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5" rupBuild="18528"/>
  <workbookPr defaultThemeVersion="124226"/>
  <mc:AlternateContent xmlns:mc="http://schemas.openxmlformats.org/markup-compatibility/2006">
    <mc:Choice Requires="x15">
      <x15ac:absPath xmlns:x15ac="http://schemas.microsoft.com/office/spreadsheetml/2010/11/ac" url="I:\Gp-A-CGESP-bsa\_COPAN\PAN Xingu Fauna\2-Monitoria\"/>
    </mc:Choice>
  </mc:AlternateContent>
  <bookViews>
    <workbookView xWindow="390" yWindow="555" windowWidth="15600" windowHeight="5325" firstSheet="6" activeTab="9"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definedNames>
    <definedName name="_xlnm._FilterDatabase" localSheetId="4" hidden="1">'Monitoria Anual - 3'!$A$9:$AN$91</definedName>
  </definedNames>
  <calcPr calcId="171027" iterateDelta="1E-4"/>
  <fileRecoveryPr autoRecover="0"/>
</workbook>
</file>

<file path=xl/calcChain.xml><?xml version="1.0" encoding="utf-8"?>
<calcChain xmlns="http://schemas.openxmlformats.org/spreadsheetml/2006/main">
  <c r="B4" i="35" l="1"/>
  <c r="A2" i="35"/>
  <c r="B4" i="48" l="1"/>
  <c r="A2" i="48"/>
  <c r="B4" i="46"/>
  <c r="A2" i="46"/>
  <c r="A2" i="44" l="1"/>
  <c r="B4" i="44"/>
  <c r="C109" i="1"/>
  <c r="D5" i="2" l="1"/>
  <c r="J32" i="2"/>
  <c r="F15" i="2" l="1"/>
  <c r="J41" i="49" l="1"/>
  <c r="I41" i="49"/>
  <c r="H41" i="49"/>
  <c r="G41" i="49"/>
  <c r="F41" i="49"/>
  <c r="E41" i="49"/>
  <c r="J40" i="49"/>
  <c r="I40" i="49"/>
  <c r="H40" i="49"/>
  <c r="G40" i="49"/>
  <c r="F40" i="49"/>
  <c r="E40" i="49"/>
  <c r="J39" i="49"/>
  <c r="I39" i="49"/>
  <c r="H39" i="49"/>
  <c r="G39" i="49"/>
  <c r="F39" i="49"/>
  <c r="E39" i="49"/>
  <c r="J38" i="49"/>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D33" i="49" s="1"/>
  <c r="F33" i="49"/>
  <c r="E33" i="49"/>
  <c r="J32" i="49"/>
  <c r="I32" i="49"/>
  <c r="H32" i="49"/>
  <c r="G32" i="49"/>
  <c r="F32" i="49"/>
  <c r="E32" i="49"/>
  <c r="D29" i="49"/>
  <c r="D24" i="49"/>
  <c r="D23" i="49"/>
  <c r="AA20" i="49" a="1"/>
  <c r="AA20" i="49" s="1"/>
  <c r="Z20" i="49" a="1"/>
  <c r="Z20" i="49" s="1"/>
  <c r="D20" i="49"/>
  <c r="AA19" i="49" a="1"/>
  <c r="AA19" i="49" s="1"/>
  <c r="Z19" i="49" a="1"/>
  <c r="Z19" i="49" s="1"/>
  <c r="D19" i="49"/>
  <c r="AA18" i="49" a="1"/>
  <c r="AA18" i="49" s="1"/>
  <c r="Z18" i="49" a="1"/>
  <c r="Z18" i="49" s="1"/>
  <c r="D18" i="49"/>
  <c r="AA17" i="49" a="1"/>
  <c r="AA17" i="49" s="1"/>
  <c r="Z17" i="49" a="1"/>
  <c r="Z17" i="49" s="1"/>
  <c r="D17" i="49"/>
  <c r="AA16" i="49"/>
  <c r="Z16" i="49"/>
  <c r="D16" i="49"/>
  <c r="F15" i="49"/>
  <c r="D7" i="49"/>
  <c r="D5" i="49"/>
  <c r="B3" i="49"/>
  <c r="D41" i="49"/>
  <c r="D40" i="49"/>
  <c r="D39" i="49"/>
  <c r="D38" i="49"/>
  <c r="D37" i="49"/>
  <c r="D36" i="49"/>
  <c r="D35" i="49"/>
  <c r="D34" i="49"/>
  <c r="D32" i="49"/>
  <c r="C99" i="48"/>
  <c r="F21" i="49" s="1"/>
  <c r="J41" i="47"/>
  <c r="I41" i="47"/>
  <c r="H41" i="47"/>
  <c r="G41" i="47"/>
  <c r="F41" i="47"/>
  <c r="E41" i="47"/>
  <c r="J40" i="47"/>
  <c r="I40" i="47"/>
  <c r="H40" i="47"/>
  <c r="G40" i="47"/>
  <c r="F40" i="47"/>
  <c r="E40" i="47"/>
  <c r="J39" i="47"/>
  <c r="I39" i="47"/>
  <c r="H39" i="47"/>
  <c r="G39" i="47"/>
  <c r="F39" i="47"/>
  <c r="E39" i="47"/>
  <c r="J38" i="47"/>
  <c r="I38" i="47"/>
  <c r="H38" i="47"/>
  <c r="G38" i="47"/>
  <c r="F38" i="47"/>
  <c r="E38" i="47"/>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5" i="47"/>
  <c r="B3" i="47"/>
  <c r="D41" i="47"/>
  <c r="D40" i="47"/>
  <c r="D39" i="47"/>
  <c r="D38" i="47"/>
  <c r="D37" i="47"/>
  <c r="D36" i="47"/>
  <c r="D35" i="47"/>
  <c r="D34" i="47"/>
  <c r="D33" i="47"/>
  <c r="C97" i="46"/>
  <c r="F21" i="47" s="1"/>
  <c r="J41" i="45"/>
  <c r="I41" i="45"/>
  <c r="H41" i="45"/>
  <c r="G41" i="45"/>
  <c r="F41" i="45"/>
  <c r="E41" i="45"/>
  <c r="J40" i="45"/>
  <c r="I40" i="45"/>
  <c r="H40" i="45"/>
  <c r="G40" i="45"/>
  <c r="F40" i="45"/>
  <c r="E40" i="45"/>
  <c r="J39" i="45"/>
  <c r="I39" i="45"/>
  <c r="H39" i="45"/>
  <c r="G39" i="45"/>
  <c r="D39" i="45" s="1"/>
  <c r="F39" i="45"/>
  <c r="E39" i="45"/>
  <c r="J38" i="45"/>
  <c r="I38" i="45"/>
  <c r="H38" i="45"/>
  <c r="G38" i="45"/>
  <c r="F38" i="45"/>
  <c r="E38" i="45"/>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D20" i="45"/>
  <c r="AA19" i="45" a="1"/>
  <c r="AA19" i="45" s="1"/>
  <c r="Z19" i="45" a="1"/>
  <c r="Z19" i="45" s="1"/>
  <c r="D19" i="45"/>
  <c r="AA18" i="45" a="1"/>
  <c r="AA18" i="45" s="1"/>
  <c r="Z18" i="45" a="1"/>
  <c r="Z18" i="45" s="1"/>
  <c r="D18" i="45"/>
  <c r="AA17" i="45" a="1"/>
  <c r="AA17" i="45" s="1"/>
  <c r="Z17" i="45" a="1"/>
  <c r="Z17" i="45" s="1"/>
  <c r="D17" i="45"/>
  <c r="AA16" i="45"/>
  <c r="Z16" i="45"/>
  <c r="D16" i="45"/>
  <c r="F15" i="45"/>
  <c r="D7" i="45"/>
  <c r="D5" i="45"/>
  <c r="B3" i="45"/>
  <c r="D41" i="45"/>
  <c r="D40" i="45"/>
  <c r="D38" i="45"/>
  <c r="D37" i="45"/>
  <c r="D36" i="45"/>
  <c r="D35" i="45"/>
  <c r="D34" i="45"/>
  <c r="D33" i="45"/>
  <c r="D32" i="45"/>
  <c r="C111" i="44"/>
  <c r="F21" i="45" s="1"/>
  <c r="F33" i="2"/>
  <c r="G33" i="2"/>
  <c r="H33" i="2"/>
  <c r="I33" i="2"/>
  <c r="J33" i="2"/>
  <c r="AA16" i="2"/>
  <c r="Z16" i="2"/>
  <c r="Z17" i="2" a="1"/>
  <c r="Z17" i="2" s="1"/>
  <c r="AB19" i="49" l="1"/>
  <c r="F19" i="49" s="1"/>
  <c r="D32" i="47"/>
  <c r="AB20" i="47"/>
  <c r="F20" i="47" s="1"/>
  <c r="D22" i="47"/>
  <c r="E18" i="47" s="1"/>
  <c r="AB16" i="47"/>
  <c r="F16" i="47" s="1"/>
  <c r="D22" i="45"/>
  <c r="E17" i="45" s="1"/>
  <c r="AB18" i="45"/>
  <c r="F18" i="45" s="1"/>
  <c r="AB16" i="45"/>
  <c r="F16" i="45" s="1"/>
  <c r="AB20" i="45"/>
  <c r="F20" i="45" s="1"/>
  <c r="AB16" i="2"/>
  <c r="D33" i="2"/>
  <c r="AB17" i="45"/>
  <c r="F17" i="45" s="1"/>
  <c r="AB19" i="47"/>
  <c r="F19" i="47" s="1"/>
  <c r="D22" i="49"/>
  <c r="E20" i="49" s="1"/>
  <c r="AB16" i="49"/>
  <c r="F16" i="49" s="1"/>
  <c r="AB17" i="49"/>
  <c r="F17" i="49" s="1"/>
  <c r="AB18" i="49"/>
  <c r="F18" i="49" s="1"/>
  <c r="AB20" i="49"/>
  <c r="F20" i="49" s="1"/>
  <c r="AB18" i="47"/>
  <c r="F18" i="47" s="1"/>
  <c r="AB17" i="47"/>
  <c r="F17" i="47" s="1"/>
  <c r="AB19" i="45"/>
  <c r="F19" i="45" s="1"/>
  <c r="AA20" i="2" a="1"/>
  <c r="AA20" i="2" s="1"/>
  <c r="Z20" i="2" a="1"/>
  <c r="Z20" i="2" s="1"/>
  <c r="AA19" i="2" a="1"/>
  <c r="AA19" i="2" s="1"/>
  <c r="Z19" i="2" a="1"/>
  <c r="Z19" i="2" s="1"/>
  <c r="AA18" i="2" a="1"/>
  <c r="AA18" i="2" s="1"/>
  <c r="Z18" i="2" a="1"/>
  <c r="Z18" i="2" s="1"/>
  <c r="AA17" i="2" a="1"/>
  <c r="AA17" i="2" s="1"/>
  <c r="AB17" i="2" s="1"/>
  <c r="E19" i="49" l="1"/>
  <c r="E17" i="49"/>
  <c r="E19" i="47"/>
  <c r="E20" i="47"/>
  <c r="E16" i="47"/>
  <c r="E17" i="47"/>
  <c r="E19" i="45"/>
  <c r="E20" i="45"/>
  <c r="E16" i="45"/>
  <c r="E18" i="45"/>
  <c r="AB18" i="2"/>
  <c r="AB20" i="2"/>
  <c r="E18" i="49"/>
  <c r="E16" i="49"/>
  <c r="F22" i="49"/>
  <c r="G19" i="49" s="1"/>
  <c r="F22" i="47"/>
  <c r="F22" i="45"/>
  <c r="G17" i="45" s="1"/>
  <c r="AB19" i="2"/>
  <c r="D5" i="36"/>
  <c r="F25" i="36"/>
  <c r="G25" i="36"/>
  <c r="F26" i="36"/>
  <c r="G26" i="36"/>
  <c r="F27" i="36"/>
  <c r="G27" i="36"/>
  <c r="F28" i="36"/>
  <c r="G28" i="36"/>
  <c r="F29" i="36"/>
  <c r="G29" i="36"/>
  <c r="F30" i="36"/>
  <c r="G30" i="36"/>
  <c r="F31" i="36"/>
  <c r="G31" i="36"/>
  <c r="G32" i="36"/>
  <c r="F33" i="36"/>
  <c r="G33" i="36"/>
  <c r="F34" i="36"/>
  <c r="G34" i="36"/>
  <c r="E34" i="36"/>
  <c r="E33" i="36"/>
  <c r="E32" i="36"/>
  <c r="E31" i="36"/>
  <c r="E30" i="36"/>
  <c r="E29" i="36"/>
  <c r="E28" i="36"/>
  <c r="E27" i="36"/>
  <c r="D22" i="36"/>
  <c r="E26" i="36"/>
  <c r="E25" i="36"/>
  <c r="D17" i="36"/>
  <c r="D15" i="36"/>
  <c r="D24" i="2"/>
  <c r="D23" i="2"/>
  <c r="D26" i="36" l="1"/>
  <c r="D27" i="36"/>
  <c r="D29" i="36"/>
  <c r="D31" i="36"/>
  <c r="D33" i="36"/>
  <c r="D25" i="36"/>
  <c r="D28" i="36"/>
  <c r="D30" i="36"/>
  <c r="E22" i="49"/>
  <c r="G17" i="49"/>
  <c r="E22" i="47"/>
  <c r="E22" i="45"/>
  <c r="D34" i="36"/>
  <c r="G16" i="49"/>
  <c r="G20" i="49"/>
  <c r="G18" i="49"/>
  <c r="G15" i="49"/>
  <c r="G21" i="49"/>
  <c r="G21" i="47"/>
  <c r="G20" i="47"/>
  <c r="G19" i="47"/>
  <c r="G15" i="47"/>
  <c r="G18" i="47"/>
  <c r="G17" i="47"/>
  <c r="G16" i="47"/>
  <c r="G19" i="45"/>
  <c r="G21" i="45"/>
  <c r="G15" i="45"/>
  <c r="G18" i="45"/>
  <c r="G20" i="45"/>
  <c r="G16" i="45"/>
  <c r="D20" i="2"/>
  <c r="F20" i="2" s="1"/>
  <c r="D19" i="2"/>
  <c r="F19" i="2" s="1"/>
  <c r="D18" i="2"/>
  <c r="F18" i="2" s="1"/>
  <c r="D16" i="2"/>
  <c r="F16" i="2" s="1"/>
  <c r="D17" i="2"/>
  <c r="F17" i="2" s="1"/>
  <c r="B3" i="36"/>
  <c r="G22" i="49" l="1"/>
  <c r="G22" i="47"/>
  <c r="G22" i="45"/>
  <c r="D7" i="2"/>
  <c r="D22" i="2" l="1"/>
  <c r="E19" i="2" l="1"/>
  <c r="E18" i="2"/>
  <c r="E16" i="2"/>
  <c r="E20" i="2"/>
  <c r="E17" i="2"/>
  <c r="E32" i="2"/>
  <c r="G32" i="2"/>
  <c r="H32" i="2"/>
  <c r="I32" i="2"/>
  <c r="G34" i="2"/>
  <c r="H34" i="2"/>
  <c r="I34" i="2"/>
  <c r="J34" i="2"/>
  <c r="G35" i="2"/>
  <c r="H35" i="2"/>
  <c r="I35" i="2"/>
  <c r="J35" i="2"/>
  <c r="G36" i="2"/>
  <c r="H36" i="2"/>
  <c r="I36" i="2"/>
  <c r="J36" i="2"/>
  <c r="G37" i="2"/>
  <c r="H37" i="2"/>
  <c r="I37" i="2"/>
  <c r="J37" i="2"/>
  <c r="G38" i="2"/>
  <c r="H38" i="2"/>
  <c r="I38" i="2"/>
  <c r="J38" i="2"/>
  <c r="G39" i="2"/>
  <c r="H39" i="2"/>
  <c r="I39" i="2"/>
  <c r="J39" i="2"/>
  <c r="G40" i="2"/>
  <c r="H40" i="2"/>
  <c r="I40" i="2"/>
  <c r="J40" i="2"/>
  <c r="G41" i="2"/>
  <c r="H41" i="2"/>
  <c r="I41" i="2"/>
  <c r="J41" i="2"/>
  <c r="F41" i="2"/>
  <c r="F40" i="2"/>
  <c r="F39" i="2"/>
  <c r="F38" i="2"/>
  <c r="F37" i="2"/>
  <c r="F36" i="2"/>
  <c r="F35" i="2"/>
  <c r="F34" i="2"/>
  <c r="F32" i="2"/>
  <c r="E41" i="2"/>
  <c r="E40" i="2"/>
  <c r="E39" i="2"/>
  <c r="E38" i="2"/>
  <c r="E37" i="2"/>
  <c r="E36" i="2"/>
  <c r="E35" i="2"/>
  <c r="E34" i="2"/>
  <c r="E33" i="2"/>
  <c r="F21" i="2"/>
  <c r="D29" i="2"/>
  <c r="B3" i="2"/>
  <c r="D34" i="2" l="1"/>
  <c r="D36" i="2"/>
  <c r="D32" i="2"/>
  <c r="D35" i="2"/>
  <c r="D39" i="2"/>
  <c r="D41" i="2"/>
  <c r="D40" i="2"/>
  <c r="D38" i="2"/>
  <c r="D37" i="2"/>
  <c r="F22" i="2"/>
  <c r="G15" i="2" l="1"/>
  <c r="G21" i="2"/>
  <c r="G19" i="2"/>
  <c r="G18" i="2"/>
  <c r="G16" i="2"/>
  <c r="G20" i="2"/>
  <c r="G17" i="2"/>
  <c r="E22" i="2" l="1"/>
  <c r="G22" i="2"/>
  <c r="F32" i="36"/>
  <c r="D32" i="36" s="1"/>
  <c r="D16" i="36"/>
  <c r="D18" i="36" l="1"/>
  <c r="E17" i="36" l="1"/>
  <c r="E15" i="36"/>
  <c r="E16" i="36"/>
  <c r="E18"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Laurenz.Pinder</author>
  </authors>
  <commentList>
    <comment ref="U11" authorId="0" shapeId="0" xr:uid="{459D345D-DABF-42BC-9682-5CC854903D65}">
      <text>
        <r>
          <rPr>
            <b/>
            <sz val="9"/>
            <color indexed="81"/>
            <rFont val="Tahoma"/>
            <family val="2"/>
          </rPr>
          <t>Laurenz.Pinder:</t>
        </r>
        <r>
          <rPr>
            <sz val="9"/>
            <color indexed="81"/>
            <rFont val="Tahoma"/>
            <family val="2"/>
          </rPr>
          <t xml:space="preserve">
Mapa com a distruição de </t>
        </r>
        <r>
          <rPr>
            <sz val="12"/>
            <color indexed="81"/>
            <rFont val="Tahoma"/>
            <family val="2"/>
          </rPr>
          <t>pontos de coleta de dados de qualidade da água e também do monitoramento da ictiofauna. Lista das variáveis coletadas. Mapa da área do RX como área de alteração de habitat dos acaris. Se possivel elaborar mapas de turbidez e mapas de OD na cheia e na seca, fazendo se possivel mapa dinamico mensal com interpolação de pontos.</t>
        </r>
      </text>
    </comment>
    <comment ref="U13" authorId="0" shapeId="0" xr:uid="{F83C8263-317D-4A52-AF36-493DABD519AA}">
      <text>
        <r>
          <rPr>
            <b/>
            <sz val="9"/>
            <color indexed="81"/>
            <rFont val="Tahoma"/>
            <family val="2"/>
          </rPr>
          <t>Laurenz.Pinder:</t>
        </r>
        <r>
          <rPr>
            <sz val="9"/>
            <color indexed="81"/>
            <rFont val="Tahoma"/>
            <family val="2"/>
          </rPr>
          <t xml:space="preserve">
O item acima atende a esta demanda.</t>
        </r>
      </text>
    </comment>
    <comment ref="U22" authorId="0" shapeId="0" xr:uid="{0161168C-CF30-490A-93F9-8D551D8B32E0}">
      <text>
        <r>
          <rPr>
            <b/>
            <sz val="9"/>
            <color indexed="81"/>
            <rFont val="Tahoma"/>
            <family val="2"/>
          </rPr>
          <t>Laurenz.Pinder:</t>
        </r>
        <r>
          <rPr>
            <sz val="9"/>
            <color indexed="81"/>
            <rFont val="Tahoma"/>
            <family val="2"/>
          </rPr>
          <t xml:space="preserve">
Elaborar mapa com remanescetes de pedrais no Volta Grande</t>
        </r>
      </text>
    </comment>
    <comment ref="U23" authorId="0" shapeId="0" xr:uid="{37ADA8AD-FECD-4694-A5A4-219BF224FAA3}">
      <text>
        <r>
          <rPr>
            <b/>
            <sz val="9"/>
            <color indexed="81"/>
            <rFont val="Tahoma"/>
            <family val="2"/>
          </rPr>
          <t>Laurenz.Pinder:</t>
        </r>
        <r>
          <rPr>
            <sz val="9"/>
            <color indexed="81"/>
            <rFont val="Tahoma"/>
            <family val="2"/>
          </rPr>
          <t xml:space="preserve">
Idem ao item 1.1.</t>
        </r>
      </text>
    </comment>
    <comment ref="U27" authorId="0" shapeId="0" xr:uid="{E6175D6F-7E5C-444D-8F45-7B333DC143A0}">
      <text>
        <r>
          <rPr>
            <b/>
            <sz val="9"/>
            <color indexed="81"/>
            <rFont val="Tahoma"/>
            <family val="2"/>
          </rPr>
          <t>Laurenz.Pinder:</t>
        </r>
        <r>
          <rPr>
            <sz val="9"/>
            <color indexed="81"/>
            <rFont val="Tahoma"/>
            <family val="2"/>
          </rPr>
          <t xml:space="preserve">
Este pode ser mesmo os relatórios do PBA, mas para apresentação mostrar lâminas com a distribuição de espécies.</t>
        </r>
      </text>
    </comment>
    <comment ref="U30" authorId="0" shapeId="0" xr:uid="{F02D533D-BC77-4CAD-867C-9CC5303FB544}">
      <text>
        <r>
          <rPr>
            <b/>
            <sz val="9"/>
            <color indexed="81"/>
            <rFont val="Tahoma"/>
            <family val="2"/>
          </rPr>
          <t>Laurenz.Pinder:</t>
        </r>
        <r>
          <rPr>
            <sz val="9"/>
            <color indexed="81"/>
            <rFont val="Tahoma"/>
            <family val="2"/>
          </rPr>
          <t xml:space="preserve">
Falta análise sobre o habitat das ariranhas e riscos envolvidos. Mapa com áreas de lagoas marginais e florestasa de igapós para áreas de reprodução.</t>
        </r>
      </text>
    </comment>
    <comment ref="U31" authorId="0" shapeId="0" xr:uid="{18DB8447-85E8-4EE2-856A-FDD4948BFD1F}">
      <text>
        <r>
          <rPr>
            <b/>
            <sz val="9"/>
            <color indexed="81"/>
            <rFont val="Tahoma"/>
            <family val="2"/>
          </rPr>
          <t>Laurenz.Pinder:</t>
        </r>
        <r>
          <rPr>
            <sz val="9"/>
            <color indexed="81"/>
            <rFont val="Tahoma"/>
            <family val="2"/>
          </rPr>
          <t xml:space="preserve">
Mapa com pontos de ocorrência do tucunaré e discussão sobre  incrmento da população após enchimento do RX. </t>
        </r>
      </text>
    </comment>
    <comment ref="U67" authorId="0" shapeId="0" xr:uid="{6F3771E9-6018-4504-937B-CB54F0E3600B}">
      <text>
        <r>
          <rPr>
            <b/>
            <sz val="9"/>
            <color indexed="81"/>
            <rFont val="Tahoma"/>
            <family val="2"/>
          </rPr>
          <t>Laurenz.Pinder:</t>
        </r>
        <r>
          <rPr>
            <sz val="9"/>
            <color indexed="81"/>
            <rFont val="Tahoma"/>
            <family val="2"/>
          </rPr>
          <t xml:space="preserve">
Qyual a fonte da informaão?</t>
        </r>
      </text>
    </comment>
  </commentList>
</comments>
</file>

<file path=xl/sharedStrings.xml><?xml version="1.0" encoding="utf-8"?>
<sst xmlns="http://schemas.openxmlformats.org/spreadsheetml/2006/main" count="5072" uniqueCount="2090">
  <si>
    <t>Objetivo Geral do PAN</t>
  </si>
  <si>
    <t>OBJETIVOS ESPECÍFICOS</t>
  </si>
  <si>
    <t>PLANEJAMENTO DO PAN</t>
  </si>
  <si>
    <t>Ação cujo início planejado é posterior ao período monitorado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</si>
  <si>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</si>
  <si>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</si>
  <si>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</si>
  <si>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</si>
  <si>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</si>
  <si>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</si>
  <si>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</si>
  <si>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</si>
  <si>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Revisão do texto da ação</t>
  </si>
  <si>
    <t>Revisão do produto da ação</t>
  </si>
  <si>
    <t>Revisão da Data de Início</t>
  </si>
  <si>
    <t>Revisão da Data de Término</t>
  </si>
  <si>
    <t>Revisão do articulador da ação</t>
  </si>
  <si>
    <t>Revisão da estimativa do custo global</t>
  </si>
  <si>
    <t>Revisão dos colaboradores</t>
  </si>
  <si>
    <t>Recomendações e observações</t>
  </si>
  <si>
    <t>REPROGRAMAÇÃO DO PAN</t>
  </si>
  <si>
    <t>PAINEL DE GESTÃO DO PAN</t>
  </si>
  <si>
    <t>Número de Objetivos Específicos</t>
  </si>
  <si>
    <t>Concluída</t>
  </si>
  <si>
    <t>%</t>
  </si>
  <si>
    <t>TOTAL DE AÇÕES DO PAN</t>
  </si>
  <si>
    <t>PAINEL DE OBJETIVOS ESPECÍFICOS DO PAN</t>
  </si>
  <si>
    <t>Objetivos Específicos</t>
  </si>
  <si>
    <t>Ações</t>
  </si>
  <si>
    <t>OBJETIVO 1</t>
  </si>
  <si>
    <t>OBJETIVO 2</t>
  </si>
  <si>
    <t>OBJETIVO 3</t>
  </si>
  <si>
    <t>OBJETIVO 4</t>
  </si>
  <si>
    <t>OBJETIVO 5</t>
  </si>
  <si>
    <t>OBJETIVO 6</t>
  </si>
  <si>
    <t>OBJETIVO 7</t>
  </si>
  <si>
    <t>OBJETIVO 8</t>
  </si>
  <si>
    <t>OBJETIVO 9</t>
  </si>
  <si>
    <t>OBJETIVO 10</t>
  </si>
  <si>
    <t>OBJETIVO</t>
  </si>
  <si>
    <t xml:space="preserve">SITUAÇÃO ATUAL </t>
  </si>
  <si>
    <t xml:space="preserve">Recomendações ou Observações </t>
  </si>
  <si>
    <t>x</t>
  </si>
  <si>
    <t>PÓS MONITORIA</t>
  </si>
  <si>
    <t>Excluída</t>
  </si>
  <si>
    <t xml:space="preserve">MONITORIA </t>
  </si>
  <si>
    <t>Ação</t>
  </si>
  <si>
    <t>Produto</t>
  </si>
  <si>
    <t>Resultados esperados</t>
  </si>
  <si>
    <t>Período</t>
  </si>
  <si>
    <t>Articulador</t>
  </si>
  <si>
    <t>Custo estimado (R$)</t>
  </si>
  <si>
    <t>Colaboradores</t>
  </si>
  <si>
    <t>Observações</t>
  </si>
  <si>
    <t>Início</t>
  </si>
  <si>
    <t>Fim</t>
  </si>
  <si>
    <t>Nº</t>
  </si>
  <si>
    <t>1.1</t>
  </si>
  <si>
    <t>1.2</t>
  </si>
  <si>
    <t>1.3</t>
  </si>
  <si>
    <t>1.4</t>
  </si>
  <si>
    <t>1.5</t>
  </si>
  <si>
    <t>1.6</t>
  </si>
  <si>
    <t>1.7</t>
  </si>
  <si>
    <t>1.8</t>
  </si>
  <si>
    <t>1.9</t>
  </si>
  <si>
    <t>1.10</t>
  </si>
  <si>
    <t>1.11</t>
  </si>
  <si>
    <t>1.12</t>
  </si>
  <si>
    <t>1.13</t>
  </si>
  <si>
    <t>1.14</t>
  </si>
  <si>
    <t>2.1</t>
  </si>
  <si>
    <t>2.2</t>
  </si>
  <si>
    <t>2.3</t>
  </si>
  <si>
    <t>2.4</t>
  </si>
  <si>
    <t>2.5</t>
  </si>
  <si>
    <t>2.6</t>
  </si>
  <si>
    <t>2.7</t>
  </si>
  <si>
    <t>2.8</t>
  </si>
  <si>
    <t>2.9</t>
  </si>
  <si>
    <t>2.10</t>
  </si>
  <si>
    <t>2.11</t>
  </si>
  <si>
    <t>2.12</t>
  </si>
  <si>
    <t>2.13</t>
  </si>
  <si>
    <t>3.1</t>
  </si>
  <si>
    <t>3.2</t>
  </si>
  <si>
    <t>3.3</t>
  </si>
  <si>
    <t>3.4</t>
  </si>
  <si>
    <t>3.5</t>
  </si>
  <si>
    <t>3.6</t>
  </si>
  <si>
    <t>3.7</t>
  </si>
  <si>
    <t>3.8</t>
  </si>
  <si>
    <t>3.9</t>
  </si>
  <si>
    <t>3.10</t>
  </si>
  <si>
    <t>3.11</t>
  </si>
  <si>
    <t>3.12</t>
  </si>
  <si>
    <t>4.1</t>
  </si>
  <si>
    <t>4.2</t>
  </si>
  <si>
    <t>4.3</t>
  </si>
  <si>
    <t>4.4</t>
  </si>
  <si>
    <t>4.5</t>
  </si>
  <si>
    <t>4.6</t>
  </si>
  <si>
    <t>4.7</t>
  </si>
  <si>
    <t>4.8</t>
  </si>
  <si>
    <t>4.9</t>
  </si>
  <si>
    <t>4.10</t>
  </si>
  <si>
    <t>4.11</t>
  </si>
  <si>
    <t>4.12</t>
  </si>
  <si>
    <t>5.1</t>
  </si>
  <si>
    <t>5.2</t>
  </si>
  <si>
    <t>5.3</t>
  </si>
  <si>
    <t>5.4</t>
  </si>
  <si>
    <t>5.5</t>
  </si>
  <si>
    <t>5.6</t>
  </si>
  <si>
    <t>5.7</t>
  </si>
  <si>
    <t>SITUAÇÃO DAS AÇÕES</t>
  </si>
  <si>
    <t>Agrupada</t>
  </si>
  <si>
    <t>PLANO DE AÇÃO NACIONAL DE CONSERVAÇÃO DE ESPÉCIES AMEAÇADAS DE EXTINÇÃO - PAN</t>
  </si>
  <si>
    <t>RESUMO DA SITUAÇÃO DAS AÇÕES DO PAN</t>
  </si>
  <si>
    <t>Ação iniciada e não concluída no período previsto</t>
  </si>
  <si>
    <t>Data da monitoria</t>
  </si>
  <si>
    <t>Localização</t>
  </si>
  <si>
    <t>NOVAS AÇÕES:</t>
  </si>
  <si>
    <t>PLANEJAMENTO DE NOVAS AÇÕES</t>
  </si>
  <si>
    <t>OBJETIVO ESPECÍFICO</t>
  </si>
  <si>
    <t>Objetivo geral do PAN</t>
  </si>
  <si>
    <t>Iniciada e não concluída no período previsto</t>
  </si>
  <si>
    <t>Localidades</t>
  </si>
  <si>
    <t>Área de relevância</t>
  </si>
  <si>
    <t>SITUAÇÃO ATUAL DAS AÇÕES - 1ª MONITORIA (2017)</t>
  </si>
  <si>
    <t xml:space="preserve"> Excluída ou Agrupada - Pós monitoria</t>
  </si>
  <si>
    <t xml:space="preserve"> Início planejado é posterior ao período monitorado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</si>
  <si>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</si>
  <si>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</si>
  <si>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</si>
  <si>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</si>
  <si>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</si>
  <si>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Excluídas na Monitoria</t>
  </si>
  <si>
    <t xml:space="preserve"> Ações Agrupadas na Monitoria</t>
  </si>
  <si>
    <t>Revisão das localidades</t>
  </si>
  <si>
    <t>Revisão Área de Relevância</t>
  </si>
  <si>
    <t>Revisão do Resultado Esperado</t>
  </si>
  <si>
    <t>6.1</t>
  </si>
  <si>
    <t>6.2</t>
  </si>
  <si>
    <t>6.3</t>
  </si>
  <si>
    <t>6.4</t>
  </si>
  <si>
    <t>7.1</t>
  </si>
  <si>
    <t>7.2</t>
  </si>
  <si>
    <t>7.3</t>
  </si>
  <si>
    <t>7.4</t>
  </si>
  <si>
    <t>7.5</t>
  </si>
  <si>
    <t>7.6</t>
  </si>
  <si>
    <t>7.7</t>
  </si>
  <si>
    <t>7.8</t>
  </si>
  <si>
    <t>7.9</t>
  </si>
  <si>
    <t>7.10</t>
  </si>
  <si>
    <t>7.11</t>
  </si>
  <si>
    <t>7.12</t>
  </si>
  <si>
    <t>7.13</t>
  </si>
  <si>
    <t>7.14</t>
  </si>
  <si>
    <t>7.15</t>
  </si>
  <si>
    <t>8.1</t>
  </si>
  <si>
    <t>8.2</t>
  </si>
  <si>
    <t>8.3</t>
  </si>
  <si>
    <t>9.1</t>
  </si>
  <si>
    <t>9.2</t>
  </si>
  <si>
    <t>9.3</t>
  </si>
  <si>
    <t>9.4</t>
  </si>
  <si>
    <t>9.5</t>
  </si>
  <si>
    <t>9.6</t>
  </si>
  <si>
    <t>9.7</t>
  </si>
  <si>
    <t>9.8</t>
  </si>
  <si>
    <t>9.9</t>
  </si>
  <si>
    <t>9.10</t>
  </si>
  <si>
    <t>9.11</t>
  </si>
  <si>
    <t>9.12</t>
  </si>
  <si>
    <t>10.1</t>
  </si>
  <si>
    <t>10.2</t>
  </si>
  <si>
    <t>10.3</t>
  </si>
  <si>
    <t>10.4</t>
  </si>
  <si>
    <t xml:space="preserve"> Não iniciada ou não concluída</t>
  </si>
  <si>
    <t>Ação não iniciada ou não concluída</t>
  </si>
  <si>
    <t>Não iniciada ou não concluída</t>
  </si>
  <si>
    <t>Assegurar a viabilidade populacional de espécies ameaçadas e endêmicas da fauna da área de abrangência do PAN no Médio e Baixo Xingu, conservando habitats e promovendo o desenvolvimento socioambiental.</t>
  </si>
  <si>
    <t>16/05/2013 - 17/05/2013</t>
  </si>
  <si>
    <t>PLANO DE AÇÃO NACIONAL PARA A CONSERVAÇÃO DAS ESPÉCIES ENDÊMICAS E AMEAÇADAS DE EXTINÇÃO DA REGIÃO DO BAIXO E MÉDIO XINGU</t>
  </si>
  <si>
    <t>1. Proteção e recuperação dos habitats remanescentes e populações de espécies de micro habitat específicos (pedrais/cavernas) constante na lista de espécies do PAN, bem como possíveis novos locais de ocorrência dessas espécies.</t>
  </si>
  <si>
    <t>1.1  Mapear e monitorar as alterações de habitats  das espécies de peixes ornamentais</t>
  </si>
  <si>
    <t>1.2 Determinar a área de ocorrência dos peixes ornamentais na área do PAN.</t>
  </si>
  <si>
    <t>1.3 Monitorar os parâmetros físicos-químicos, biológicos e a variação de vazão hidrológica no trecho do rio Xingu com ocorrência dos pedrais e nos rios Ituna, Itatá, Bacajaí e Bacajá (margem direita) para assegurar a manutenção das populações de peixes ornamentais.</t>
  </si>
  <si>
    <t>1.4 Identificar as áreas utilizadas para coleta de peixes ornamentais inseridos no PAN com vista ao ordenamento da atividade comercial de coleta de peixes.</t>
  </si>
  <si>
    <t>1.5 Desenvolver estudos de ecologia trófica dos peixes ornamentais, quantificando os itens alimentares e as áreas de alimentação na região da Volta Grande.</t>
  </si>
  <si>
    <t>1.6 Definir áreas de exclusão prioritárias na pesca de peixes ornamentais nas áreas remanescentes visando assegurar a viabilidade das populações e sua variabilidade genética.</t>
  </si>
  <si>
    <t>1.7 Estruturar um plantel em cativeiro para conservação de pool genético  das espécies de peixes ornamentais listadas no PAN.</t>
  </si>
  <si>
    <t>1.8 Mapear e monitorar por sensoriamento remoto as feições fisiográficas das sub-baciais da área de abrangência do PAN, dando ênfase à tecnologia de radar, multiespectral e hiperespectral.</t>
  </si>
  <si>
    <t>1.9 Realizar estudo taxonômico das espécies de peixes ornamentais na área do PAN.</t>
  </si>
  <si>
    <t xml:space="preserve">1.10 Catalogar as cavernas e áreas cársticas com diagnóstico físico e biótico em toda a área do PAN, realizando análise de relevância (IN MMA n. 02, 2009 e Decreto n. 6640/2008). </t>
  </si>
  <si>
    <t>1.11 Realizar estudo sistemático (taxonômico - morfológico e molecular) sobre a espécie indeterminada (Nyctinomops sp.) que só ocorreu em pedral e é suspeita de  ser  nova espécie. Caso seja, investigar sua ocorrência em outros locais (e.g. Tapajós).</t>
  </si>
  <si>
    <t>1.12 Elaborar e implantar os planos de manejo espeleológicos das cavernas  catalogadas, priorizando-as em relação ao seu grau de relevância,  integrando-os ao Programa Nacional de Conservação do Patrimônio Espeleológico (Portaria nº 358/09-MMA)</t>
  </si>
  <si>
    <t>1.13 Criar e implantar programa de orientação aos proprietários em áreas de caverna para uso sustentável.</t>
  </si>
  <si>
    <t>1.14 Identificar áreas de ambientes de pedrais remanescentes</t>
  </si>
  <si>
    <t>Mapas temáticos  e relatórios de monitoramento anuais a partir de outubro de 2012</t>
  </si>
  <si>
    <t>Lista anual georeferenciada e mapa</t>
  </si>
  <si>
    <t>Base de dados,  relatório de monitoramento distribuído e avaliado</t>
  </si>
  <si>
    <t>Mapas anuais das áreas distribuídos e avaliados a partir de outubro de 2012,  quantificação do volume</t>
  </si>
  <si>
    <t xml:space="preserve">Artigos publicados, relatórios anuais a partir de outubro de 2012 </t>
  </si>
  <si>
    <t>Memorial descritivo e normativa publicada</t>
  </si>
  <si>
    <t>Plantel mantido</t>
  </si>
  <si>
    <t>Mapas anuais, banco de dados e proposta de programa de monitoramento a partir de abril de 2014</t>
  </si>
  <si>
    <t>Diagnose, Relatório, Artigo publicado, Registro de material testemunho em coleções permanentes, Cartilha de identificação para apoio à fiscalização</t>
  </si>
  <si>
    <t>Banco de dados, Registro de material testemunho em coleções permanentes e análise de relevância</t>
  </si>
  <si>
    <t>Relatório, artigo, mapa</t>
  </si>
  <si>
    <t>Planos de manejo espeleológicos implantados</t>
  </si>
  <si>
    <t>Programa implantado</t>
  </si>
  <si>
    <t>mapas com as áreas identificadas</t>
  </si>
  <si>
    <t>outubro-11</t>
  </si>
  <si>
    <t>outubro-16</t>
  </si>
  <si>
    <t>janeiro-14</t>
  </si>
  <si>
    <t>dezembro-14</t>
  </si>
  <si>
    <t>outubro-13</t>
  </si>
  <si>
    <t>abril-13</t>
  </si>
  <si>
    <t>janeiro-12</t>
  </si>
  <si>
    <t>junho-14</t>
  </si>
  <si>
    <t>abril-16</t>
  </si>
  <si>
    <t>janeiro-13</t>
  </si>
  <si>
    <t>janeiro-16</t>
  </si>
  <si>
    <t>Sandro Tetsuo Emoto (Norte energia)</t>
  </si>
  <si>
    <t>UFPA (Tomazzo Giarrizzo)</t>
  </si>
  <si>
    <t>Vitoria Isaac (UFPA)</t>
  </si>
  <si>
    <t>Jeanne Gomes (MPA)</t>
  </si>
  <si>
    <t>Claudio Luiz Bock (ICMBIO/CEPTA)</t>
  </si>
  <si>
    <t>IBAMA (Rodolfo Pereira)</t>
  </si>
  <si>
    <t>Leandro Sousa (UFPA - Altamira)</t>
  </si>
  <si>
    <t>IBAMA (Luiz  Nélio Saldanha Palhetao)</t>
  </si>
  <si>
    <t>Valéria Tavares (UFMG)</t>
  </si>
  <si>
    <t>Jocy Brandão Cruz (CECAV)</t>
  </si>
  <si>
    <t>Sandro Emoto (Norte Energia)</t>
  </si>
  <si>
    <t xml:space="preserve">Tomazzo Giarrizzo (UFPA),  Vitoria Isaac (UFPA), Colin (UFPA),  Marize Rocha (ACEPOAT) , Daniel Pimpão (IBAMA) , Benedito Souza (Colônia de Pescadores), Flávio Altiere  (SIPAM) </t>
  </si>
  <si>
    <t>Norte Energia, Vitoria Isaac (UFPA),Marize Rocha (ACEPOAT),  Benedito Souza (Colônia de Pescadores), Vladimir Formiga (MPA), Leandro Sousa (UFPA - Altamira)</t>
  </si>
  <si>
    <t>Daniela Santana (UFPA - Altamira)</t>
  </si>
  <si>
    <t>Norte Energia,  Benedito Souza (Colônia de Pescadores), Felipe Weber (MPA), SEMA, Prefeituras Municipais</t>
  </si>
  <si>
    <t>Norte Energia,  Marize Rocha (ACEPOAT),  SEMA, Prefeituras Municipais,  Secretaria Estadual de Aquicultura e Pesca, UFPA de Altamira, IFPA</t>
  </si>
  <si>
    <t xml:space="preserve">Claudio Luiz Bock (ICMBIO/CEPTA ), Rodolfo Pereira (IBAMA),   SEPAQ, </t>
  </si>
  <si>
    <t>CEPAM/ICMBio, Norte Energia, UFPA, Marize Rocha (ACEPOAT), Rita (BAMA), Felipe Weber (MPA), Leandro Sousa (UFPA - Altamira)</t>
  </si>
  <si>
    <t>Magali Henriques (INPA), Dráuzio(INPE), Sandro Emoto (Norte Energia) IMAZON (Heron, Paulo Barreto),  Flávio Altiere e Simões Pereira (SIPAM)</t>
  </si>
  <si>
    <t>Tomazzo Giarrizzo (UFPA), Luiz Cláudio Bock (CEPTA/ICMBio), Norte Energia.</t>
  </si>
  <si>
    <t>CECAV/ICMBIO, Sandro Emoto (Norte Energia) UFPA, Museu Emilio Goeldi, Noé Atzinger (Grupo Espeleológico da Casa de Cultura de Marabá)</t>
  </si>
  <si>
    <t>R. Gregorin (UFLA), Leonardo Trevelin (MPEG)</t>
  </si>
  <si>
    <t>Museu Emilio Goeldi,Luiz  Nélio Saldanha Palheta (IBAMA), UFPA,  Norte Energia , Valeria Saracura</t>
  </si>
  <si>
    <t>Luiz  Nélio Saldanha Palheta (IBAMA), Norte Energia, UFPA, Valéria Tavares, Museu Emilio Goeldi</t>
  </si>
  <si>
    <t>Valéria Tavares (UFMG), Leandro Sousa (UFPA - Altamira)</t>
  </si>
  <si>
    <t>Luciana verificará custo com Valéria Tavares</t>
  </si>
  <si>
    <t>2.1 Identificar os ambientes aquáticos degradados existentes e remanescentes na área do PAN.</t>
  </si>
  <si>
    <t>Mapa distribuído e diagnóstico publicado</t>
  </si>
  <si>
    <t>2.2 Monitorar os parâmetros físicos-químicos, biológicos e a variação de vazão hidrológica no trecho do rio Xingu  para assegurar a manutenção das populações das espécies aquáticas, considerando especialmente as ameaças causadas por áreas de descargas pontuais e difusas provocadas pelo do garimpo, esgoto, desmatamento e uso do agrotóxico.</t>
  </si>
  <si>
    <t>Base de dados,  relatórios anuais de monitoramento distribuídos e avaliados a partir de 2013</t>
  </si>
  <si>
    <t>2.3 Determinar a área de ocorrência e distribuição, bem como monitorar as áreas sob degradação no rio Xingu e suas adjacências que são importantes para reprodução/alimentação de moluscos</t>
  </si>
  <si>
    <t>Mapas temáticos, de registro de ocorrência e das áreas degradadas, assim como relatórios</t>
  </si>
  <si>
    <t>2.4 Estabelecer projetos pilotos de recuperação (módulos demonstrativos) às margens do Rio Xingu, especialmente na região de vazão reduzida e nas áreas de retirada de areia próximo à Vila Nova.</t>
  </si>
  <si>
    <t>Projetos em implementação a partir de outubro de 2012</t>
  </si>
  <si>
    <t>2.5 Elaborar modelos sistêmicos e estocásticos para estimar o risco de extinção, viabilidade populacional e viabilidade dos habitats das espécies aquáticas do PAN.</t>
  </si>
  <si>
    <t>Relatórios e artigos, oficina de validação do modelo, modelagens validadas</t>
  </si>
  <si>
    <t>2.6 Determinar a área de ocorrência e distribuição das espécies aquáticas (peixes, ariranha e peixe-boi) na área de abrangência do PAN</t>
  </si>
  <si>
    <t>Mapa de ocorrência e distribuição validado</t>
  </si>
  <si>
    <t>2.7 Propor medidas de ordenamento de pesca das espécies de peixes ornamentais e do Tucunaré do Xingu para assegurar a viabilidade das populações</t>
  </si>
  <si>
    <t>Normas elaboradas e em implementação</t>
  </si>
  <si>
    <t xml:space="preserve">2.8 sobre a ecologia (comportamento, alimentação, capacidade de adaptação, plasticidade, dinâmica populacional, resiliência, cadeia trófica) das espécies de peixes abrangidas no PAN. </t>
  </si>
  <si>
    <t>Relatórios anuais a partir de março de 2013, Artigos publicados</t>
  </si>
  <si>
    <t>2.9 Monitoramento e recuperação  do habitat da ariranha na área do PAN.</t>
  </si>
  <si>
    <t>Relatórios anuais, Banco de Dados,   Programa de recuperação do habitat da ariranha implantado</t>
  </si>
  <si>
    <t>2.10 Monitoramento e recuperação  do habitat do tucunaré do Xingu na área do PAN.</t>
  </si>
  <si>
    <t>Relatórios anuais, Banco de Dados,   Programa de recuperação do habitat do tucunaré do Xingu implantado</t>
  </si>
  <si>
    <t>2.11 Monitoramento e recuperação   do habitat do peixe-boi na área do PAN.</t>
  </si>
  <si>
    <t>Relatórios anuais, Banco de Dados,   Programa de recuperação do habitat do peixe-boi do Xingu implantado</t>
  </si>
  <si>
    <t>2.12Desenvolver estudos sobre a ecologia (comportamento, alimentação, uso do habitat) das espécies de mamíferos aquáticos abrangidas no PAN.</t>
  </si>
  <si>
    <t>Publicações, relatórios anuais publicados</t>
  </si>
  <si>
    <t>3.1 Mapear as áreas relevantes para conservação das espécies terrestres alvo do PAN na região do Baixo e Médio Xingu, incluindo o Mosaico da Terra do Meio.</t>
  </si>
  <si>
    <t>Mapa  elaborado  por espécie e  mapa integrado de todas as espécies.</t>
  </si>
  <si>
    <t>3.2 Monitorar as áreas relevantes para conservação das espécies alvo do PAN na região do Baixo e Médio Xingu considerando também os impactos da caça e pesca predatórias (serviço de inteligência).  Obs: No primeiro ano, será feito para a Bacia inteira, nos anos posteriores o mapa da ação 3.1 subsidiará o monitoramento.</t>
  </si>
  <si>
    <t>Relatórios semestrais de monitoramento a partir de janeiro de 2013</t>
  </si>
  <si>
    <t>3.3 Intensificar as ações de fiscalização nas áreas relevantes para conservação das espécies alvo do PAN na região do Baixo e Médio Xingu.</t>
  </si>
  <si>
    <t>Operações de fiscalização realizadas a partir de janeiro de 2013</t>
  </si>
  <si>
    <t>3.4 Criar Unidades de Conservação em áreas estratégicas para a conservação das espécies alvo do PAN, abarcando ambientes terrestres e aquáticos, considerando também: as áreas críticas das espécies ameaçadas do Pará, as áreas prioritárias para a conservação da Amazônia e oportunidades para o turismo sustentável.</t>
  </si>
  <si>
    <t>Número de áreas protegidas criadas</t>
  </si>
  <si>
    <t>3.5 Integrar as metas do CIDIS, referentes à gestão ambiental das secretarias do meio ambiente dos municípios do PAN, às ações relevantes para a conservação das espécies alvo e propor a incorporação de adequações.</t>
  </si>
  <si>
    <t>Mapeamento das metas do CIDIS tangíveis às metas do PAN</t>
  </si>
  <si>
    <t>3.6 Recuperar com espécies nativas as áreas degradadas nas áreas relevantes, principalmente as ilhas do Baixo Xingu, as florestas aluviais, a vegetação rupestre e o entorno de cavernas.</t>
  </si>
  <si>
    <t>Áreas  em recuperação</t>
  </si>
  <si>
    <t>3.7 Intensificar  as ações de  fiscalização nas ilhas do Baixo Xingu  e cavernas na região da Transamazônica.</t>
  </si>
  <si>
    <t>Operações de fiscalização realizadas</t>
  </si>
  <si>
    <t>3.8 Finalizar a elaboração do Plano de Manejo da da FLONA de Caxiuanã.</t>
  </si>
  <si>
    <t>Plano de manejo publicado</t>
  </si>
  <si>
    <t>3.9 Finalizar a elaboração do Plano de Manejo da RESEX Verde para Sempre.</t>
  </si>
  <si>
    <t>3.10 Elaborar os Planos de Manejo das UC PARNA Serra do Pardo, ESEC da Terra do Meio e APA Estadual do Triunfo do Xingu</t>
  </si>
  <si>
    <t>3.11 Realizar  inventários de fauna e flora, a partir de lacunas de conhecimento a serem identificadas no EIA/RIMA, PBA e em literatura existente.</t>
  </si>
  <si>
    <t>Inventários realizados com recomendações para recuperação e áreas críticas</t>
  </si>
  <si>
    <t>3.12 Estabelecer os instrumentos de gestão das UC criadas no âmbito do PAN.</t>
  </si>
  <si>
    <t>Plano de Manejo elaborado, Conselhos constituídos e capacitados,   Plano de Proteção das UC</t>
  </si>
  <si>
    <t>4.1 Mapear áreas de possível conexão nas áreas relevantes para conservação das espécies alvo do PAN na região do Baixo e Médio Xingu, incluindo o mosaico da Terra do Meio.</t>
  </si>
  <si>
    <t xml:space="preserve">Mapa elaborado por espécie </t>
  </si>
  <si>
    <t>4.2 Criar áreas protegidas entre as TI Trincheira/Bacajá e Arara da Volta Grande e as Terras Indígenas de Trincheira/Bacajá e Koatinemo.</t>
  </si>
  <si>
    <t xml:space="preserve">Decreto de criação das áreas protegidas </t>
  </si>
  <si>
    <t>4.3 Criar UC na margem direita do rio Igarapé Bacajá, bem como parte na margem esquerda, de modo a promover a conexão entre as terras indígenas Arara da Volta Grande e Trincheira/Bacajá</t>
  </si>
  <si>
    <t>UC criada</t>
  </si>
  <si>
    <t>4.4 Criar unidade de conservação na região do "Tabuleiro de Embaubal" e estabelecer instrumentos de gestão.</t>
  </si>
  <si>
    <t>UC criada, Plano de Manejo elaborado, Conselhos constituídos e capacitados,   Plano de Proteção das UC</t>
  </si>
  <si>
    <t>4.5 Promover o rearranjo da paisagem considerando as reservas legais e APP, como forma de criar corredores ecológicos.</t>
  </si>
  <si>
    <t>Acordos de adequação  firmados entre proprietários rurais e  SEMA/PA</t>
  </si>
  <si>
    <t>4.6 Executar estudos de variabilidade genética em populações das espécies alvo do PAN, principalmente aquelas submetidas a fragmentação.</t>
  </si>
  <si>
    <t>Diagnóstico da variabilidade genética das especies / Banco de dados</t>
  </si>
  <si>
    <t>Relatórios e publicações sobre o estudo</t>
  </si>
  <si>
    <t>4.8 Avaliar as principais ameaças antrópicas às espécies alvo do PAN nas áreas relevantes identificadas em mapeamento.</t>
  </si>
  <si>
    <t>Diagnóstico da principais ameaças e proposições para proteção das espécies (mapa de sensibilidade das spp.)</t>
  </si>
  <si>
    <t>4.9 Avaliar a distribuição geográfica das espécies terrestres na área de abrangência do PAN</t>
  </si>
  <si>
    <t>Mapas de distribuição elaborados</t>
  </si>
  <si>
    <t>4.10 Integrar neste plano as ações propostas nos Planos de ação de ariranha, peixe-boi, cervídeos, lepidopteras e onça pintada, cetáceos fluviais, falconiformes e outros a serem elaborados para a Amazônia.</t>
  </si>
  <si>
    <t>Matriz indicando as ações a serem desenvolvidas relacionadas aos PANs citados</t>
  </si>
  <si>
    <t>4.11 Desenvolver estudos sobre a ecologia (comportamento, alimentação, capacidade de adaptação, plasticidade, dinâmica populacional, resiliência, cadeia trófica) das espécies terrrestres abrangidas no PAN.</t>
  </si>
  <si>
    <t>4.12 Ampliar a jusante a área adquirida pela Norte Energia S.A. de forma a promover a conectividade com a TI Paquiçamba</t>
  </si>
  <si>
    <t>Publicaçao da Ampliação da área já adquirida pela Norte Energia</t>
  </si>
  <si>
    <t>4.7 Realizar estudos de filogeografia para arara azul, arraia negra, Natalus para avaliar a conectividade entre populações locais.</t>
  </si>
  <si>
    <t xml:space="preserve">5.1 Identificar as principais enfermidades que acometem os animais domésticos no Eixo da Transamazônica e nas Terras Indígenas, através de sorologia e exame clínico.  </t>
  </si>
  <si>
    <t>Relatório  anual do estado sanitário dos animais domésticos a partir de outubro de 2012</t>
  </si>
  <si>
    <t xml:space="preserve">5.2 Promover campanhas de vacinação dos canídeos e felídeos domésticos principalmente no Eixo da Transamazônica e Terras Indígenas contra raiva, leptospirose, cinomose, parvovirose. </t>
  </si>
  <si>
    <t>Relatório anual das campanhas de vacinação a partir de outubro de 2012</t>
  </si>
  <si>
    <t>5.3 Intensificar o controle de epizootias de animais de produção, em especial raiva, tuberculose, brucelose, febre aftosa.</t>
  </si>
  <si>
    <t>Relatório anual de ocorrencia das epizootias,  a partir de outubro de 2013</t>
  </si>
  <si>
    <t>5.4 Promover campanhas educacionais focadas nas enfermidades que acometem os animais domésticos, principalmente no Eixo da Transamazônica e Terras Indígenas.</t>
  </si>
  <si>
    <t>Número de campanhas realizadas por ano a partir de outubro de 2013</t>
  </si>
  <si>
    <t>5.5 Realizar projeto de avaliação sanitária de animais silvestres na área de abrangência do PAN.</t>
  </si>
  <si>
    <t>Diagnóstico da avaliação sanitária e publicação a partir de outubro de 2012</t>
  </si>
  <si>
    <t>5.6 Efetuar o controle populacional de cães domésticos dentro e no entorno das UCs e de ungulados domésticos dentro das UCs de uso sustentável.</t>
  </si>
  <si>
    <t xml:space="preserve"> Campanhas anuais de esterilização de cães domésticos e  acordos relativos à restrição do número ungulados cumpridos</t>
  </si>
  <si>
    <t>6.1 Identificar as espécies exóticas da fauna que ocorrem na Bacia do Baixo e Médio Xingu e as potenciais invasoras  que afetem a viabilidade das espécies alvo.</t>
  </si>
  <si>
    <t>Diagnóstico elaborado</t>
  </si>
  <si>
    <t>6.2 Elaborar e implementar um programa de prevenção, erradicação e controle de espécies invasoras.</t>
  </si>
  <si>
    <t>Programa implementado</t>
  </si>
  <si>
    <t>6.3 Coibir  a utilização de espécies exóticas e/ou alóctones com potencial invasor nos tanques-rede/escavados e monitorar a efetividade dessas ações.</t>
  </si>
  <si>
    <t>Acordo entre MPA e MMA</t>
  </si>
  <si>
    <t xml:space="preserve">6.4 Intensificar ações de proteção e manejo visando o controle de animais de produção nas ilhas e UC. </t>
  </si>
  <si>
    <t>Acordos para redução da ocorrência de animais de produção, inibição das queimadas nas ilhas (fiscalização)</t>
  </si>
  <si>
    <t>7.1 Realizar estudo sobre os impactos de  caça  predatória na região do Baixo e Médio Xingu.</t>
  </si>
  <si>
    <t>Relatório elaborado</t>
  </si>
  <si>
    <t xml:space="preserve">7.2 Realizar estudo sobre os impactos de  pesca predatória de peixes com fins ornamentais e alimentares, na região do Baixo e Médio Xingu. </t>
  </si>
  <si>
    <t>Relatórios e sugestões de cotas para peixes ornamentais ameaçadas do PAN.</t>
  </si>
  <si>
    <t>7.3 Desenvolver um programa de educação ambiental com  iniciativas que tenham enfoque na conservação de espécies do PAN e na segurança alimentar das populações humanas.</t>
  </si>
  <si>
    <t>Programa implementado; Termo de referência; edital para seleção de propostas; publicação das propostas selecionadas; relatórios anuais de iniciativas desenvolvidas.</t>
  </si>
  <si>
    <t>7.4 Promover ações de educação ambiental  junto à população ribeirinha, para a conservação do peixe-boi,  da ariranha e dos botos fluviais.</t>
  </si>
  <si>
    <t>Campanhas de educação ambiental realizadas, Programa de agentes voluntários ambientais estabelecido e material didático e informativo distribuído</t>
  </si>
  <si>
    <t>7.5 Elaborar, de forma participativa, um programa/projetos com alternativas voltadas para a segurança alimentar e geração de renda das populações humanas.</t>
  </si>
  <si>
    <t xml:space="preserve">Documento do programa </t>
  </si>
  <si>
    <t>7.6 Implementar e fazer a gestão participativa do programa/projetos com alternativas voltadas para a segurança alimentar e geração de renda das populações humanas, utilizando sempre espécies autóctones.</t>
  </si>
  <si>
    <t>Relatórios dos projetos implementados e avaliados</t>
  </si>
  <si>
    <t>7.7 Desenvolver ações de monitoramento da região para  geração de demandas de fiscalização.</t>
  </si>
  <si>
    <t xml:space="preserve">Relatórios de monitoramento </t>
  </si>
  <si>
    <t xml:space="preserve">7.8 Desenvolver ações de fiscalização. </t>
  </si>
  <si>
    <t>Relatórios das ações realizadas</t>
  </si>
  <si>
    <t>7.9 Realizar levantamento das espécies nativas da área do PAN com potencial para atividades de aquicultura para fins alimentares como alternativa econômica aos pescadores artesanais.</t>
  </si>
  <si>
    <t>Lista de espécies e potencial identificado</t>
  </si>
  <si>
    <t>7.10 Estimular atividades de aquicultura das espécies nativas da área área afetada pela UHE para fins alimentares.</t>
  </si>
  <si>
    <t>Projetos em desenvolvimento</t>
  </si>
  <si>
    <t>7.11 Indicar e viabilizar alternativas econômicas aos pescadores artesanais na região da Volta Grande e área da UHE, minimizando as pressões sobre as espécies alvo do PAN.</t>
  </si>
  <si>
    <t>7.12 Avaliar e monitorar o impacto da captura intencional e acidental das espécies de botos fluviais, de peixe-boi-amazônico e de ariranhas.</t>
  </si>
  <si>
    <t>Relatórios anuais elaborados a partir de janeiro de 2013</t>
  </si>
  <si>
    <t>7.13 Introduzir, nos acordos de pesca, mecanismos de proteção à ariranha, ao peixe-boi-amazônico e aos botos fluviais.</t>
  </si>
  <si>
    <t>Acordos de pescas com restrições para proteção da fauna aquática</t>
  </si>
  <si>
    <t>7.14 Implementar pesquisa para avaliar a  sobreposição da dieta da ariranha (Pteronura brasiliensis) com a atividade de pesca local.</t>
  </si>
  <si>
    <t>Relatórios elaborados e artigos publicados</t>
  </si>
  <si>
    <t>8.1 Estruturar e viabilizar um plano regional de fiscalização voltada para as questões de tráfico de animais ameaçados de extinção.</t>
  </si>
  <si>
    <t>Plano elaborado; relatório de atividades desenvolvidas</t>
  </si>
  <si>
    <t>8.2 Desenvolver campanha visando a inibição do tráfico nacional e internacional de animais ameaçados de extinção.</t>
  </si>
  <si>
    <t>Material educativo e de divulgação (cartilha, folders, cartazes, website, blog...)</t>
  </si>
  <si>
    <t>8.3 Produzir  guias para auxiliar a fiscalização identificar as espécies alvo do PAN.</t>
  </si>
  <si>
    <t>Guias de identificação de espécies alvo do PAN para fiscalização publicados e distribuídos</t>
  </si>
  <si>
    <t>9.1 Elaborar e implementar um plano com iniciativas que evitem/reduzam atropelamentos.</t>
  </si>
  <si>
    <t>Documento do plano;  relatórios.</t>
  </si>
  <si>
    <t>9.2 Elaborar e implementar um plano com iniciativas que evitem/reduzam abalroamentos de sirênios.</t>
  </si>
  <si>
    <t>9.3 Adequar a estrutura  prevista no acordo IBAMA/Norte Energia e colocar em operação o  recebimento de animais ameaçados e endêmicos provenientes do tráfico, atropelamentos / abalroamentos,  captura ilegal e entrega voluntária.</t>
  </si>
  <si>
    <t>Projeto  de adequação da estrutura; relatório dos serviços realizados.</t>
  </si>
  <si>
    <t xml:space="preserve">9.4 Identificar e monitorar áreas de conflitos entre onças e pecuaristas.                            </t>
  </si>
  <si>
    <t>Mapa de conflitos; relatórios de monitoramento</t>
  </si>
  <si>
    <t>9.5 Elaborar e executar um programa de manejo visando resolução do  conflito onça/pecuarista para a região.</t>
  </si>
  <si>
    <t>Documento do plano de manejo; relatórios.</t>
  </si>
  <si>
    <t>9.6 Realizar ações preventivas para evitar conflitos entre ariranha/pescadores na região B16.</t>
  </si>
  <si>
    <t>Relatório da situação atual do conflito,  campanha de educação ambiental realizada</t>
  </si>
  <si>
    <t xml:space="preserve">9.7 Estabelecer acordos de pesca com as comunidades de ribeirinhos  em função das áreas sensíveis para conservação de sirênios. </t>
  </si>
  <si>
    <t>Instrução normativa publicada</t>
  </si>
  <si>
    <t xml:space="preserve">9.8 Estabelecer acordos de pesca com as comunidades de ribeirinhos, como um item a ser incluído no plano de manejo em UC exisitentes e futuras. </t>
  </si>
  <si>
    <t>Acordos firmados incluídos no plano de manejo</t>
  </si>
  <si>
    <t>9.9 Estimar a abundância e a tendência populacional das espécies de botos fluviais, ariranha e peixe-boi-amazônico.</t>
  </si>
  <si>
    <t>Relatórios periódicos a partir de janeiro de 2013 e publicações</t>
  </si>
  <si>
    <t>9.10 Incluir e implementar, nos Planos de Utilização e Planos de Manejo das Unidades de Conservação, ações de proteção ao peixe-boi-amazônico, à ariranha e aos botos fluviais, quando dentro da área de ocorrência.</t>
  </si>
  <si>
    <t>Planos de Utilização e de Manejo com ações de conservação implementadas (a partir de janeiro de 2013)</t>
  </si>
  <si>
    <t>9.11 Promover pesquisa para as seguintes espécies: Morphnus guianensis, Harpia harpyja, em relação a inventário em remanescentes florestais com avaliação de abundância, estudos da biologia (reprodução, alimentação, uso de habitat e comportamento) e estudos genéticos.</t>
  </si>
  <si>
    <t>Relatórios e publicações</t>
  </si>
  <si>
    <t>9.12 Realizar  monitoramento de atropelamentos de fauna silvestre nas principais estradas da área do PAN.</t>
  </si>
  <si>
    <t>Relatórios</t>
  </si>
  <si>
    <t>10.1 Identificar  as áreas importantes  para   a alimentação e reprodução de espécies ameaçadas da fauna terrestre e seus riscos associados.</t>
  </si>
  <si>
    <t xml:space="preserve">Relatório </t>
  </si>
  <si>
    <t>10.2 Identificar  as áreas importantes para   a alimentação e reprodução de espécies ameaçadas da fauna aquática e seus riscos associados.</t>
  </si>
  <si>
    <t>Relatório, mapas e diagnóstico publicado</t>
  </si>
  <si>
    <t>Realizar operações de fiscalização voltadas para as ameaças às espécies do PAN.</t>
  </si>
  <si>
    <t>Número de operações e relatórios das operações de fiscalização</t>
  </si>
  <si>
    <t>10.4 Fortalecer a ação dos agentes ambientais voluntários (AAV).</t>
  </si>
  <si>
    <t>Relatórios dos 20 cursos de capacitação; relatórios das ações dos AAV</t>
  </si>
  <si>
    <t xml:space="preserve">2. Conservação da integridade dos ambientes aquáticos e da qualidade da água na Bacia do Baixo e Médio Xingu para viabilidade das populações de espécies alvo do PAN </t>
  </si>
  <si>
    <t>3. Conservação e recuperação da cobertura vegetal da área de abrangência do PAN, conforme o ZEE da região e com foco no ambiente das espécies do PAN</t>
  </si>
  <si>
    <t>4. Promoção da conectividade entre as áreas relevantes para a conservação das espécies alvo</t>
  </si>
  <si>
    <t>5. Controle das enfermidades que acometem os animais domésticos na Bacia do Baixo e Médio Xingu</t>
  </si>
  <si>
    <t>6. Prevenção e controle das espécies invasoras que afetem as espécies alvo do PAN, na Bacia do Baixo e Médio Xingu</t>
  </si>
  <si>
    <t>7. Redução da caça e da pesca predatória na região da Bacia do Baixo e Médio Xingu</t>
  </si>
  <si>
    <t>8. Coibição do tráfico de espécies ameaçadas e endêmicas em toda área do PAN</t>
  </si>
  <si>
    <t>9. Redução de perdas de animais silvestres em decorrência de atropelamentos/abalroamentos e conflitos por competição por recursos com populações humanas</t>
  </si>
  <si>
    <t>10. Diminuição de riscos às áreas de alimentação e reprodução de espécies alvo do PAN</t>
  </si>
  <si>
    <t xml:space="preserve">Heron Davi (IMAZON) </t>
  </si>
  <si>
    <t>Sandro Tetsuo Emoto (Norte Energia)</t>
  </si>
  <si>
    <t>Frederico Queiroz (IBAMA)</t>
  </si>
  <si>
    <t>FUNTEC (Ângelo Santarlacci)</t>
  </si>
  <si>
    <t>Tomazzo Giarrizzo (UFPA )</t>
  </si>
  <si>
    <t xml:space="preserve">Norte e Energia (Valéria Saracura) </t>
  </si>
  <si>
    <t>Vladimir Formiga (MPA)</t>
  </si>
  <si>
    <t>Tomazzo Giarrizzo (UFPA)</t>
  </si>
  <si>
    <t>Luciana Crema (CEPAM)</t>
  </si>
  <si>
    <t>Antonio Hernandez (IBAMA - Fred entrará em contato para verificar a possibilidade</t>
  </si>
  <si>
    <r>
      <t>SEMA/PA (Nívea Pereira</t>
    </r>
    <r>
      <rPr>
        <sz val="11"/>
        <rFont val="Calibri"/>
        <family val="2"/>
      </rPr>
      <t>)</t>
    </r>
  </si>
  <si>
    <t>Zelma (SEMMA Brasil Novo) - Fátima confirmar</t>
  </si>
  <si>
    <r>
      <t>IMAZON (Heron David dos S. Martins</t>
    </r>
    <r>
      <rPr>
        <sz val="11"/>
        <rFont val="Calibri"/>
        <family val="2"/>
      </rPr>
      <t>)</t>
    </r>
  </si>
  <si>
    <t>Antônio Hernandez (IBAMA - Frederico verificar)</t>
  </si>
  <si>
    <t>(Carlos Alberto Braga (ICMBio – FLONA Caxuanã )</t>
  </si>
  <si>
    <t>Marcos Rocha (RESEX Verde para Sempre/ICMBio)</t>
  </si>
  <si>
    <t>Tathiana (ESEC Terra do Meio/ICMBio )</t>
  </si>
  <si>
    <t>Luciana Crema (CEPAM/ICMBio)</t>
  </si>
  <si>
    <t>Nívea Pereira (SEMA/PA )</t>
  </si>
  <si>
    <t>Laurenz (Norte Energia)</t>
  </si>
  <si>
    <t>FUNAI (Maria Janete Carvalho)</t>
  </si>
  <si>
    <t>Nívea Pereira (SEMA)</t>
  </si>
  <si>
    <t>Solange Trevisan (URE-Altamira -SEMA/PA)</t>
  </si>
  <si>
    <t>Artur Luiz da Costa da Silva (UFPA )</t>
  </si>
  <si>
    <t>dez.2013</t>
  </si>
  <si>
    <t xml:space="preserve"> Artur Luiz da Costa da Silva (UFPA )</t>
  </si>
  <si>
    <t>Tathiana Chaves de Sousa (ICMBio - Esec Terra do Meio)</t>
  </si>
  <si>
    <t>Elildo Carvalho (CENAP)</t>
  </si>
  <si>
    <t>IOP (Leandro Silveira)</t>
  </si>
  <si>
    <t>Janete (FUNAI) Ou Tânia Sanaiotti (INPA) definir!!!</t>
  </si>
  <si>
    <t>Maria Saloma (SEMAT - Vitória do Xingu)</t>
  </si>
  <si>
    <t>Cleo José Alves da Silva (Pref. Municipal de Senador Porfirio   - articulação com ADEPARA) - articulação Maria Saloma</t>
  </si>
  <si>
    <t xml:space="preserve">Marcos Rocha (ICMBio) </t>
  </si>
  <si>
    <t>IBAMA (Frederico Queiroz vai verificar quem ficará como articulador - DBFLO)</t>
  </si>
  <si>
    <t>Roberto Galucci (MMA) - Felipe MPA verifica</t>
  </si>
  <si>
    <t>Marcos Rocha (Esec Verde para Sempre/ICMBio )</t>
  </si>
  <si>
    <t>Elildo CENAP/ICMBio</t>
  </si>
  <si>
    <t>UFPA (Vitória Isaac)</t>
  </si>
  <si>
    <t>ICMBio - CNPT (Katia Regina Aroucha Barros )</t>
  </si>
  <si>
    <t>Marco 2014</t>
  </si>
  <si>
    <t>CEPAM/ICMBio (Marcelo Raseira)</t>
  </si>
  <si>
    <t>DIPRO/IBAMA (Tatiana Lucena Pimentel)</t>
  </si>
  <si>
    <t>Sandro  Emoto (Norte Energia)</t>
  </si>
  <si>
    <t>Sandro (Norte Energia)</t>
  </si>
  <si>
    <t xml:space="preserve"> Liliam Pinto) (CEPAM/ICMBio)</t>
  </si>
  <si>
    <t>Saloma Mendes (SEMAT de Vitória do Xingu)</t>
  </si>
  <si>
    <t>Nívea (SEMA) vai verificar pessoa dentro da fiscalização da SEMA</t>
  </si>
  <si>
    <t>Ângelo Santarlacci (FUNTEC)</t>
  </si>
  <si>
    <t xml:space="preserve">Marcelo Ferreira (DNIT) </t>
  </si>
  <si>
    <t>CEPAM (Liliam Pinto)</t>
  </si>
  <si>
    <t>Elildo (CENAP/ICMBio)</t>
  </si>
  <si>
    <t>Instituto Onça Pintada (Leandro Silveira)</t>
  </si>
  <si>
    <t>DBIO/ICMBIO (Marcelo Lima)</t>
  </si>
  <si>
    <t>Giácomo Dall (Colônia de Pescadores de Vitoria do Xingu Z-12 e Z-70 ), Nívea (SEMA), Jeane (MPA) e vai verificar a inclusão da WWF</t>
  </si>
  <si>
    <t>Colônia de Pescadores de Vitoria do Xingu Z64 e Z70 (Giácomo Dall)</t>
  </si>
  <si>
    <t xml:space="preserve">Marcos Rocha (ESEC Verde para Sempre /ICMBio) </t>
  </si>
  <si>
    <t>Tânia Sanaiotti (INPA)</t>
  </si>
  <si>
    <t>Alex Bager (UFLA)</t>
  </si>
  <si>
    <t>WCS – Projeto Tamanduá (Flávia Miranda)</t>
  </si>
  <si>
    <t xml:space="preserve">Sandro Emoto (Norte Energia) </t>
  </si>
  <si>
    <t>Antônio Hernandes (IBAMA/Santarém),  Frederico Queiroz verificará</t>
  </si>
  <si>
    <t>ICMBio – FN Caxiuanã (Carlos Alberto Braga)</t>
  </si>
  <si>
    <t>George (IBAMA/CSR), Norte Valéria Saracura (Energia), Noemi Viana (EMBRAPA), Tomazzo Giarrizzo (UFPA)</t>
  </si>
  <si>
    <t>Benedito Gil de Souza e Giacomo Dall (Colônias de Pescadores), Tomazzo Giarrizzo(UFPA), Marcelo Lima (Instituto Evandro Chagas), Marize Rocha de Sousa (ACEPOAT), Nadson Simões (UFPA - Altamira)</t>
  </si>
  <si>
    <t>Sandro Emoto (Norte energia), Daniel Pimpão (IBAMA) Colin (UFPA - Bragança), Jeferson Francisco (EMBRAPA - Vicente Medeiros/LEME entrará em contato)</t>
  </si>
  <si>
    <t>UFPA, EMBRAPA, Herom IMAZON), Museu Paraense Emilio Goeldi, Benedito Gil (Colônia de Pescadores Z-70), Maria Saloma Mendes (SEMAT -Senador José Porfírio ), Laurenz Pinder  (Norte Energia), Criscian Kellen (INPA), Vicente Medeiros (LEME)</t>
  </si>
  <si>
    <t xml:space="preserve">Maurício Camargo (Instituto Federal do Pará), Vitoria Isaac (UFPA), Renata Emim (Museu Emilio Goeldi), Vera Silva (INPA), Daniel Pimpão (IBAMA), Collin (UFPA -Bragança) </t>
  </si>
  <si>
    <t>Maurício Camargo (Instituto Federal do Pará), Vitoria Isaac (UFPA), Renata Emim (Museu Emilio Goeldi ), Vera Silva (INPA), Tomazzo Giarrizzo (UFPA), Luciana Crema (CEPAM/ICMBio), Deisi (CMA/ICMBio), Elildo (CENAP/ICMBio), Cláudio Bock (CEPTA/ICMBio)</t>
  </si>
  <si>
    <t>Roberto Gallucci (GBA/MMA , Laire (SEPAQ ), Norte Energia,  Benedito Souza (Colônia de Pescadores de Senador José Porfírio), Lúcio Vale (Colônia de Pescadores de Altamira), Giacomo D´All (Colônia de Pescadores de Vitória do Xingu), SEMA, Prefeituras Municipais, Rita (IBAMA), Secretaria Estadual de Aquicultura e Pesca,  Marize (ACEPOAT), Vitoria Isaac (UFPA)</t>
  </si>
  <si>
    <t>André Ravetta (MPEG), (Vera Silva (INPA ),José de Souza Silva Júnior - Cazuza (MPEG/GEMAN), Claudio Bock (CEPTA), Miriam Marmontel (Instituto Mamirauá)</t>
  </si>
  <si>
    <t>COMOB/ICMBIO (Artur)</t>
  </si>
  <si>
    <t>Tomazzo (UFPA)</t>
  </si>
  <si>
    <t>Vera Silva (INPA), Nívea Pereira (SEMA/PA), Luciana Crema (CEPAM/ICMBio)</t>
  </si>
  <si>
    <t>Gustavo de Oliveira (LEME/Norte energia)</t>
  </si>
  <si>
    <t>UFPA, SIPAM, Liliam Pinto  (CEPAM), Wilson Spironello (INPA), André Ravetta e Ana Albernaz (MPEG), Valéria Tavares (UFMG), IOP (Leandro Silveira), Emil (UFPA - Altamira), Marcelo Salazar (ISA), Tathiana (ESEC Terra do Meio)</t>
  </si>
  <si>
    <t>Gabriela Leonhardt (COAPRO/ICMBio), Nívea Pereira (SEMA/PA), Mário Cohn- Haft (INPA), André Ravetta (MPEG), DIPRO/IBAMA, Norte Energia, PF, ABIN, SIPAM, IBAMA, ICMBio</t>
  </si>
  <si>
    <t>ICMBio, Lizarbson (IBAMA Altamira), PF, PRF, MPF, Coordenação de Apoio à Fiscalização do MPA (CAFIS), Nívea (SEMA/PA), BPA, Neto (Norte Energia)</t>
  </si>
  <si>
    <t>João Arthur (MMA), Marcelo Cavalini (ICMBio)UFPA, Lucimar Souza (CIDIS), Leandro Ferreira (MPEG), Emil (UFPA - Altamira)</t>
  </si>
  <si>
    <t xml:space="preserve">Prefeituras, ISA, Norte Energia, Engevix, Cassandra Molisani (Norte Energia), Nívea (SEMA/PA), Prefeitura de Senador José Porfírio, Altamira, Vitória do Xingu, Anapu, Gurupá e Porto de Moz, Cassandra Molisani (Norte Energia - Valéria vai confirmar), </t>
  </si>
  <si>
    <t xml:space="preserve">Embrapa, Sílvio (DILIC/IBAMA), Cleber Alho , Israel (IDEFLOR - Fátima verificar), trocar Sílvio por Rosangela (Fred verificar), incluir EMBRAPA Oriental e Rondônia (Noemi, Michelliny - Fátima verificar), </t>
  </si>
  <si>
    <t xml:space="preserve">ICMBio, Lizarbson/IBAMA Altamira, PF, PRF, MPF, Lino (CAFIS/MPA - ), SEMA/PA, BPA/PA e BPA-ALT (Nívea verificar) </t>
  </si>
  <si>
    <t>Valéria (Norte Energia),  UFPA, MPEG,  Carlos  (ICMBio/DIREP), Eduardo CR4</t>
  </si>
  <si>
    <t>Laurenz (Norte Energia),  Carlos (ICMBio/DIREP), Eduardo CR5</t>
  </si>
  <si>
    <t>Valéria (Norte Energia),  Carlos (ICMBio/DIREP), Eduardo CR4, Embrapa, UFPA, MPEG, UNB, Luiz (WWF), CEMAVE, CPB, CENAP</t>
  </si>
  <si>
    <t>Colônias de Pescadores, André Ravetta (UFPA), MPEG , ICMBio, IBAMA, (Liliam Pinto (CEPAM ), Valéria Tavares (UFMG) ,  Leandro Silveira (IOP) ,   Luis Coltro (WWF) Heron David (IMAZON) Patrícia Baião, Embrapa</t>
  </si>
  <si>
    <t>Colônias de Pescadores, UFPA, André Ravetta  e Cazuza (MPEG), (Marcelo Cavalini (ICMBio), Nélio Saldanha (IBAMA), Liliam Pinto (CEPAM ),  Luis Coltro (WWF), Heron David ( IMAZON, (Patrícia Baião ( CI )</t>
  </si>
  <si>
    <t>André Ravetta (MPGE), Ana Albernaz (MPEG), Luis (WWF),  Ângelo Santarlacci (FUNTEC), Leandro Ferreira  (MPEG), Heron (IMAZON), Cida e Hermes (UFPA)</t>
  </si>
  <si>
    <t>Marcelo Cavalini (ICMBIO), Fabio Ribeiro (FUNAI Altamira), Claudia Kawhage (SEMA), João Arthur (MMA), Pedro Bigneli (Norte Energia)</t>
  </si>
  <si>
    <t>Marcelo Cavalini (ICMBIO), Fabio Ribeiro (FUNAI Altamira), Nívea (SEMA), João Arthur (MMA), SEMAT, Marcos Vale (SEMAT - Anapu) , Tânia Sanaiotti (INPA)</t>
  </si>
  <si>
    <t>Juca (UFPA), MPEG, WWF, Marcelo Cavalini (ICMBio), Norte Energia, Maria Saloma (SEMA de Senador Porfírio), Emil (UFPA - Atamira)</t>
  </si>
  <si>
    <t xml:space="preserve"> MPF, João Arthur (MMA), IBAMA, Ângelo Santarlacci (FUNTEC); Leandro Ferreira (MPEG), Frederico (IBAMA)</t>
  </si>
  <si>
    <t>André Ravetta (MPEG), Cida (UFPA), Norte Energia, IBAMA, Valeria Tavares (UFMG)</t>
  </si>
  <si>
    <t>Valéria Tavares (UFMG), Camile Lugarine (CEMAVE/ICMBio), Leandro Sousa (UFPA - Atamira)</t>
  </si>
  <si>
    <t>ICMBio (Altamira), UFPA, Valéria (MPEG), Embrapa, Colônias de Pescadores, André Ravetta e Cazuza (MPEG ), ICMBio, IBAMA, Liliam Pinto (CEPAM ), (Valéria Tavares (UFMG ),  (Leandro Silveira (IOP), Luis Coltro (WWF ),  (Heron David (IMAZON ),  Patrícia Baião (CI ), Gabriela Leonhardt (COAPRO/ICMBio)</t>
  </si>
  <si>
    <t>Tathiana Chaves (Esec Terra do Meio), Ivan (ICMBio) Centros ICMBio (CPB), Cida (UFPA),  Laurenz (Norte Energia), Gabriela Leonhardt (COAPRO/ICMBio)</t>
  </si>
  <si>
    <t>Adriana Trinta (CMA),  Onildo Marine (CECAT),  Elildo (CENAP ), Camile Lugarine (CEMAVE) , Mônica Montegro (CPB ),  (Maurício Barbante (SAVE Brasil),  Leandro Silveira (IOP),  Tânia Sanaiotti (INPA) - Falconiformes</t>
  </si>
  <si>
    <t xml:space="preserve">André Ravetta (MPEG), Vera Silva ( INPA), José de Souza Silva Júnior (MEG/GEMAN) Cazuza), Miriam Marmontel (Instituto Mamirauá), Onildo Marine (CECAT),  |Elildo (CENAP) , Camile Lugarine (CEMAVE), (Mônica Montegro (CPB ), (Flavia Miranda (WCS), </t>
  </si>
  <si>
    <t>Pedro Bigneli (Norte Energia), Tânia Sanaiotti (INPA), Claudia Khawage (SEMA/PA - Nívea verificar), Marcelo Cavallini (ICMBio)</t>
  </si>
  <si>
    <t xml:space="preserve"> Flávia (WCS), ADEPARA, Instituto Evandro Chagas, Thiago Barros (Funai), ONGs indigenistas, FUNASA, CZOS, Instituto Evandro Chagas, Tatiana Kugelmeier (FIOCRUZ)</t>
  </si>
  <si>
    <t>Secretarias de agricultura dos município, ADEPARA, Thiago Barros (Funai), FUNASA, CZOS, Instituto Evandro Chagas, Laurenz (Norte Energia)</t>
  </si>
  <si>
    <t>Secretarias de agricultura dos município, ADEPARA, CZOS, Instituto Evandro Chagas</t>
  </si>
  <si>
    <t xml:space="preserve">Prefeituras, ADEPARA, SESPA, Prefeituras (Saloma entrar em contato), incluir: FUNASA (Saloma verificar), Tatiana (FIOCRUZ), Instituto Evandro Chagas (IEC); </t>
  </si>
  <si>
    <t>ICMBio, IBAMA (Altamira), Evandro Chagas, UFPA, UFRA, UFOPA, Marcia Chame (FIOCRUZ)</t>
  </si>
  <si>
    <t>Laurenz (Norte energia), Prefeituras,  Secretaria de Agricultura do Estado do Pará,  Secretaria de Saúde do Pará, Leandro Silveira (IOP),  ADEPARÁ, CZOS, Luciana Crema (CEPAM/ICMBio)</t>
  </si>
  <si>
    <t>SEMA, SEPAQ, ICMBio, IBAMA, UFPA, Prefeituras, DILIC/IBAMA (Frederico Queiroz) e  Marília</t>
  </si>
  <si>
    <t>SEMA, SEPAQ, ICMBio, IBAMA, UFPA, Prefeituras, Frederico Queiroz) e  Marília</t>
  </si>
  <si>
    <t xml:space="preserve">ICMBio, IBAMA,MPA, SEPAQ, SEMA, Prefeituras, Colônias Pescadores, EMATER, MPA (Felipe Weber), IBAMA/DILIC (Frederico Queiroz) e verificar IBAMA/DBFLO </t>
  </si>
  <si>
    <t xml:space="preserve">Paulo (CGPRO/ICMBio), IBAMA, EMATER, Embrapa </t>
  </si>
  <si>
    <t>Flavia (WCS) e Leandro (Iop), Thiago Barros (Funai), UFPA/Campus Altamira e Belém, MPEG, Miriam Marmontel (Instituto Mamirauá ), CEPAM, CPB, CEMAVE, Leandro Silveira (IOP), Ronaldo Morato (Pró-carnívoros)</t>
  </si>
  <si>
    <t>Thiago Barros (Funai), UFPA /Campus Altamira e Belém, MPEG,  CEPAM, CEPTA, Felipe Weber (MPA), Leandro (UFPA) - IBAMA (Frederico vai verificar colaborador DBFLO e DIPRO), Tommaso (UFPA)</t>
  </si>
  <si>
    <t>PQA/IBAMA (Maria de Lourdes Cantarelli), Maria Janete Carvalho (Funai), UFPA - Núcleo de Meio Ambiente, Prefeituras Municipais de Altamira, Senador José Porfírio e Vitória (Saloma Mendes), Daniela Santana (UFPA), Hermes Medeiros (UFPA Altamira), Antonio Melo (IBAMA),  ISA (Marcelo Salazar), IPAM (Lucimar Sousa), subs fabiana prado?</t>
  </si>
  <si>
    <t xml:space="preserve"> Renata Emim (GEMAM/Museu Emilio Goeld ),  Fábia Luna (CMA), INPA (Vera Silva),  Marcelo Derzi (CNPT),  Lívia (CENAP), ver subs de Fabiana</t>
  </si>
  <si>
    <t xml:space="preserve"> Secretarias de Produção das Prefeituras envolvidas,  Maria Janete Carvalho (Funai)</t>
  </si>
  <si>
    <t>MPA, Secretarias de Produção do Estado e dos Municípios envolvidas,  Maria Janete Carvalho (Funai), Giacomo - Colônia De Pescadores De Vitória Do Xingu, MDA, MDS, MAPA</t>
  </si>
  <si>
    <t>ICMBIO, MPA, POLICIA FEDERAL, RODOVIÁRIA, BPMA, FORÇA NACIONAL , SEMA/PA,  Thiago Barros (Funai)</t>
  </si>
  <si>
    <t xml:space="preserve">ICMBIO, MPA, POLICIA FEDERAL, RODOVIÁRIA, BPMA, FORÇA NACIONAL , SEMA/PA,  Thiago Barros (Funai), Antônio Hernandez (IBAMA/Altamira), Lino Garcia Borges (MPA </t>
  </si>
  <si>
    <t>(Benedito Gil Souza (Colônia De Pescadores Z-70) , Giacomo (Colônia de Pescardoes Z-12 (),  Lucio Vale (Colônia de Pescarores de Altamira ), Jeanne Gomes (MPA)</t>
  </si>
  <si>
    <t>Colônia de Pescadores Z-70, SEPAQ, Felipe Weber (MPA), Raimundo Vieira (Colônia de pescadores Z 57 e Coopebax)</t>
  </si>
  <si>
    <t xml:space="preserve">Benedito Gil Souza (Colônia De Pescadores Z-70) , Giacomo (Colônia de Pescarores Z-12), Lucio Vale (Colônia De Pescadores de Altamira), Jeanne (MPA) </t>
  </si>
  <si>
    <t>Flavia (WCS) e Leandro (Iop), Thiago(Funai), UFPA/Campus Altamira e Belém, MPEG, Miriam Marmotel (Instituto Mamirauá), Vera Silva (INPA)</t>
  </si>
  <si>
    <t>Ministério da Pesca E Aquicultura, Benedito Gil Souza (Colônia De Pescadores Z-70) , Giacomo (Colônia de Pescarores Z-12), Lucio Vale (Colônia De Pescadores de Altamira), Luis Coutro (WWF),   Marcelo Raseira (CEPAM/ICMBio), Nívea (SEMA), Frederico (IBAMA) vai indicar alguém em Altamira,</t>
  </si>
  <si>
    <t>Flavia (WCS), Leandro (IOP), Thiago(Funai), UFPA/Campus Altamira e Belém, MPEG, Miriam Marmotel (Instituto Mamirauá),  Vera Silva (INPA), Benedito Gil Souza (Colônia De Pescadores Z-70) , Giacomo (Colônia de Pescarores Z-12), Lucio Vale (Colônia De Pescadores de Altamira), Gustavo Oliveira (Norte Energia/LEME), Lívia Rodrigues (CENAP)</t>
  </si>
  <si>
    <t xml:space="preserve">ICMBio , MPA, Polícia Federal, Polícia Rodoviária Federal, BPA - PM/PA, Força Nacional , SEMA/PA, Thiago Barros (FUNAI); ESREG IBAMA Altamira; DEMA - PolÍcia Civil/PA, Lino Garcia (CAFIS/MPA)   </t>
  </si>
  <si>
    <t>UFPA, ICMBio, Polícia Federal, Polícia Rodoviária Federal, Prefeituras, Marinha, SEMA,  RENCTAS, INFRAERO, BPA - PM/PA; ESREG IBAMA Altamira; DEMA - PolÍcia Civil/PA</t>
  </si>
  <si>
    <t>Leonardo Messias (CMBio Coordenação de Proteção) , Tatiana Lucena Pimentel (DIPRO/IBAMA), Tathiana Chaves de Souza (ICMBio)
Laurenz Pinder (Norte Energia)</t>
  </si>
  <si>
    <t xml:space="preserve">SEINF-PA, Prefeituras, Polícia Rodoviária Federal, IBAMA, Laurenz Pinder ( Norte Energia), Frederico Queiroz (DILIC/IBAMA) vai sugerir pessoa dentro do IBAMA, </t>
  </si>
  <si>
    <t>Capitania dos Portos, ICMBIO/CMA/REMANOR, AMPA, IPAM (Vera Silva)</t>
  </si>
  <si>
    <t>ICMBio, INPA, AMPA, Norte Energia (Valéria Saracura), REMANOR</t>
  </si>
  <si>
    <t>CENAP/ICMBio, Associação de Produtores Rurais, Sindicatos de Produtores Rurais, Federação de Produtores Rurais, Leandro Silveira ( IOP)</t>
  </si>
  <si>
    <t>CENAP/ICMBio, Associação de Produtores Rurais, Sindicatos de Produtores Rurais, Federação de Produtores Rurais</t>
  </si>
  <si>
    <t>Colônias de Pescadores, Associações Comunitárias de Ribeirinhos, ICMBio, MPA</t>
  </si>
  <si>
    <t>MPA, IBAMA, ICMBIO, Prefeituras, SEPAQ, Sandro Emoto (Norte Energia)</t>
  </si>
  <si>
    <t>Rodolfo ? (IBAMA), ICMBIO, Secretaria de Meio Ambiente dos Municípios, Maria Saloma (SEMAT - Vitória do Xingu), Nívea (SEMA), Jeane (MPA) e vai verificar a inclusão da WWF</t>
  </si>
  <si>
    <t>Flavia (WCS) e Leandro  da Silveira (IOP), Thiago(Funai), UFPA/Campus Altamira e Belém, MPEG, Miriam Marmotel (Instituto Mamirauá), Vera Silva (INPA), CMA e CENAP, Laurenz Pinder (Norte Energia)</t>
  </si>
  <si>
    <t>Flavia (WCS) e Leandro (Iop),  UFPA/Campus Altamira e Belém, MPEG, Miriam Marmotel (Instituto Mamirauá),  Vera da Silva (INPA), CMA e CENAP, CEPAM, WWF, IMAZON</t>
  </si>
  <si>
    <t>Vale do Rio Doce, UFPA, UFOPA, MPEG (Alexandre Aleixo), Flona de Carajás, Flona de Tapajós, Luciana Crema (CEPAM/ICMBio), Laurenz Pinder (Norte Energia), Tiago Junqueria (Biota), Gustavo de Oliveira (LEME)</t>
  </si>
  <si>
    <t xml:space="preserve">DNIT, IBAMA, Laurenz Pinder (Norte Energia), UFPA, MPEG </t>
  </si>
  <si>
    <t>NUMA-UFPA, UFPA - Belém; IBAMA, INPE, Centros Especializados do ICMBio, IOP, IUCN, MPEG</t>
  </si>
  <si>
    <t>IBAMA, INPE, ,  UFPA - Belém; IFPA-Altamira, (Renata Emin (Museu Paraense Emilio Goeldi/GEMAM),  Benedito Gil de Souza (Colônia de Pescadores Z-70), (Simone Mamed (Instituto PHISYS ), Vera da Silva (INPA), Fabia Luna (CMA/ICMBIO)</t>
  </si>
  <si>
    <t>ICMBio, MPA, Política Federal, Polícia Rodoviária, BPA, Força Nacional, SEMA/PA, Thiago Barros (FUNAI), DEMA - Polícia Civil/PA</t>
  </si>
  <si>
    <t>IBAMA, Prefeituras e associações da sociedade civil organizada</t>
  </si>
  <si>
    <t>CMA, CEPAM, CENAP, Vera Silva (INPA), MPEG (André Ravetta), INPA (Vera Silva), MEG/GEMAN (José de Souza Silva Júnior - Cazuza), Miriam Marmontel (Mamirauá)</t>
  </si>
  <si>
    <t>150.000/operação</t>
  </si>
  <si>
    <t>150.000,00/operação</t>
  </si>
  <si>
    <t>300.000,00/processo de criação</t>
  </si>
  <si>
    <t>300000 / por área protegida criada</t>
  </si>
  <si>
    <t>1.200,000,00</t>
  </si>
  <si>
    <t>Sem custo para o PAN.</t>
  </si>
  <si>
    <t>Foi iniciado em março de 2012 o programa de conservação dos ecossistemas aquáticos de acordo com o PBA da UHE de Belo Monte.
Com a execução deste programa foram realizadas campanhas trimestrais no projeto de monitoramento da ictiofauna e no de investigação taxonômica. 
O projeto de monitoramento da qualidade da água está contribuindo com campanhas mensais em detectar eventuais alterações ambientais.
Não foi possível averiguar se há qualquer estudo referente a moluscos na área de influência do PAN.
Mapas com perspectiva de serem gerados até jullho de 2013 (Valéria)</t>
  </si>
  <si>
    <t>Relatórios técnicos trimestrais  consolidados.</t>
  </si>
  <si>
    <t>Ainda não foram gerados mapas. Ausência de qualquer integração dos resultados alcançados nos diferentes projetos.
Mapas base produzidos. Faltam os mapas integradores.</t>
  </si>
  <si>
    <t>Tommaso Giarrizzo
Valeria Saracura</t>
  </si>
  <si>
    <t>Levantar se existe no PBA ou na academia projetos especificos sobre moluscos (Foi encontrado inventário de moluscos aquáticos NO LIVRO "Ecorregião Aquática Xingu-Tapajós" - Projeto AQUARRIOS, 2011, cap. 6. Existem 27 espécies de moluscos aquáticos encontrados neste inventário. 
Recomenda-se localizar contato de pesquisador especializado na área para dar continuidade aos estudos - Daniel Pimpão.</t>
  </si>
  <si>
    <t>Relatórios técnicos trimestrais e consolidados. Tombo em coleções cientificas de exemplares de peixes ornamentais. Descrição de novas espécies (em andamento) assim como novas ocorrencias na distribuição de espécies (em andamento).</t>
  </si>
  <si>
    <t>Total desconhecimento da ictiofauna entre S. Felix e a confluência Xingu/Iriri prejudicando o conhecimento da real distribuição geografica das espécies ornamentais (São áreas fora da abragência do PAN).</t>
  </si>
  <si>
    <t>Tommaso Giarrizzo</t>
  </si>
  <si>
    <t>Viabilizar fontes de financiamento para aumentar o conhecimento da ictiofauna em areas até agora não estudadas. Isso é prioritário para poder avaliar o real estado de conservação de espécies de peixes ornamentais.</t>
  </si>
  <si>
    <t>Monitoramento da Qualidade da Água e Vazão em andamento ao longo da área do PAN, incluindo o rio Bacajá.
Não há previsão de haver monitoramento nos rios Ituna, Itatá e Bacajaí.</t>
  </si>
  <si>
    <t>Relatório e banco de dados - Terceiro Relatório Consolidado ao IBAMA (JAN, 2013).</t>
  </si>
  <si>
    <t xml:space="preserve">Monitoramento não está sendo realizado no interior dos rios Ituna, Itatá e Bacajaí. Em cada um desses rios, existe um ponto de monitoramento mensal dos parâmetros físicos-químicos, próximo a confluência com o rio Xingu. </t>
  </si>
  <si>
    <t xml:space="preserve">Laurenz Pinder </t>
  </si>
  <si>
    <t>Monitoramento feito diariamente desde março de 2012 pelo PBA.</t>
  </si>
  <si>
    <t>Relatórios protocolados no IBAMA em janeiro de 2013;
Mapas das áreas.</t>
  </si>
  <si>
    <t>Omissão de dados por parte dos pescadores, apesar do esforço de convencimento feito por parte dos pesquisadores.
O PBA apresenta limitações no acesso às informações por causa de atividades ilícitas que não é possível medir.</t>
  </si>
  <si>
    <t>DOP (documento de origem do pescado) está em fase de discussão pelo MPA e MMA, o que poderá contribuir com informações
Ampliar as discussões dentro das colônias dos pescadores
Solicitação oficial pelo grupo assessor para que o MPA disponibilize ao IBGE dados relacionados a área de abrangência do PAN</t>
  </si>
  <si>
    <t>Foram já elaborados dois relatórios trimestrais e um anual sobre os resultados do projeto de investigação taxonômica e monit. da ictiofauna. Um número expressivo de resumos de congresso foram apresentados no Encontro Brasileiro de Ictiologia realizado em Maringa jan 2013.</t>
  </si>
  <si>
    <t>Ainda não foi publicado trabalho em revista cientifica.</t>
  </si>
  <si>
    <t>Necessidade de dar continuidade ao estudo de ecologia trófica.</t>
  </si>
  <si>
    <t>O MPA irá consultar o processo da norma de ordenamento e dar retorno ao grupo assessor</t>
  </si>
  <si>
    <t>A infraestrutura para estruturação do plantel está em período de contratação da construção.</t>
  </si>
  <si>
    <t>Mauro (IBAMA) vai consultar o articulador para informar o andamento desta ação.</t>
  </si>
  <si>
    <t>Com um conjunto de projetos seja do PBA da UHE de Belo Monte, assim como do tipo acadêmico foi possivel dar início a este ação.</t>
  </si>
  <si>
    <t>Foi elaborado uma cartilha com as fotos das espécies de peixes encontrados no Xingu (versão preliminar), está sendo criada uma coleção de referência em Altamira, assim como estão sendo descritas novas espécies.</t>
  </si>
  <si>
    <t>O limitado espaço presente nas instalações atuais no campus da UFPA de ALT está prejudicando a organização da coleção (previsão de construção de laboratório de ictiofauna)</t>
  </si>
  <si>
    <t>Necessidade de viabilizar a construção do laboratório no campus da UFPA de Altamira de acordo com as condicionantes do IBAMA.</t>
  </si>
  <si>
    <t>Cavernas catalogadas pela Norte energia em cumprimento ao PBA em 2011</t>
  </si>
  <si>
    <t>IBAMA enviar a catalogação para o CECAV/ICMBio</t>
  </si>
  <si>
    <t>Ação dependente da catalogação que o IBAMA irá enviar para o CECAV</t>
  </si>
  <si>
    <t>É necessário que o CECAV faça ações de aproximação com os proprietários.</t>
  </si>
  <si>
    <t>No âmbito do programa de ecossistemas aquáticos na Norte energia algumas áreas estão em processo de identificação</t>
  </si>
  <si>
    <t>Frederico (IBAMA) entrará em contato com articulador para verificar o andamento da ação</t>
  </si>
  <si>
    <t>Monitoramento da Qualidade da Água e Vazão em andamento ao longo da área do PAN.</t>
  </si>
  <si>
    <t>Monitoramento da Qualidade da Água e Vazão em andamento ao longo da área do PAN. Entretanto, não existem estudos compreensivos indicando quais são especificamente as áreas de ocorrência das diferentes espécies,  na área do PAN.</t>
  </si>
  <si>
    <t>Laurenz Pinder - Norte Energia
Leandro Sousa - estudo localizado</t>
  </si>
  <si>
    <t>Não houve andamento desta ação;
Contato com pesquisadora (Criscian Kellen - INPA) estabelecido.</t>
  </si>
  <si>
    <t xml:space="preserve">Nenhum produto foi realizado
</t>
  </si>
  <si>
    <t>Dificuldade de acesso a recursos</t>
  </si>
  <si>
    <t>Angelo Santarlacci</t>
  </si>
  <si>
    <t>Monitoramento da distribuição de peixes e mamíferos aquáticos e semi-aquáticos em andamento.
Dados estão todos coletados, falta apenas elaborar o mapa de peixes.</t>
  </si>
  <si>
    <t>Laurenz Pinder</t>
  </si>
  <si>
    <t>Norte energia repassar mapeamentos para IBAMA, que repassará para os centros: CEPAM, CMA, CEPTA e CENAP.
Consolidação dos dados em mapa para o quarto relatório consolidado, que será entregue ao IBAMA em julho de 2013.</t>
  </si>
  <si>
    <t>Iniciados estudos da Vitoria Isaac/Norte energia sobre pesca sustentável.</t>
  </si>
  <si>
    <t>Valéria Saracura</t>
  </si>
  <si>
    <t>Estudos sobre alimentação de lontra, ariranha, peixes iniciados</t>
  </si>
  <si>
    <t>Norte energia</t>
  </si>
  <si>
    <t>Monitoramento do uso do habitat e distribuição de ariranhas em andamento.</t>
  </si>
  <si>
    <t>Laurenz Pinder - Norte Energia</t>
  </si>
  <si>
    <t>Monitoramento do uso do habitat e distribuição do tucunaré-do-xingu em andamento.</t>
  </si>
  <si>
    <t>Monitoramento do uso do habitat e distribuição do peixe-boi-da-amazônia em andamento.</t>
  </si>
  <si>
    <t>Nenhum avanço</t>
  </si>
  <si>
    <t>Nenhum</t>
  </si>
  <si>
    <t>Falta  recurso financeiro e equipe para tocar questões administrativas e logísticas.</t>
  </si>
  <si>
    <t>Tathiana Chaves de Souza</t>
  </si>
  <si>
    <t>São realizadas expedições na região, pricipalmente com foco em desmatamento ilegal (IBAMA).
MPA realiza operações 2 vezes ao ano para peixes ornamentais</t>
  </si>
  <si>
    <t>Operação de fiscalização</t>
  </si>
  <si>
    <t>Não há trabalhos voltados à caça</t>
  </si>
  <si>
    <t>Valéria Saracura e Felipe Weber</t>
  </si>
  <si>
    <t>Memorial das Áreas críticas para as espécies Ameaçadas de extinção em andamento; Elaboração de projeto para criação de UC baseado na presença de  espécies ameaçadas de extinção em algumas áreas detrminadas no Mapa de areas prioritárias do MMA;
Governo do Estado do Pará está viabilizando estudos para criação de UC.</t>
  </si>
  <si>
    <t>Memorial descritivo finalizado e enviado com minuta de decreto para assinatura do Governador, a fim de instituir legalmente as areas criticas para as espécies ameaçadas de extinção no Pará; Projeto para espécies ameaçãs a fim de subsidiar criação de UC elaborado e executado.</t>
  </si>
  <si>
    <t>O processo de criação é  duradoura  necessitando  de estudos técnicos e articulação política. Para a definição do memorial descritivo a dificuldade está na  georreferenciamento dos dados e amarração de vértices, haja vista que a espacialização das áreas criticas foi gerada atrvés de algoritimo; e melhor articulação política no sentido de  fortalecer as necessidade de instittucionalização das áreas criticas das espécies ameaçadas de extinção .</t>
  </si>
  <si>
    <t>Nívia Pereira (SEMA-PA)</t>
  </si>
  <si>
    <t xml:space="preserve"> Recomendo articulação com do MPEG e CI, para repasse de informações   referentes aos dados das áreas georrefenciadas .  Recomendo articulação entre os vários parceiro do PAN na elaboração de documento, a fim  ratificar a importância da conservação das espécies ameaçadas.
Fátima propões reunião entre IBAMA, ICMBio e SEMA para balizar</t>
  </si>
  <si>
    <t xml:space="preserve">Em 2012, segundo semestre, foi estabelecido o CIDIS, que tem como meta nos próximos anos fazer integração para gestão ambiental com foco nas espécies ameaçadas
Elaboração e aprovação dos PDOT de 5 municípios da AID: Altamira, Vitória do Xingu, Senador José porfírio, Brasil Novo e Anapu. </t>
  </si>
  <si>
    <t>Fátima Oliveira e Valéria Saracura</t>
  </si>
  <si>
    <t>IDEFLOR está fazendo trabalhos de mapeamento.</t>
  </si>
  <si>
    <t>Fátima entrar em contato com Israel, em busca de esclarecimentos acerca da estratégia da IDEFLOR, verificando se coincide com a ação</t>
  </si>
  <si>
    <t>Houve intensificação de ações de fiscalizações integradas pela SEMA e IBAMA no período de desova, agosto a dezembro - apenas na parte do tabuleiro. Essa intensificação ocorreu por uma determinação do MP.
Faltam informações acerca da região de cavernas.</t>
  </si>
  <si>
    <t>Não está bem articulada com o plano de fiscalização realizado pelo IBAMA, no âmbito do convênio com a Norte Energia.
No início do ano não têm ações  de fiscalização SEMA/IBAMA.</t>
  </si>
  <si>
    <t>Nívia Pereira (SEMA-PA) e Maria Saloma</t>
  </si>
  <si>
    <t>Frederico e André buscar informações sobre a fiscalização nas cavernas.</t>
  </si>
  <si>
    <t>Carlos Alberto Braga - ICMBio/Chefe da Flona Caxiuanã.</t>
  </si>
  <si>
    <t>Necessidade de Infraestrurtua para implementação do PM.</t>
  </si>
  <si>
    <t>Plano de Manejo está em fase de construção.</t>
  </si>
  <si>
    <t>Luiz - WWF</t>
  </si>
  <si>
    <t>Luiz (WWF) verificará informações com Marcos</t>
  </si>
  <si>
    <t>Termos de Referência para contratação de consultoria em análise pela Coordenação de elaboração e revisão de plano de manejo (COMAN) do ICMBio desde dezembro 2012.
Ação apoiada pelo ARPA e por recursos da comunidade européia e estão em fase de elaboração de TR.
WWF já tem estudos de levantamento socioeconomico e expedições científicas realizados (PARNA Serra do Pardo e ESEC Terra do Meio)</t>
  </si>
  <si>
    <t>Reestruturação da COMAN no que tange a criação de um novo modelo (nova concepção metodológica) de plano de manejo a ser desenvolvido por categoria de UC.</t>
  </si>
  <si>
    <t>Tathiana Chaves de Souza
Luiz - WWF</t>
  </si>
  <si>
    <t>Não iniciado.</t>
  </si>
  <si>
    <t>Ação depende do mapeamento da ocorrência das espécies, que está em andamento.</t>
  </si>
  <si>
    <t>Entrar em contato com Tathiana (Terra do Meio) para disponibilizar dados da região</t>
  </si>
  <si>
    <t>Publicação pela FUNAI com área reservada, em processo de efetivação.</t>
  </si>
  <si>
    <t>Proposta encaminhada ao ICMBio.</t>
  </si>
  <si>
    <t>Relatório - Terceiro Relatório Consolidado ao IBAMA (JAN, 2013).</t>
  </si>
  <si>
    <t>Articular com INCRA e Governo do Estado, uma vez que a área estava reservada para assentamentos.</t>
  </si>
  <si>
    <t>Criação da UC em andamento (levantamentos socioeconômico e fundiário finalizado, levantamento do meio físico finalizado, e levantamento biológico em fase de finalização), área de UC determinada em acordo com a comunidade local. Próximos passos: sensibilização dos novos representantes eleitos, mobilização para consulta pública e realização da consulta pública.</t>
  </si>
  <si>
    <t>UC de Proteção Integral e Uso Sustentável criadas ( 2013 ). Implementação das UC ( 2014, 2015)</t>
  </si>
  <si>
    <t>A ação está ocorrendo em tempo normal para uma criação, mas devido às eleições ocorridas no ano passado, há a necessidade de sensibilização de novos representantes do povo ( Prefeito, Secretários Municipais e Vereadores)</t>
  </si>
  <si>
    <t>Nívia Pereira ( SEMA-PA)</t>
  </si>
  <si>
    <t>Readequação do ano determinado para fim da Ação, pois até fim de 2013 as Ucs serão criadas, mas a implementação das UC ocorrerão nos anos de 2014 e 2015).</t>
  </si>
  <si>
    <t>Estudos em realização: Desenvolvimento e/ou utilização de marcadores moleculares para medidas de variabilidade genética. Análise da viabilidade de populações de interesse do PAN após a implantação do empreendimento. Verificar e medir a presença/ausência de depauperação genética, migração, equilíbrio de Hardy -Weinberg.</t>
  </si>
  <si>
    <t>Valéria Saracura entrar em contato para esclarecer o andamento da ação e revisão do texto da ação (foco dos grupos estudados)</t>
  </si>
  <si>
    <t>Realizar medidas de distância genética e análise de grupamentos em indivíduos presente na área de influência da futura UHE Belo Monte com outros disponíveis em bancos de dados e/ou coleções zoológicas. Mensurar e estimar indices de fluxo genético entre populações.</t>
  </si>
  <si>
    <t>Valéria Saracura entrar em contato para esclarecer o andamento da ação
Articulador fazer contato com Neiva Guedes (Instituto Arara Azul), Flavia (USP) e Cristina Miyaki
Raia negra - Leandro Sousa (encaminhará projeto relacionado)</t>
  </si>
  <si>
    <t>Nenhum avanço, apenas foi realizado um estudo denominado "Ameaças a conservação da biodiversidade na ESEC da Terra do Meio" onde foram mapeadas as áreas de avanço de antropismo e foi realizado o mapeamento participativo do uso dos recursos naturais.</t>
  </si>
  <si>
    <t>Tathiana Chaves d eSouza</t>
  </si>
  <si>
    <t>Aportar recurso e pessoal administrativo.</t>
  </si>
  <si>
    <t>No âmbito dos PAN onça parda, pintada, pequenos felinos, cachorro vinagre foram rodadas as análises de adequabilidade de habitat, contemplando parte da Amazônia.</t>
  </si>
  <si>
    <t>Fátima Oliveira</t>
  </si>
  <si>
    <t xml:space="preserve">Contato com possiveis executores foram realizados. Os interessados estão no aguardo de possíveis fontes de recursos para a execução do projeto.  </t>
  </si>
  <si>
    <t>Estou no aguardo de um retorno do ICMBio sobre o convênio a ser firmado com a Norte Energia para então apresentar propostas de financiamento das atividades.</t>
  </si>
  <si>
    <t>Leandro Silveira - IOP</t>
  </si>
  <si>
    <t>Fátima (ICMBio) entrará em contato com o articulador, explicando os recursos de logística já instalados pela Norte Energia que podem ser oferecidos. Não há recursos financeiros previstos para apoio dessa ação.
Se não houver interesse da ONG, essa ação será excluída.</t>
  </si>
  <si>
    <t>Monitoramento da fauna silvestre a doméstica ao longo da área do PAN e TI´s Paquiçamba e Arara da Volta Grande.</t>
  </si>
  <si>
    <t>Articulações realizadas com as Secretarias Municipais e Estadual para realização de exames laboratoriais e trocas de informações. Condução de campanhas educativas.</t>
  </si>
  <si>
    <t>Não existem centros de zoonoses nas prefeituras municipais</t>
  </si>
  <si>
    <t>Recomenda-se buscar parceiros para fazer o controle de animais</t>
  </si>
  <si>
    <t>Campanhas em todos os municípios há alguns anos.</t>
  </si>
  <si>
    <t>Maria Saloma</t>
  </si>
  <si>
    <t>Existem algumas campanhas voltadas para enfermidade como a raiva, por exemplo.</t>
  </si>
  <si>
    <t>Necessidade de articulação com as prefeituras locais para intensificar as campanhas.</t>
  </si>
  <si>
    <t>Norte energia entrar em contato com FIOCRUZ para realização de parceria</t>
  </si>
  <si>
    <t>Existem vários levantamentos de grupos taxonômicos sendo realizados e todos os relatórios são entregues ao IBAMA.</t>
  </si>
  <si>
    <t>o MPA publicará edital em conjunto com MCT  em 2013.</t>
  </si>
  <si>
    <t>A Norte Energia já tem ações de educação ambiental com as populações ribeirinhas atingidas.</t>
  </si>
  <si>
    <t xml:space="preserve">      </t>
  </si>
  <si>
    <t>Falta de efetivo e verba, para deslocar fiscais especificamente para essa finalidade, uma vez que terá que haver um segundo deslocamento para se realizar as ações, além de um maior  interesse governamental em outras áreas da Amazônia e da biodiversidade brasileira, como, por exemplo, a flora - desmatamento.</t>
  </si>
  <si>
    <t>Tatiana Pimentel – DIPRO (IBAMA)</t>
  </si>
  <si>
    <t>Retirar esta ação do PAN.</t>
  </si>
  <si>
    <t>As Operações de Fiscalização propriamente ditas foram planejadas para o ano de 2013 durante o Plano Nacional Anual de Proteção Ambiental (PNAPA).</t>
  </si>
  <si>
    <t>No ano de 2012, segundo dados do SICAFI (Sistema de Cadastro, Arrecadação e Fiscalização), dentre as Operações de Fiscalização de Fauna realizadas no estado do PA, houve as Operações Tabuleiros, tanto em Belo Monte, Monte Cristo e Juruti, no período de 06 a 10/02/12, como em Altamira, Aveiro, Itaituba, Santarém e e Vitória do Xingu, de 01 a 31/08/12. E ocorreram as Operações Rios Federais II, em Altamira, Juriti, Obidos, Oriximiná e Santarém, de 05 a 14/03/12; e Rios Federais I, na mesma região, de 01 a 10/02/12.</t>
  </si>
  <si>
    <t>A falta de CETAS no estado do PA foi o motivo alegado pelo estado para a não realização de Operações de Fauna no ano de 2011.Tendo sido, portanto, canceladas as 3 Operações de Fauna planejadas para aquele ano, assim como as 7 de pesca. Outro problema sério enfrentado à a dificuldade de se receber os relatórios das Operações para que seja possível realizar seu acompanhamento. O Ibama vem fechando o cerco aos estados inadimplentes em relação aos relatórios de fiscalização, porém, o retorno dos mesmos ainda é precário, o que dificulta em demasia o controle das ações realizadas., especialmente, levando-se em conta que são 27 unidades da Federação monitoradas em relação às atividades de fiscalização requeridas por mais de 10 PANs que esta Coordenação de Operações de Fiscalização (COFIS) é responsável, centralizados em minha pessoa. Sugiro, portanto, a parceria de um co-articulador do Ibama do Pará.</t>
  </si>
  <si>
    <t xml:space="preserve">Tatiana Pimentel / Dados retirados do SICAFI (Sistema de Cadastro, Arrecadação e Fiscalização). </t>
  </si>
  <si>
    <t>O SICAFI reúne as Operações planejadas anualmente do PNAPA (Plano Nacional Anual de Proteção Ambiental), assim como tem o acompanhamento das que foram cadastradas, as que foram confirmadas e as canceladas, porém, das confirmadas, não possui o acompanhamento dessas Operações, com relatórios que constem a quantidade de Autos de Infração ou itens apreendidos, nem se houve algum fator que levou ao cancelamento da mesma.</t>
  </si>
  <si>
    <t>Articulação com MPA e investigação de iniciativas de aquicultura consorciadas com outras atividades produtivas em andamento.</t>
  </si>
  <si>
    <t>Atas de reunião.</t>
  </si>
  <si>
    <t>Atas de reunião</t>
  </si>
  <si>
    <t xml:space="preserve">Articulação realizada com CENAP/ICMBio, para desenvolver projeto com ariranhas. Articulação com a Resex Verde Para Sempre, para apoio durante a execução de trabalhos de campo. Articulação realizada com a Dra Miriam Marmontel, do Instituto Mamirauá, e GEMAM, do Museu Goeldi, para elaborar projeto de monitoramento com boto e peixe-boi. </t>
  </si>
  <si>
    <t>Projeto elaborado pelo CEPAM e CENAP para Conservação de onças e ariranhas no Baixo e Médio Xingu. Uma tese de mestrado com ariranhas será iniciada no segundo semestre de 2013 na Resex Verde Para Sempre, como parte do projeto de ariranhas realizado em parceira entre CEPAM, CENAP e Resex Verde Para Sempre.</t>
  </si>
  <si>
    <t>Falta de equipe e escassez de recursos financeiros.</t>
  </si>
  <si>
    <t>Liliam Pinto - CEPAM/ICMBio</t>
  </si>
  <si>
    <t>Em Senador José Porfírio, na comunidade Vila Nova houve uma reunião junto à SEMA e IBAMA e SEMAT, em agosto de 2012, junto aos pescadores.</t>
  </si>
  <si>
    <t>Necessidade de mais parceiros</t>
  </si>
  <si>
    <t>Contato com possíveis executores.</t>
  </si>
  <si>
    <t>Coleta e destinação de material fecal para análise em laboratório pela Norte Energia.</t>
  </si>
  <si>
    <t>Não será realizada nesses moldes.</t>
  </si>
  <si>
    <t>O plano regional é algo muito mais complexo e abrangente do que o que a DIPRO/IBAMA pode se comprometer, que são Operações de Fiscalização voltadas para o tráfico de animais silvestres.</t>
  </si>
  <si>
    <t xml:space="preserve">Tatiana Pimentel </t>
  </si>
  <si>
    <t>Retirar esta ação e deixar somente a ação 7.8, que já trata das ações de Fiscalização na região.</t>
  </si>
  <si>
    <t xml:space="preserve">O canal dentro do Ibama para a confecção deste material ainda está aberto. Conseguimos mais uma cartilha para o PAN de Rivulídeos, porém, há que se levar em conta que o que está ao nosso alcance é promover a interface entre quem fornece o material e o Centro que os confecciona. </t>
  </si>
  <si>
    <t>Desde 2010, o PAN Xingu ficou parado, sem qualquer movimento por parte do ICMBio. Não recebi qualquer proposta de confecção desse material, portanto, nada foi feito. Os especialistas da área, os que sabem exatamente quais são os animais que estão sendo ameaçados naquela região precisam entrar em contato e nos fornecer material fotográfico e técnico para que se possa iniciar o desenvolvimento de tal campanha.</t>
  </si>
  <si>
    <t>Maior mobilização entre os participantes deste PAN.</t>
  </si>
  <si>
    <t>Falta  recurso financeiro e equipe.</t>
  </si>
  <si>
    <t>Tathiana Chaves de Souza (ICMBio)
Laurenz Pinder (Norte Energia)</t>
  </si>
  <si>
    <t>Monitoramento de dois anos pela NE que deu origem a uma orientação de locais para instalação de sinalização, redutores de velocidade e passagem de fauna nos travessões 27 e 55. Ações parcialmente implementadas.</t>
  </si>
  <si>
    <t>Relatórios, análises de resultados de monitoramento, material educativo e palestras educativas aos motoristas do CCBM e usuários das vias de acesso ao empreendimento.</t>
  </si>
  <si>
    <t>Atividadesrealizadas estão limitadas àquelas constantes no PBA da UHE Belo Monte. Há a necessidade de articulação com o DNIT  para a realização destas ações ao longo da Transamazônica.</t>
  </si>
  <si>
    <t xml:space="preserve">Articulação realizada com a Dra Vera Silva, do INPA, para elaborar Plano </t>
  </si>
  <si>
    <t>A Norte Energia informa que o ACT está sendo revisto especificamente para apoiar as ações de fiscalização, no entanto, a posição da empresa é de não concordância com a vinvulação da implantação de CETAS às obrigações do empreendimento.</t>
  </si>
  <si>
    <t>Dificuldades de acordo entre Norte Energia e DIPRO/IBAMA</t>
  </si>
  <si>
    <t>Valéria Saracura - Consultora Norte Energia</t>
  </si>
  <si>
    <t>Estudo em execução pelo CENAP (estudos iniciados faltando o monitoramento)</t>
  </si>
  <si>
    <t>Relatório Parcial e mapas</t>
  </si>
  <si>
    <t>Falta de recursos financeiros</t>
  </si>
  <si>
    <t>Saída do articulador/especialista da instituição (ICMBio).</t>
  </si>
  <si>
    <t>Articulação realizada com CENAP/ICMBio, para desenvolver projeto com ariranhas. Articulação realizada com a Dra Miriam Marmontel, do Instituto Mamirauá, e Gemam, do Museu Goeldi, para elaborar projeto de monitoramento com boto e peixe-boi. 
Projetos de monitoramento da fauna aquática, que inclui o peixe-boi, que permite uma inferência relativa de abundãncia desta espécie.</t>
  </si>
  <si>
    <t>Projeto elaborado pelo CEPAM e CENAP para Conservação de onças e ariranhas no Baixo e Médio Xingu. Entretanto, não foram coletadas informações sobre ariranhas.</t>
  </si>
  <si>
    <t>Liliam Pinto - CEPAM/ICMBio
Laurenz Pinder - Norte Energia</t>
  </si>
  <si>
    <t>Saída da articuladora da instituição</t>
  </si>
  <si>
    <t>Magali detectou um local de identificação (EIA/RIMA) da Harpia.</t>
  </si>
  <si>
    <t>Articulador saiu da instituição</t>
  </si>
  <si>
    <t>Contato com possiveis executores foram realizados. Os interessados estão no aguardo de possíveis fontes de recursos para a execução do projeto.  
A Norte Energia tem realizado ações de monitoramento nos travessões e no trecho da BR 230 que vai até o Sítio Belo Monte (65km).</t>
  </si>
  <si>
    <t>Relatórios Consolidados da Norte Energia enviados ao IBAMA.</t>
  </si>
  <si>
    <t xml:space="preserve">Monitoramento da ictiofauna, incluindo aspectos reprodutivos e de alimentação de espécies representativas dos diferentes níveis tróficos em andamento. </t>
  </si>
  <si>
    <t>Para este ano, há operações de fauna planejada para o segundo semestre. E dados do SICAFI indicam Operações de pesca cadastradas em Oriximiná de 15 a 29/01/12 e 14 a 28/02/13, em Oriximiná e em Marabá e Tucuruí, assim como, Op. Rios Federais I em Tucuruí, de 15 a 29/01/13 e a Rios Federais II, em Aveiro, de 08 a 31/03/13.</t>
  </si>
  <si>
    <t>No ano de 2012, segundo dados do SICAFI (Sistema de Cadastro, Arrecadação e Fiscalização), dentre as Operações de Fiscalização de Fauna realizadas no estado do PA, houve as Operações Tabuleiros, tanto em Belo Monte, Monte Cristo e Juruti, no período de 06 a 10/02/12, como em Altamira, Aveiro, Itaituba, Santarém e e Vitória do Xingu, de 01 a 31/08/12. E ocorreram as Operações Rios Federais II, em Altamira, Juriti, Óbidos, Oriximiná e Santarém, de 05 a 14/03/12; e Rios Federais I, na mesma região, de 01 a 10/02/12.</t>
  </si>
  <si>
    <t>A falta de CETAS no estado do Pará foi o motivo alegado pelo estado para a não realização de Operações de Fauna no ano de 2011.Tendo sido, portanto, canceladas as 3 Operações de Fauna planejadas para aquele ano, assim como as 7 de pesca. Outro problema sério enfrentado à a dificuldade de se receber os relatórios das Operações para que seja possível realizar seu acompanhamento. O Ibama vem fechando o cerco aos estados inadimplentes em relação aos relatórios de fiscalização, porém, o retorno dos mesmos ainda é precário, o que dificulta em demasia o controle das ações realizadas., especialmente, levando-se em conta que são 27 unidades da Federação monitoradas em relação às atividades de fiscalização requeridas por mais de 10 PANs que esta Coordenação de Operações de Fiscalização (COFIS) é responsável, centralizados em minha pessoa. Sugiro, portanto, a parceria de um co-articulador do Ibama do Pará.</t>
  </si>
  <si>
    <t>Sugiro alterar a ação para: “Realizar operações de fiscalização voltadas para as questões que ameaçam as espécies”. O SICAFI reúne as Operações planejadas anualmente do PNAPA (Plano Nacional Anual de Proteção Ambiental), assim como tem o acompanhamento das que foram cadastradas, as que foram confirmadas e as canceladas, porém, das confirmadas, não possui o acompanhamento dessas Operações, com relatórios que constem a quantidade de Autos de Infração ou itens apreendidos, nem se houve algum fator que levou ao cancelamento da mesma. Recomendo fortemente uma alteração no verbo desta ação 10.3 de “estruturar” um Plano regional.... para “Buscar planejar” ações de fiscalização para a região... A palavra “estruturar” confunde-se com “estrutura logística”, causando confusões na hora do planejamento, levando a crer que, numa época em que se está cortando as Unidades do Ibama, estaria-se requerendo que uma estrutura logística fosse implantada no local.</t>
  </si>
  <si>
    <t>Pré Projeto Elaborado.</t>
  </si>
  <si>
    <t>Precisamos de informações sobre as comunidades dos municípios que serão afetados pela construção da UHE de Belo Monte (atividades produtivas, populações tradicionais, ecossistemas, numero de habitantes, etc).</t>
  </si>
  <si>
    <t>Aportar recurso e pessoal administrativo.
Luciana Crema entrará em contato com ISA, UFPA</t>
  </si>
  <si>
    <t>Estudos socioeconomicos e de meio biótico da WWF
Estudos do ICMBio (Elildo verificar) - avifauna (CEMAVE), primatas (CPB), herpetofauna (Elildo), masto (CENAP) - 2008 e 2009 - suporte do ARPA</t>
  </si>
  <si>
    <t>Aportar recurso e pessoal administrativo.
Elildo buscar informações para levar para UC.</t>
  </si>
  <si>
    <t>Aportar recurso e pessoal administrativo.
Buscar informações em relação ao painel de especialistas realizado em 2010 (André verificar)</t>
  </si>
  <si>
    <t>Nenhum
A UFPA está elaborando guia fotográfico da ictiofauna do Xingu (Prof. Leandro)</t>
  </si>
  <si>
    <t>Foi iniciado em março de 2012 o programa de conservação dos ecossistemas aquáticos de acordo com o PBA da UHE de Belo Monte.
Com a execução deste programa foram realizadas campanhas trimestrais no projeto de monitoramento da ictiofauna e no de investigação taxonômica. Adicionalmente com o projeto de pesca sustentavel foi possivel identificar setores de maior relevancia na captura de peixes de importancia comercial para fin alimentares e ornamentais. Campanhas adicionais no mosaico de Ucs da Terra do Meio em parceria com ICMBio</t>
  </si>
  <si>
    <t>Foi iniciado em março de 2012 o programa de conservação dos ecossistemas aquáticos de acordo com o PBA da UHE de Belo Monte.
Com a execução deste programa foram realizadas campanhas trimestrais no projeto de monitoramento da ictiofauna e no de investigação taxonômica. 
Adicionalmente podem citar alguns trabalhos acadêmicos em andamento do Programa de pós-graduação em Ecologia Aquática e Pesca utilizando metodos tradicionais dos conteudos alimentares e tecnicas modernas como a de isótopos estáveis</t>
  </si>
  <si>
    <t>Procurar pesquisadores com moluscos;
Foi encontrado inventário de moluscos aquáticos da NO LIVRO "Ecorregião Aquática Xingu-Tapajós - Projeto AQUARRIOS, 2011, cap. 6". Existem 27 espécies de moluscos aquáticos encontrados neste inventário. 
Recomenda-se localizar contato de pesquisador especializado na área para dar continuidade aos estudos - Daniel Pimpão?</t>
  </si>
  <si>
    <t>Plano de Manejo Aprovado.
PORTARIA Nº 141, DE 14 DE JANEIRO DE 2013.
MINISTÉRIO DO MEIO AMBIENTE
INSTITUTO CHICO MENDES DE CONSERVAÇÃO DA BIODIVERSIDADE
DOU de 15/01/2013 (nº 10, Seção 1, pág. 55).</t>
  </si>
  <si>
    <t xml:space="preserve"> Mapear e monitorar as alterações de habitats  das espécies de peixes ornamentais</t>
  </si>
  <si>
    <t>Inserir: quantificação do volume</t>
  </si>
  <si>
    <t>Identificar áreas de ambientes de pedrais remanescentes</t>
  </si>
  <si>
    <t>Determinar a área de ocorrência e distribuição, bem como monitorar as áreas sob degradação no rio Xingu e suas adjacências que são importantes para reprodução/alimentação de moluscos</t>
  </si>
  <si>
    <t>Propor medidas de ordenamento de pesca das espécies de peixes ornamentais e do Tucunaré do Xingu para assegurar a viabilidade das populações</t>
  </si>
  <si>
    <t>Desenvolver estudos sobre a ecologia (comportamento, alimentação, capacidade de adaptação, plasticidade, dinâmica populacional, resiliência, cadeia trófica) das espécies de peixes abrangidas no PAN.</t>
  </si>
  <si>
    <t>Integrar as metas do CIDIS, referentes à gestão ambiental das secretarias do meio ambiente dos municípios do PAN, às ações relevantes para a conservação das espécies alvo e propor a incorporação de adequações.</t>
  </si>
  <si>
    <t>Elaborar os Planos de Manejo das UC PARNA Serra do Pardo, ESEC da Terra do Meio e APA Estadual do Triunfo do Xingu</t>
  </si>
  <si>
    <t>Criar área protegida entre as terras indígenas Trincheira/Bacajá e Koatinemo</t>
  </si>
  <si>
    <t>Homologação da terra indígena</t>
  </si>
  <si>
    <t>Criar UC na margem direita do rio Igarapé Bacajá, bem como parte na margem esquerda, de modo a promover a conexão entre as terras indígenas Arara da Volta Grande e Trincheira/Bacajá</t>
  </si>
  <si>
    <t>Avaliar a distribuição geográfica das espécies terrestres na área de abrangência do PAN</t>
  </si>
  <si>
    <t>Promover campanhas educacionais focadas nas enfermidades que acometem os animais domésticos e doenças emergentes (chagas, febre amarela, leishmaniose, etc), principalmente no Eixo da Transamazônica e Terras Indígenas.</t>
  </si>
  <si>
    <t>Realizar levantamento das espécies nativas da área do PAN com potencial para atividades de aquicultura para fins alimentares como alternativa econômica aos pescadores artesanais.</t>
  </si>
  <si>
    <t>Estimular atividades de aquicultura das espécies nativas da área área afetada pela UHE para fins alimentares.</t>
  </si>
  <si>
    <t>Luiz verificar</t>
  </si>
  <si>
    <t>ou/16</t>
  </si>
  <si>
    <t>Vladimir Formiga (MPA), Leandro Sousa (UFPA - Altamira)</t>
  </si>
  <si>
    <t>Felipe Weber (MPA)</t>
  </si>
  <si>
    <t>Rodolfo Pereira (IBAMA)</t>
  </si>
  <si>
    <t>Felipe Weber (MPA), Leandro Sousa (UFPA - Altamira)</t>
  </si>
  <si>
    <t>Tomazzo Giarrizzo (UFPA), Luiz Cláudio Bock (CEPTA/ICMBio)</t>
  </si>
  <si>
    <t>Leonardo Trevelin (MPEG)</t>
  </si>
  <si>
    <t>Nadson Simões (UFPA - ALT)</t>
  </si>
  <si>
    <t>Sandro (Norte energia), Daniel Pimpão, Colin (UFPA - Bragança), Jeferson Francisco (EMBRAPA - Vicente Medeiros/LEME entrará em contato)</t>
  </si>
  <si>
    <t>Criscian Kellen (INPA), Vicente Medeiros (LEME), sunstituir Váléria por Laurenz</t>
  </si>
  <si>
    <t>Luciana Crema (CEPAM/ICMBio), Gláucia (CMA/ICMBio), Elildo (CENAP/ICMBio), Cláudio Bock (CEPTA)</t>
  </si>
  <si>
    <t>CEPTA (Claudio Bock), Substituir Lisa (Andre Ravetta)</t>
  </si>
  <si>
    <t>Trocar Liza por André (MPEG), Emil (UFPA), Marcelo Salazar (ISA), Tathiana (ESEC Terra do Meio)</t>
  </si>
  <si>
    <t>Gabriela Leonhardt (COAPRO/ICMBio), Nívea Pereira (SEMA/PA), Mario Con Haft (INPA), André Ravetto (MPEG), DIPRO/IBAMA, Norte Energia</t>
  </si>
  <si>
    <t>Antonio Hernandez (IBAMA - Fred entrará em contato para verificar a possibilidade)</t>
  </si>
  <si>
    <t>Coordenação de Apoio à Fiscalização do MPA (CAFIS), Nívea (SEMA/PA), BPA, Neto (Norte Energia)</t>
  </si>
  <si>
    <t>Lucimar Souza (CIDIS), Leandro Ferreira (MPEG), Emil (UFPA), os outros se mantêm</t>
  </si>
  <si>
    <t>Cassandra Molisani (Norte Energia - Valéria vai confirmar), Nívea (SEMA/PA), Prefeitura de Senador José Porfírio, Altamira, Vitória do Xingu, Anapu, Gurupá e Porto de Moz</t>
  </si>
  <si>
    <t>Israel (IDEFLOR - Fátima verificar), trocar Sílvio por Rosangela (Fred verificar), incluir EMBRAPA Oriental e Rondônia (Noemi, Michelliny - Fátima verificar)</t>
  </si>
  <si>
    <t xml:space="preserve">incluir: Lino (CAFIS/MPA - Felipe verificar), SEMA/PA, BPA/PA e BPA-ALT (Nívea verificar) </t>
  </si>
  <si>
    <t>Marcos Rocha (RESEX Verde para Sempre)</t>
  </si>
  <si>
    <t>Trocar Valéria por Laurenz</t>
  </si>
  <si>
    <t>Tathiana (Terra do Meio)</t>
  </si>
  <si>
    <t>incluir Luiz (WWF), CEMAVE, CPB, CENAP</t>
  </si>
  <si>
    <t>Sunstituir Lisa por André (MPEG)</t>
  </si>
  <si>
    <t>Tathiana (Terra do Meio), substituir Lisa por André (MPEG)</t>
  </si>
  <si>
    <t>Pedro Bigneli (Norte Energia)</t>
  </si>
  <si>
    <t>Marcos Vale (SEMAT - Anapu) , Tânia Sanaiotti (INPA)</t>
  </si>
  <si>
    <t>Emil (UFPA - Atamira)</t>
  </si>
  <si>
    <t>Laurenz (Norte Energia), retirar Solange daqui, incluir Frederico (IBAMA)</t>
  </si>
  <si>
    <t>Trocar Liza por André Ravetta (MPEG)</t>
  </si>
  <si>
    <t>Leandro Sousa (UFPA - Atamira)</t>
  </si>
  <si>
    <t>Gabriela Leonhardt (COAPRO/ICMBio)</t>
  </si>
  <si>
    <t>Retirar Danilo, inserir: Laurenz (Norte Energia), Gabriela Leonhardt (COAPRO/ICMBio)</t>
  </si>
  <si>
    <t>incluir: Tânia Sanaiotti (INPA) - Falconiformes</t>
  </si>
  <si>
    <t>Tatiana Kugelmeier (FIOCRUZ)</t>
  </si>
  <si>
    <t>Saloma (entrar em contato com Adenilson Reis - ADEPARA)</t>
  </si>
  <si>
    <t>Mauro Moraes (IBAMA)</t>
  </si>
  <si>
    <t xml:space="preserve">Prefeituras (Saloma entrar em contato), incluir: FUNASA (Saloma verificar), Tatiana (FIOCRUZ), Instituto Evandro Chagas (IEC); </t>
  </si>
  <si>
    <t>Marcia Chame (FIOCRUZ)</t>
  </si>
  <si>
    <t>Saloma (entrar em contato ICMBio)</t>
  </si>
  <si>
    <t>Luciana Crema CEPAM), trocar Valéria por Laurenz</t>
  </si>
  <si>
    <t>DILIC/IBAMA (Frederico Queiroz) e  Marília</t>
  </si>
  <si>
    <t>MPA (Felipe Weber), IBAMA/DILIC (Frederico Queiroz) e verificar IBAMA/DBFLO</t>
  </si>
  <si>
    <t>Trocar Fernúbia por Marcos Rocha</t>
  </si>
  <si>
    <t>Leandro Silveira (IOP), Ronaldo Morato (Pró-carnívoros), retirar CMA e CENAP</t>
  </si>
  <si>
    <t>Felipe Weber (MPA), Leandro (UFPA) - retirar Flávia (WCS), Leandro (IOP), Míriam Marmontel (Instituto Mamirauá), IBAMA (Frederico vai verificar colaborador DBFLO e DIPRO), Tommaso (UFPA)</t>
  </si>
  <si>
    <t>Retirar Fabiana Prado (ICMBio) e verificar substituto - Manuel (CEPAM)</t>
  </si>
  <si>
    <t>Retirar Fabiana Prado (ICMBio), trocar a instituição do Marcelo, trocar Rogério e colocar a Lívia (CENAT) e verificar substituto - Manuel (CEPAM)</t>
  </si>
  <si>
    <t>Antônio Hernandez (IBAMA/Altamira), MPA (Luciana vai ver)</t>
  </si>
  <si>
    <t>Felipe Weber (MPA), Raimundo Vieira (Colônia de pescadores Z 57 e cooperativa Coopebax), retirar ACEPOAT</t>
  </si>
  <si>
    <t>Jeanne Gomes (MPA) verificará quem será o representante do MPA</t>
  </si>
  <si>
    <t>Saloma (SEMAT de Vitória do Xingu)</t>
  </si>
  <si>
    <t>Luis Coutro (WWF),   Marcelo Raseira (CEPAM/ICMBio), Nívea (SEMA), Frederico (IBAMA) vai indicar alguém em Altamira, sair ACEPOAT</t>
  </si>
  <si>
    <t>Gustavo Oliveira (Norte Energia/LEME), Lívia Rodrigues (CENAP) e retirar Marcelo Reis (ICMBio)</t>
  </si>
  <si>
    <t>Lino Garcia (CAFIS/MPA)</t>
  </si>
  <si>
    <t>Laurenz Pinder (Norte Energia)</t>
  </si>
  <si>
    <t>Vladimir  Formiga (GT Ornamentais/MPA), Laurenz Pinder (Norte Energia)</t>
  </si>
  <si>
    <t>Frederico Queiroz (DILIC/IBAMA) vai sugerir pessoa dentro do IBAMA, substituir Valéria Saracura por Laurenz Pinder  (NE).</t>
  </si>
  <si>
    <t>Emil (UFPA/ATM), retirar CENAP</t>
  </si>
  <si>
    <t>Nívea (SEMA), Jeane (MPA) e vai verificar a inclusão da WWF</t>
  </si>
  <si>
    <t>Marcos Rocha (Resex Verde para Sempre), Elildo verificará</t>
  </si>
  <si>
    <t>Luciana Crema (CEPAM/ICMBio), Laurenz Pinder (Norte Energia), Tiago (Biota), Gustavo (LEME)</t>
  </si>
  <si>
    <t>Retirar Marcelo Lima Reis (ICMBio)</t>
  </si>
  <si>
    <t>MPA realizará chamadas públicas de pesquisa voltadas para a cadeia produtiva de ornamentais
Leandro Sousa esclarece que estão investigando o registro de espécies de rivulídeos (peixeis anuais Spectrolebias reticulatus) na área de abrangência do PAN. 
Leandro Sousa obteve sucesso na captura de exemplares de Pituna xinguensis (espécie de peixe anual que ocorre em simpatria com a espécie supracitada e também é alvo do PAN-Rivulidae). As informações de localidade já foram passadas à Izabel Boock (CEPTA/ICMBIO).</t>
  </si>
  <si>
    <t>Sandro contactar  Daniela e Nadson para verificar a possibilidade de entrar como colaboradora da ação. A Daniela Santana aceitou ser colaboradora da ação, possui estudos com fitoplâncton. Nadson Simões não possui estudos em andamento, tem necessidade de primeiramente equipar laboratório de limnologia/UFPA.</t>
  </si>
  <si>
    <t>André Ravetta (MPEG) entrar em contato com Tomazzo para buscar informação com Valéria</t>
  </si>
  <si>
    <t>Relacionar os produtos dessa ação com a ação 1.11
Luciana Crema entrará em contato com Valéria Tavares para estimar custo</t>
  </si>
  <si>
    <t>Integrar os resultados dessa ação com os resultados de outros dados (mapeamento do IMAZON de áreas degradadas, concentração de espécies, área de alimentação, reprodução)</t>
  </si>
  <si>
    <t>Ação depende da ação 1.1. Retirados os moluscos da ação 1.1 e passados para esta ação.
O ICMBio e a Norte entrarão em contato com Daniel Pimpão acerca do trabalho com moluscos
Emil enviar contato do Colin para o Frederico.</t>
  </si>
  <si>
    <t>O ICMBio oficializará junto ao MPA a necessidade de medidas de ordenamento</t>
  </si>
  <si>
    <t>Ação com texto alterado. A partir dela, criou-se nova ação (colcocar na sequência).</t>
  </si>
  <si>
    <t xml:space="preserve">Luciana Crema entrar em contato com Ana Albernaz (MPEG) para recuperar os dados para SEMA
Frederico (IBAMA) verificar contato na DIPRO
..o sipam não tem feito investigações desse tipo, envolvendo caça e pesca, mas existem ações com o MMA e MDA que envolvem monitoramento de floresta, sempre através de sensoriamento remoto. Nesse plano de trabalho está previsto validação de campo por amostragem, mas é uma ação dos parceiros MDA e MMA, no caso. </t>
  </si>
  <si>
    <t>Fred entrará em contato com Antonio Hernandez para verificar a possibilidade de entrar como articulador</t>
  </si>
  <si>
    <t>André consultar Leandro
Maria Saloma consultar Lucimar</t>
  </si>
  <si>
    <t>O Nélio Saldanha do IBAMA  informou que o Ibama não tem como diretriz ações de proteção de ambientes cársticos (as ilhas foram inclusas nessa proposta por questão dos pedrais da volta grande, q têm uma fauna bem peculiar). Ele disse que enfatizou isso na reunião passada.
O Coordenador da CAFIS se colocou a disposição para participar das reuniões preparatórias</t>
  </si>
  <si>
    <t>Controle atraves da GTA - relizado pela ADEPARA. Com campanhas de vacinação.</t>
  </si>
  <si>
    <t>As campanhas vacinação são obrigatórias e acontecem nos meses de maio e novembro em toda Região incluindo areas indigenas.</t>
  </si>
  <si>
    <t>Felipe (MPA) enviou email ao Roberto Galucci e aguarda retorno.</t>
  </si>
  <si>
    <t>Elildo CENAP vai entrar em contato  com o Marcos Rocha</t>
  </si>
  <si>
    <t>Felipe (MPA) Enviou email para a professora Victoria e aguarda retorno.</t>
  </si>
  <si>
    <t>Manuel (CEPAM) entrará em contato com Kátia do CNPT</t>
  </si>
  <si>
    <t>Manuel (CEPAM) entrará em contato com Kátia do CNPT.</t>
  </si>
  <si>
    <t>Ação era para ter sido realizada em 2012 mas não tivemos notícias do andamento. Decidiu-se ampliar por mais 6 meses o prazo para verificar com o articulador se ação será continuada ou retirada na próxima monitoria.
Ver a possibilidade de substituição de articulador. Luciana Crema vai ver. Após o prazo de 6 meses a ação foi considerada inexequível e foi excluída.</t>
  </si>
  <si>
    <t>Ação era para ter sido realizada em 2012 mas não tivemos notícias do andamento. Decidiu-se ampliar o prazode início devido ao prazo da ação 7.5 Verificar com o articulador se ação será continuada ou retirada na próxima monitoria.
Ver a possibilidade de substituição de articulador. Após o prazo de 6 meses a ação foi considerada inexequível e foi excluída.</t>
  </si>
  <si>
    <t>Frederico (IBAMA) acha que esta ação poderia ser realizada via análise de documentação de outros órgãos.
Verificar com  articulador a viabilidade de realização da ação Frederico vai verificar e há necessidade de alteração da redação da ação.</t>
  </si>
  <si>
    <t>A Norte Energia (Valéria) informa que as atividades de fiscalização no Âmbito de ACT - Acordo de Cooperação Técnica - entre Norte Energia e DIPRO, estabelecido em maio de 2011, estão ocorrendo. Como também  ações de fiscalização por parte da SEMA/PA, BPA e SEMAT de Senador José Porfírio especialmente na regiçao dos Tabuleiros. Esta última também tendo um acordo de cooperação técnica e financeira. Sugestão: inclusão de Antônio Hernandez para minimizar os problemas com o repasse de informações dentro do IBAMA.  Intensificar ações com ornamentais PF e MPA, Lino Garcia Borges aceitou</t>
  </si>
  <si>
    <t>Na reunião realizada no dia 27/06/2013 pela Comissão de Pesca e Aquicultura/Fórum de Acompanhamento Social-PBA, foi apresentado o Projeto Pesca Sustentável, entretanto,  não foi apresentada  nenhuma alternaitva econômica  para os pescadores artesanais profissionais.  O MPA  se colocou a disposição para auxiliar a Norte Energia em tal ação,  entrentato, até o momento não foi acionado para possiveis contribuições.</t>
  </si>
  <si>
    <t>Incluir PF como colaborador</t>
  </si>
  <si>
    <t>A ação será concluída com a publicação do Livro do PAN Xingu Fauna (Ago/13).</t>
  </si>
  <si>
    <t>Realizar uma interface com a COTRA/DILIC para verificar quais ações foram consideradas no licenciamento na BR 230</t>
  </si>
  <si>
    <t>Não há relatos de abalroamento de sirênios.</t>
  </si>
  <si>
    <t>Luciana Crema verificará se a ação permanecerá ou será excluída e verificar a competência de implantação do CETAS se é do Estado ou IBAMA</t>
  </si>
  <si>
    <t>Luciana tentará verificar a localização da área B16 para definição da permanência ou não desta ação.
Além disso esta ação pode ser abordada pelas ações 7.4 e 7.13. Confirmada a especificidade do B16 a ação será reavaliada.</t>
  </si>
  <si>
    <t>O MPA se coloca a disposição para auxiliar nas discussões a cerca da construção do acordo de pesca, uma vez que envolve comunidades ribeirinhas onde há pescadores que realizam a pesca artesanal profissional.</t>
  </si>
  <si>
    <t>Em reunião realizada em maio de 2013 com dois técnicos do WWF no MPA/Brasília, os mesmos informaram que estavam desenvolvendo atividades referentes à construção de um acordo de pesca na região do baixo Xingu, o MPA orientou que protocolassem documento referente às atividades/reuniões já realizadas na Superintência Federal de Pesca e Aquicultura do Pará, para que fosse instaurado processo referente à elaboração do acordo de pesca e se colocou a disposição em auxiliar nas discussões, o MPA encontra-se no aguardo de maiores informações por parte do WWF.</t>
  </si>
  <si>
    <t>Luciana entrará em contato com o Leandro para . Elildo e Joema entrará em contato com Alex Bager (UFLA) para ver se ele ficaria com a articulação desta ação.</t>
  </si>
  <si>
    <t>Luciana entrará em contato com a Flávia para ter retorno quanto o andamento desta ação.</t>
  </si>
  <si>
    <t>Nívia solicitou a substituição dela como coordenadora deste objetivo (10).</t>
  </si>
  <si>
    <t>Buscar melhor diálogo entre a superintendência/PA do IBAMA com a Sede no que condiz às operações.</t>
  </si>
  <si>
    <t>Manuel fará contato com o Carlos (Flona Caxiuanã) e Frederico verificará a existência deste programa dentro do IBAMA. Sendo verificado que o programa foi extinto definir se a ação deve ser excluída ou modificada.</t>
  </si>
  <si>
    <t>Desenvolver estudos sobre a ecologia (comportamento, alimentação, uso do habitat) das espécies de mamíferos aquáticos abrangidas no PAN.</t>
  </si>
  <si>
    <t>março-12</t>
  </si>
  <si>
    <t>Integrar as informações de saúde das espécies abrangidas pelo PAN ao Centro de Informações em Saúde Silvestre (CISS)</t>
  </si>
  <si>
    <t xml:space="preserve">i)Ocorrencias da área de abrangencia do PAN inclusas no Sistema de Informação em Saúde Silvestre
(ii) remessa, por responsável local, de amostras biológicas para Laboratório integrado à Rede de Laboratórios em Saúde Silvestre, de acordo com as normas por ela estabalecidas; (iii) modelo de alerta na área do PAN validado por diagnóstico confiável; (iv) Boas práticas em saude silvestre e humana adequadas a realiadade local
</t>
  </si>
  <si>
    <t>i)Ocorrencias da área de abrangencia do PAN inclusas no Sistema de Informação em Saúde Silvestre
(ii) remessa, por responsável local, de amostras biológicas para Laboratório integrado à Rede de Laboratórios em Saúde Silvestre, de acordo com as normas por ela estabalecidas; (iii) modelo de alerta na área do PAN validado por diagnóstico confiável; (iv) Boas práticas em saude silvestre e humana adequadas a realiadade local</t>
  </si>
  <si>
    <t>Rita Braune (FIOCRUZ)</t>
  </si>
  <si>
    <t>Laurenz (Norte Energia), Vicente (LEME Engenharia), Gustavo (LEME Engenharia), Flávio Poli e Victor Yunes (BIOTA), Prefeituras Anapu, Vitória do Xingu, Altamira, Senador José Porfírio, Brasil Novo, Gurupá, Porto de Moz, Nívea (SEMA/PA), Marcia Chame, Norma Labarthe, Tatiana Kugelmeier, Marianna Cavalheiro, Lázaro Oliveira (Fiocruz),  Mauro Moraes (IBAMA/ PA)</t>
  </si>
  <si>
    <t>As ações relacionadas  dependem de estreitamento institucional entre Fiocruz e Norte Energia</t>
  </si>
  <si>
    <t>Expandir a terra indígena Paquiçamba a jusante e a montate de forma a promover a conectividade com a área já adquirida pela Norte Energia</t>
  </si>
  <si>
    <t>AMPLIAÇAO A JUSANTE  DA ÁREA ADQUIRIDA PELA PELA N. ENERGIA DE FORMA A PROMOVER A CONECTIVIDADE COM A TI PAQUIÇAMBA</t>
  </si>
  <si>
    <t>Ampliar a jusante a área adquirida pela Norte Energia S.A. de forma a promover a conectividade com a TI Paquiçamba</t>
  </si>
  <si>
    <t>Janete (FUNAI) (Valéria entrará em contato)</t>
  </si>
  <si>
    <t>Tânia Sanaiotti (INPA), Janete (FUNAI)</t>
  </si>
  <si>
    <t>Para integrar o mosaico de conexão, há recomendação de ampliação da área da terra indígena Paquiçamba nos dois eixos. A FUNAI tem interesse em realizar isso.</t>
  </si>
  <si>
    <t>ALTA</t>
  </si>
  <si>
    <t>Elaborar e implementar programa de transporte de organismos aquáticos vivos ornamentais na bacia do Xingu</t>
  </si>
  <si>
    <t>Embarcações a serem cedidas aos pescadores profissonais, sendo estas adaptadas ao transporte de organismos aquáticos vivos</t>
  </si>
  <si>
    <t>Implementar entreposto pesqueiro na cidade de Altamira/PA e São Felix do Xingu com intuito de recepcionar os organismos aquáticos com fins ornamentais para depuração, antes de transportá-los para as empresas exportadoras</t>
  </si>
  <si>
    <t>Instalação dos entrepostos pesqueiros</t>
  </si>
  <si>
    <t>Elaboração de editais de pesquisa científicas para a cadeira produtiva de organismos aquáticos vivos com fins ornamentais e de aquariofilia.</t>
  </si>
  <si>
    <t>Editais (chamadas públicas), disponibilizando linhas de pesquisa específicas a temática</t>
  </si>
  <si>
    <t>Promoção de cursos e material de capacitação para cadeia produtiva da pesca ornamental com objetivo de agregar sustentabilidade ao produto e consequentemente valor aos organismos aquáticos com fins ornamentais de aquariofilia.</t>
  </si>
  <si>
    <t>Cursos e cartilhas de capacitação</t>
  </si>
  <si>
    <t>Unificação das guias de transporte para organismos aquáticos com fins ornamentais, gerando mecanismos de controle e monitoramento da produção</t>
  </si>
  <si>
    <t>DOP (documento de origem do pescado) instalado</t>
  </si>
  <si>
    <t>maio-12</t>
  </si>
  <si>
    <t>maio-16</t>
  </si>
  <si>
    <t>maio-14</t>
  </si>
  <si>
    <t>Felipe Weber (MPA - GTT Ornamentais)</t>
  </si>
  <si>
    <t>Leandro Sousa (UFPA - Altamira), Luciana Crema (CEPAM)</t>
  </si>
  <si>
    <t>CNPq, Katia Ribeiro (COMOB/ICMBio)</t>
  </si>
  <si>
    <t>Ana Paula de Araujo (Aquapiscius), Leandro Sousa (UFPA-ALT), Sandro (Norte Energia)</t>
  </si>
  <si>
    <t>Hanry (DBFLO/IBAMA)</t>
  </si>
  <si>
    <t>Ação prevista PPA do Ministério da pesca e aquicultura. Serão disponibilizadas embarcações pesqueiras, que possibilitem a recirculação da água disponibilizando aos ornamentais transportados a qualidade necessária ao transporte</t>
  </si>
  <si>
    <t>Ação prevista PPA do Ministério da pesca e aquicultura. Como os peixes capturados sofrem elevado processo de stress da captura até o centro da cidade de onde são enviados aos centros de exportação, será implementado centros de recepção a esses animais no intuito de minimizar a perda.</t>
  </si>
  <si>
    <t>Já ocorreu a Chamada Pública CNPq/MPA nº42/2012 que contemplou uma linha de pesquisa: “MANUTENCÃO E REPRODUÇÃO DO ACARI ZEBRA, Hypancistrus zebra (ISBRUCKER &amp; NIJISSEN, 1991) (PISCES, SILURIFORMES, LORICARIIDAE), EM LABORATORIO”.
Será publicado novo edital em breve para diversas areas tangentes a pesca e aquicultura em parceria com o MCT.</t>
  </si>
  <si>
    <t>Elaboração de material gráfico orientativo e curso a ser ministrado no 2 semestre de 2013. 
Destacar também as espécies foco do PAN. Esta sendo desenvolvida uma cartilha de manejo ilustradas para ser disponibilizada aos pescadores de ornamentais. Na entrega da cartilha será ministrado curso de boas práticas.</t>
  </si>
  <si>
    <t>O MPA está trabalhando na implementação do DOP- Documento de Origem do Pescado que dará rastreabilidade a toda produção pesqueira e aquicola do Brasil, combatendo a pesca ilegal.</t>
  </si>
  <si>
    <t>7.16</t>
  </si>
  <si>
    <t>7.17</t>
  </si>
  <si>
    <t>7.18</t>
  </si>
  <si>
    <t>7.19</t>
  </si>
  <si>
    <t>2.8 Desenvolver estudos sobre a ecologia (comportamento, alimentação, capacidade de adaptação, plasticidade, dinâmica populacional, resiliência, cadeia trófica) das espécies de peixes abrangidas no PAN</t>
  </si>
  <si>
    <t>2.11 Monitoramento e recuperação do habitat do peixe-boi na área do PAN.</t>
  </si>
  <si>
    <t>2.12 Desenvolver estudos sobre a ecologia (comportamento, alimentação, uso do habitat) das espécies de mamíferos aquáticos abrangidas no PAN.</t>
  </si>
  <si>
    <t>3.5 Integrar as metas do Consórcio Intermunicipal de Desenvolvimento Sustentável da Transamazônica e Xingu (CIDIS), referentes à gestão ambiental das secretarias do meio ambiente dos municípios do PAN, às ações relevantes para a conservação das espécies alvo e propor a incorporação de adequações.</t>
  </si>
  <si>
    <t>3.8 Finalizar a elaboração do Plano de Manejo da FLONA de Caxiuanã.</t>
  </si>
  <si>
    <t>4.2 Criar área protegida entre as terras indígenas Trincheira/Bacajá e Koatinemo</t>
  </si>
  <si>
    <t>Relatório anual de ocorrencia das epizootias,  a partir de outubro de 2012</t>
  </si>
  <si>
    <t>Número de campanhas realizadas por ano a partir de outubro de 2012</t>
  </si>
  <si>
    <t xml:space="preserve"> 5.7 Integrar as informações de saúde das espécies abrangidas pelo PAN ao Centro de Informações em Saúde Silvestre (CISS)</t>
  </si>
  <si>
    <t xml:space="preserve">7.5 Desenvolver ações de fiscalização. </t>
  </si>
  <si>
    <t>7.6 Realizar levantamento das espécies nativas da área do PAN com potencial para atividades de aquicultura para fins alimentares como alternativa econômica aos pescadores artesanais.</t>
  </si>
  <si>
    <t>7.7 Estimular atividades de aquicultura das espécies nativas da área afetada pela UHE para fins alimentares.</t>
  </si>
  <si>
    <t>7.8 Indicar e viabilizar alternativas econômicas aos pescadores artesanais na região da Volta Grande e área da UHE, minimizando as pressões sobre as espécies alvo do PAN.</t>
  </si>
  <si>
    <t>7.9 Avaliar e monitorar o impacto da captura intencional e acidental das espécies de botos fluviais, de peixe-boi-amazônico e de ariranhas.</t>
  </si>
  <si>
    <t>7.10 Introduzir, nos acordos de pesca, mecanismos de proteção à ariranha, ao peixe-boi-amazônico e aos botos fluviais.</t>
  </si>
  <si>
    <t>7.11 Implementar pesquisa para avaliar a  sobreposição da dieta da ariranha (Pteronura brasiliensis) com a atividade de pesca local.</t>
  </si>
  <si>
    <t>7.12 Elaborar e implementar programa de transporte de organismos aquáticos vivos ornamentais na bacia do Xingu</t>
  </si>
  <si>
    <t>7.13 Implementar entreposto pesqueiro na cidade de Altamira/PA e São Felix do Xingu com intuito de recepcionar os organismos aquáticos com fins ornamentais para depuração, antes de transportá-los para as empresas exportadoras</t>
  </si>
  <si>
    <t>7.14 Elaboração de editais de pesquisa científicas para a cadeira produtiva de organismos aquáticos vivos com fins ornamentais e de aquariofilia.</t>
  </si>
  <si>
    <t>7.15 Promoção de cursos e material de capacitação para cadeia produtiva da pesca ornamental com objetivo de agregar sustentabilidade ao produto e consequentemente valor aos organismos aquáticos com fins ornamentais de aquariofilia.</t>
  </si>
  <si>
    <t>7.16 Unificação das guias de transporte para organismos aquáticos com fins ornamentais, gerando mecanismos de controle e monitoramento da produção</t>
  </si>
  <si>
    <t>9.2 Adequar a estrutura  prevista no acordo IBAMA/Norte Energia e colocar em operação o  recebimento de animais ameaçados e endêmicos provenientes do tráfico, atropelamentos / abalroamentos,  captura ilegal e entrega voluntária.</t>
  </si>
  <si>
    <t xml:space="preserve">9.3 Identificar e monitorar áreas de conflitos entre onças e pecuaristas.                            </t>
  </si>
  <si>
    <t>9.4 Elaborar e executar um programa de manejo visando resolução do  conflito onça/pecuarista para a região.</t>
  </si>
  <si>
    <t>9.5 Realizar ações preventivas para evitar conflitos entre ariranha/pescadores na região B16.</t>
  </si>
  <si>
    <t xml:space="preserve">9.6 Estabelecer acordos de pesca com as comunidades de ribeirinhos  em função das áreas sensíveis para conservação de sirênios. </t>
  </si>
  <si>
    <t xml:space="preserve">9.7 Estabelecer acordos de pesca com as comunidades de ribeirinhos, como um item a ser incluído no plano de manejo em UC existentes e futuras. </t>
  </si>
  <si>
    <t>9.8 Estimar a abundância e a tendência populacional das espécies de botos fluviais, ariranha e peixe-boi-amazônico.</t>
  </si>
  <si>
    <t>9.9 Incluir e implementar, nos Planos de Utilização e Planos de Manejo das Unidades de Conservação, ações de proteção ao peixe-boi-amazônico, à ariranha e aos botos fluviais, quando dentro da área de ocorrência.</t>
  </si>
  <si>
    <t>9.10 Promover pesquisa para as seguintes espécies: Morphnus guianensis, Harpia harpyja, em relação a inventário em remanescentes florestais com avaliação de abundância, estudos da biologia (reprodução, alimentação, uso de habitat e comportamento) e estudos genéticos.</t>
  </si>
  <si>
    <t>9.11 Realizar  monitoramento de atropelamentos de fauna silvestre nas principais estradas da área do PAN.</t>
  </si>
  <si>
    <t>10.3 Realizar operações de fiscalização voltadas para as ameaças às espécies do PAN.</t>
  </si>
  <si>
    <t>Articular a realização de ações de fiscalização, inclusive ações conjuntas entre as diversas esferas do governo, especialmente nas áreas relevantes para conservação das espécies alvo do PAN na região do Baixo e Médio Xingu.</t>
  </si>
  <si>
    <t>Operações de fiscalização</t>
  </si>
  <si>
    <t>Maria Saloma (SEMAT Vitória do Xingu)</t>
  </si>
  <si>
    <t>R$ 50.000,00/ operação</t>
  </si>
  <si>
    <t>Zelma Campos (SEMMA PMBN), Tatiana Pimentel (IBAMA), Nívea Pereira (SEMA/PA), Rosa (RVPS/ICMBio), Promotoria de Meio Ambiente do MPE, Batalhão da Polícia Ambiental, Polícia Federal</t>
  </si>
  <si>
    <t>Utilizar o mapa da ação 3.1 para as áreas relevantes</t>
  </si>
  <si>
    <t>19 e 20/03/2014</t>
  </si>
  <si>
    <t>Sandro  Emoto (Norte energia)</t>
  </si>
  <si>
    <t>UFPA (Tommaso Giarrizzo)</t>
  </si>
  <si>
    <t>Sandro Emoto (Norte energia)</t>
  </si>
  <si>
    <t>Victoria Isaac (UFPA)</t>
  </si>
  <si>
    <t>Tommaso Giarrizzo (UFPA)</t>
  </si>
  <si>
    <t xml:space="preserve">IMAZON (Heron Davi) </t>
  </si>
  <si>
    <t xml:space="preserve">Sandro Emoto (Norte e Energia) </t>
  </si>
  <si>
    <t>Gustavo de Oliveira (LEME Eng.)</t>
  </si>
  <si>
    <t>Antonio Hernandez (IBAMA)</t>
  </si>
  <si>
    <t xml:space="preserve">Zelma (SEMMA Brasil Novo) </t>
  </si>
  <si>
    <t>Carlos Alberto Braga (ICMBio – FLONA Caxuanã )</t>
  </si>
  <si>
    <t>Tathiana Chaves de Sousa (Esec Terra do Meio/ICMBio)</t>
  </si>
  <si>
    <t xml:space="preserve">Janete (FUNAI)  </t>
  </si>
  <si>
    <t>Saloma Oliveira (SEMAT)</t>
  </si>
  <si>
    <t>Marcos Rocha (Resex Verde para Sempre/ICMBio)</t>
  </si>
  <si>
    <t>Frederico Queiroz  (IBAMA)</t>
  </si>
  <si>
    <t xml:space="preserve">Roberto Galucci (MMA) </t>
  </si>
  <si>
    <t>Vitória Isaac (UFPA)</t>
  </si>
  <si>
    <t>Katia Regina Aroucha Barros (ICMBio/ CNPT)</t>
  </si>
  <si>
    <t xml:space="preserve"> Liliam Pinto (CEPAM/ICMBio)</t>
  </si>
  <si>
    <t>Nívea (SEMA/PA)</t>
  </si>
  <si>
    <t>Francisca Solange Luz (DIFISC/SEMA)</t>
  </si>
  <si>
    <t xml:space="preserve"> Giácomo Dall (Colônia de Pescadores de Vitoria do Xingu Z64 e Z70)</t>
  </si>
  <si>
    <t>Giácomo Dall (Colônia de Pescadores de Vitoria do Xingu Z64 e Z70 )</t>
  </si>
  <si>
    <t>Liliam Pinto (CEPAM )</t>
  </si>
  <si>
    <t xml:space="preserve">Marcos Rocha (Resex Verde para Sempre /ICMBio) </t>
  </si>
  <si>
    <t>Flávia Miranda (WCS – Projeto Tamanduá)</t>
  </si>
  <si>
    <t>SEMA/PA (Nívea Pereira)</t>
  </si>
  <si>
    <t>IMAZON (Heron David dos S. Martins)</t>
  </si>
  <si>
    <t>Antônio Hernandez (IBAMA)</t>
  </si>
  <si>
    <t xml:space="preserve">Marcos Rocha (Esec Verde para Sempre/ICMBio ) - </t>
  </si>
  <si>
    <t>Antônio Hernandez (IBAMA/Altamira), Tatiana Lucena Pimentel (DIPRO/IBAMA)</t>
  </si>
  <si>
    <t>sem custo estimado</t>
  </si>
  <si>
    <t>R$ 150.000/operação</t>
  </si>
  <si>
    <t>R$ 150.000,00/operação</t>
  </si>
  <si>
    <t>R$ 300.000,00/processo de criação</t>
  </si>
  <si>
    <t>R$ 300.000 / por área protegida criada</t>
  </si>
  <si>
    <t>27 milhões divididos para pesca e aquicultura</t>
  </si>
  <si>
    <t>10 mihões</t>
  </si>
  <si>
    <t xml:space="preserve">Tommaso Giarrizzo (UFPA),  Vitoria Isaac (UFPA), Colin (UFPA),  Marize Rocha (ACEPOAT) , Daniel Pimpão (IBAMA) , Benedito Souza (Colônia de Pescadores), Flávio Altiere  (SIPAM) </t>
  </si>
  <si>
    <t>Tommaso Giarrizzo (UFPA), Luiz Cláudio Bock (CEPTA/ICMBio), Norte Energia.</t>
  </si>
  <si>
    <t>IBAMA/CSR (George), Norte  Energia (Valéria Saracura), EMBRAPA (Noemi Viana), UFPA Tomazzo Giarrizzo)</t>
  </si>
  <si>
    <t>Sandro Emoto (Norte energia), Daniel Pimpão (IBAMA) Colin (UFPA - Bragança)</t>
  </si>
  <si>
    <t>Criscian Kellen (INPA), Vicente Medeiros (LEME), Váléria Saracura (NE)</t>
  </si>
  <si>
    <t>CEPTA (Claudio Bock), Andre Ravetta (MPEG)</t>
  </si>
  <si>
    <t>Tomazzo Giarrizzo(UFPA)</t>
  </si>
  <si>
    <t>Vera Silva (INPA), Nívea Pereira (SEMA/PA)</t>
  </si>
  <si>
    <t>CMA, CEPAM, CENAP, Vera Silva (INPA), MPEG (André Ravetta), INPA (Vera Silva), MPEG/GEMAN (José de Souza Silva Júnior - Cazuza), Miriam Marmontel (Mamirauá)</t>
  </si>
  <si>
    <t>Cassandra Molisani (Norte Energia, Nívea (SEMA/PA), Prefeitura de Senador José Porfírio, Altamira, Vitória do Xingu, Anapu, Gurupá e Porto de Moz</t>
  </si>
  <si>
    <t xml:space="preserve">Rosângela (DILIC/IBAMA), Cleber Alho , Israel (IDEFLOR),  EMBRAPA Oriental e Rondônia </t>
  </si>
  <si>
    <t>ICMBio, Lizarbson/IBAMA Altamira, PF, PRF, MPF, Lino (CAFIS/MPA - ), SEMA/PA, Francisca Solange Luz (DIFISC/SEMA)</t>
  </si>
  <si>
    <t>Laurenz (Norte Energia),  UFPA, MPEG,  Carlos  (ICMBio/DIREP), Eduardo CR4</t>
  </si>
  <si>
    <t xml:space="preserve">André Ravetta (MPGE),  Tathiana (Terra do Meio), </t>
  </si>
  <si>
    <t>Pedro Bigneli (Norte Energia), Tânia Sanaiotti (INPA), Claudia Khawage (SEMA/PA), Marcelo Cavallini (ICMBio)</t>
  </si>
  <si>
    <t>Prefeituras, ADEPARA, SESPA, Prefeituras, Instituto Evandro Chagas (IEC)</t>
  </si>
  <si>
    <t>Laurenz (Norte Energia), Prefeituras,  Secretaria de Agricultura do Estado do Pará,  Secretaria de Saúde do Pará, Leandro Silveira (IOP),  ADEPARÁ, CZOS, Luciana Crema (CEPAM/ICMBio)</t>
  </si>
  <si>
    <t>DILIC/IBAMA  Frederico Queiroz) e  Marília</t>
  </si>
  <si>
    <t xml:space="preserve">MPA (Felipe Weber), IBAMA/DILIC (Frederico Queiroz)  </t>
  </si>
  <si>
    <t>Leandro Silveira (IOP), Ronaldo Morato (Pró-carnívoros)</t>
  </si>
  <si>
    <t>Felipe Weber (MPA), Leandro (UFPA), Leandro (IOP), Míriam Marmontel (Instituto Mamirauá), IBAMA , Tommaso (UFPA)</t>
  </si>
  <si>
    <t xml:space="preserve"> Renata Emim (GEMAM/Museu Emilio Goeld ),  Fábia Luna (CMA), INPA (Vera Silva),  Marcelo Derzi (CNPT),  Lívia (CENAP), </t>
  </si>
  <si>
    <t>Benedito Gil Souza (Colônia De Pescadores Z-70) , Giacomo (Colônia de Pescardoes Z-12 (),  Lucio Vale (Colônia de Pescarores de Altamira ), Jeanne Gomes (MPA)</t>
  </si>
  <si>
    <t>Ministério da Pesca E Aquicultura, Benedito Gil Souza (Colônia De Pescadores Z-70) , Giacomo (Colônia de Pescarores Z-12), Lucio Vale (Colônia De Pescadores de Altamira), Luis Coutro (WWF),   Marcelo Raseira (CEPAM/ICMBio), Nívea (SEMA)</t>
  </si>
  <si>
    <t>Laurenz Pinder (Norte Energia), PF</t>
  </si>
  <si>
    <t xml:space="preserve">SEINF-PA, Prefeituras, Polícia Rodoviária Federal, IBAMA, Laurenz Pinder ( Norte Energia), Frederico Queiroz </t>
  </si>
  <si>
    <t>Emil (UFPA/ATM),Associação de Produtores Rurais, Sindicatos de Produtores Rurais, Federação de Produtores Rurais, Leandro Silveira ( IOP)</t>
  </si>
  <si>
    <t xml:space="preserve">MPA, IBAMA, ICMBIO, Prefeituras, SEPAQ,  Laurens (Norte Energia), Nívea (SEMA), </t>
  </si>
  <si>
    <t>ICMBIO, Secretaria de Meio Ambiente dos Municípios, Maria Saloma (SEMAT - Vitória do Xingu), Nívea (SEMA)</t>
  </si>
  <si>
    <t>Vale S.A., UFPA, UFOPA, MPEG (Alexandre Aleixo), Flona de Carajás, Flona de Tapajós, Luciana Crema (CEPAM/ICMBio), Laurenz Pinder (Norte Energia), Tiago Junqueria (Biota), Gustavo de Oliveira (LEME)</t>
  </si>
  <si>
    <t>O monitoramento dos aspectos físicos e biológicos da água no rio Xingu tem sido realizado com periodicidade semanal, mensal e trimestral.  Além da análise dos resultados do monitoramento da qualidade da água a NE está analisando os resultados dos monitoramentos da ictiofauna e integrando-os no âmbito do Programa de Conservação e Manejo de Hábitats Aquáticos. No 5ºRC foram apresentados dados e mapas preliminares.</t>
  </si>
  <si>
    <t xml:space="preserve">Relatório Técnico Consolidado (5ºRC) e Banco de Dados, enviado ao IBAMA (Jan 2014) </t>
  </si>
  <si>
    <t>Foram produzidas fichas técnicas e mapas de distribuição das espécies de peixes ameaçadas e/ou endêmicas do do rio Xingu. Também será realizado monitoramento na RESEX Verde para Sempre (RVPS).</t>
  </si>
  <si>
    <t xml:space="preserve">Relatório Técnico Consolidado (5ºRC) e Banco de Dados, enviado ao IBAMA (Jan. 2014) </t>
  </si>
  <si>
    <t>Informações restritas à area de influência direta do empreendimento. 
Necessidade de recursos para realizar a ação no restante da área.</t>
  </si>
  <si>
    <t>Leandro Sousa (UFPA/ Altamira), Tommaso Giarrizzo (UFPA/Belém), Rosa Paes (RVPS)</t>
  </si>
  <si>
    <t>Incentivar estudos a montante e a jusante da área monitorada para elucidar os padrões reais de distribuição geográfica das espécies alvo do PAN.</t>
  </si>
  <si>
    <t>Monitoramento dos parâmetros físico-químicos e biológicos, bem como hidrológicos estão sendo realizados no rio Xingu e Bacajá pela NE.</t>
  </si>
  <si>
    <t>Monitoramento não está sendo realizado no interior dos rios Ituna, Itatá e Bacajaí.</t>
  </si>
  <si>
    <t>Dificuldade de acesso às informações da pesca ornamental e de  recurso financeiro para pesquisa em campo</t>
  </si>
  <si>
    <t>Victoria Isaac e Tommaso Giarrizzo (UFPA/Belém), Felipe Weber (MPA)</t>
  </si>
  <si>
    <t xml:space="preserve">Sistematizar os dados para gerar mapas. 
Ampliar as discussões dentro das colônias dos pescadores.
</t>
  </si>
  <si>
    <t>Foram realizadas coletas para análise de isotopos estáveis das principais espécies de peixes encontrados na área de influência da UHE Belo Monte. Parte destes dados já foram processados e estão sendo analisados por um aluno do programa de pós-graduação em Ecologia Aquática e Pesca da UFPA. A análise de isótopos estáveis serão realizadas em parceria com o Dr. Kirk Winemiller (Universidade do Texas). Vale destacar uma segunda dissertação de mestrado está em andamento,  utilizando métodos tradicionais de análises dos conteúdos alimentares, de duas espécies de Oligancistrus.</t>
  </si>
  <si>
    <t>Duas dissertações de mestrado em fase de elaboração</t>
  </si>
  <si>
    <t>Sem problemas na execução</t>
  </si>
  <si>
    <t xml:space="preserve">Dar continuidade as coletas de para as análises de isótopos estáveis </t>
  </si>
  <si>
    <t>Por se tratar de ação relacionada ao ordenamento pesqueiro e de como prever a gestão compartilhada (Decreto nº 6.981/2009 - Atuação conjunta do MPA, MMA e nos aspectos relacionados ao uso sustentável dos recursos pesqueiros), o MPA vem buscando através da Secretaria de Planejamento e Ordenamento da Pesca/SEPOP, inserir tal questão nas discussões/reuniões. Ressaltando que para definição das áreas serão necessárias a realização de reuniões conjuntamente entre MPA, MMA, IBAMA, ICMBio, NESSA, pesquisadores/especialistas e setor dos ornamentais. E ainda, que para definição das áreas de exclusão prioritárias na pesca de peixes ornamentais, precisam discutir o mapa atual em relação as áreas que os pescadores continuam utilizando e a área do empreendimento.</t>
  </si>
  <si>
    <t>Ação dependente da Ação 1.4</t>
  </si>
  <si>
    <t>Incluir tal questão na pauta das próximas reuniões do MPA com o MMA .</t>
  </si>
  <si>
    <t xml:space="preserve">Há dois laboratórios, um daIFPA e outro da Norte Energia realizando estudos com H. zebra, porém com objetivos diferentes da ação. </t>
  </si>
  <si>
    <t>Claudio Bock solicitou ser retirado da função de articulador</t>
  </si>
  <si>
    <t>Não teve resposta por parte do articulador e ou colaboradores</t>
  </si>
  <si>
    <t xml:space="preserve">Exemplares de todas as espécies de peixes ornamentais tem sido coletados e registrados em coleções ictiológicas. As espécies não descritas já foram elencadas e a tomada de dados vem sendo feita, por ordem de prioridade científica. As espécies não descritas do gênero Hypancistrus estão prestes a ser submetidas para publicação e serão seguidas por espécies dos demais gêneros de Loricariidae. Além disso, pesquisadores, não relacionados ao PAN ou ao PBA, também tem publicado espécies recentemente (p. ex.Typhlobelus auriculatus e uma espécie de Rineloricaria). </t>
  </si>
  <si>
    <t xml:space="preserve">Um artigo publicado por autor não relacionado ao PAN, um artigo aceito, um submetido e o livro "Loricariidae do Xingu" </t>
  </si>
  <si>
    <t>Apesar da demora no andamento das ações (inerente de todo trabalho de taxonomia), não foi encontrado nenhum problema epecífico na execução.</t>
  </si>
  <si>
    <t>Leandro Sousa (UFPA/Alt.)</t>
  </si>
  <si>
    <t>Intensificar a visita de especialistas ao Laboratório de Ictiologia de Altamira (LIA/ UFPA) em 2014 para analisar o material recolhido ao longo dos últimos dois anos.</t>
  </si>
  <si>
    <t>Recursos financeiros, tempo para executar a ação é longo</t>
  </si>
  <si>
    <t>Ação excluída por ter custo muito alto e longo tempo necessário para sua execução, sendo inexequível dentros dos prazos do PAN. Além disso, a IN não se aplica às outras cavernas que não as do licenciamento</t>
  </si>
  <si>
    <t>A NE está desenvolvendo estudos complementares com vista a ampliar a área amostral dos levantamentos e obter informações adicionais sobre  áreas de ocorrência e aspectos taxonômicos de morcegos (Nyctinomops). Quanto à ocorrência, existe suspeita que a espécie tenha sido encontrada em outra bacia e que haja problemas com a taxonomia.</t>
  </si>
  <si>
    <t>Houve problemas em contactar a articuladora da ação.</t>
  </si>
  <si>
    <t>Ação excluída por ter custo muito alto e longo tempo necessário para sua execução, sendo inexequível dentros dos prazos do PAN. Além disso, discutiu-se a relevância dessa ação para a conservação das espécies foco do PAN. Os planos de manejo são feitos apenas a partir da definição de uso da caverna.</t>
  </si>
  <si>
    <t>Nos estudos complementares realizados pela Norte Energia,  pedrais remanescentes que estão fora da Área de Influência Direta (ADA) estão sendo avaliados e em alguns casos amostradospor estes estudos complementares.</t>
  </si>
  <si>
    <t>Relatório Técnico Complementar, Mapa e Banco de Dados</t>
  </si>
  <si>
    <t>Relacionar os produtos dessa ação com a ação 1.11</t>
  </si>
  <si>
    <t>Por meio do programa de manejo dos habitats aquáticos, banco de dados georreferenciado, cobertura dos empreendimentos avaliados é possível identificar, em escala macro, os ambientes aquáticos degradados</t>
  </si>
  <si>
    <t>Agrupada com a ação 2.2</t>
  </si>
  <si>
    <t>O monitoramento dos parâmetros físicos-biológicos da água no rio Xingu tem sido realizado com periodicidade semanal, mensal e trimestral. Monitoramento de vazão hidrológica tem periodicidade diária.</t>
  </si>
  <si>
    <t xml:space="preserve">Dr. Mauricio Camargo comprovou a ocorrencia de algumas spp do genero, porém a ação não foi iniciada. </t>
  </si>
  <si>
    <t>É necessário o posicionamento de um especialista para definir como proceder nesta ação.</t>
  </si>
  <si>
    <t xml:space="preserve">Projeto técnico em fase final de elaboração. A execução do trabalho de recuperação propriamente dita não está acontecendo. </t>
  </si>
  <si>
    <t>Projeto técnico parcial.</t>
  </si>
  <si>
    <t>Falta de recursos. Solicitado apoio ao MMA, instituições não governamentais dentre outros e não encontrado recursos disponíveis. Não  há como avançar nessa ação sem recursos ou disponibilidade de mão de obra e equipamentos.</t>
  </si>
  <si>
    <t>Angelo Santarlacci (FUNTEC)</t>
  </si>
  <si>
    <t>O monitoramento da área de ocorrência e distribuição de peixes e mamíferos aquáticos e semi-aquáticos está em andamento. No 5º RC foram apresentados dados e mapas preliminares.</t>
  </si>
  <si>
    <t xml:space="preserve">Relatório Técnico Consolidado (5ºRC), enviado ao IBAMA (Jan 2014) </t>
  </si>
  <si>
    <t>Nota técnica encaminhada pelo setor oficialmente responsável pelo tema no MPA à CONJUR/MPA</t>
  </si>
  <si>
    <t>O CPG Ornamentais ainda não foi implementado devido a divergências de opiniões entre o MMA e o MPA, quanto à composição deste fórum, o que redundou no encaminhamento à CONJUR/MPA</t>
  </si>
  <si>
    <t xml:space="preserve">Foram publicados artigos com H. zebra e com tucunaré.  </t>
  </si>
  <si>
    <t>Monitoramento sobre uso do habitat e distribuição de ariranhas está em andamento. No 5º RC foi apresentado mapa de ocorrência e distribuição.</t>
  </si>
  <si>
    <t>Monitoramento sobre uso do habitat e distribuição do tucunaré-do-xingu está em andamento. No 5º RC foi apresentado ficha técnica e mapa de distribuição.</t>
  </si>
  <si>
    <t>O relatório individual do projeto de monitoramento de mamíferos aquáticos  foi protocolado no IBAMA em 31/01/2014 que traz informações interessantes sobre o grupo e especificamente sobre o peixe-boi.  Ainda não foram iniciadas atividades de recuperação propriamente dita, mas a NE já está organizando um banco de dados e articulando outras ações para auxiliar na caracterização e mapeamento dos habitats de modo a melhor auxiliar as indicações de manejo.</t>
  </si>
  <si>
    <t xml:space="preserve">Na área de ocorrência do peixe-boi está sendo criado um mosaico de UC (RDS e REVIS) </t>
  </si>
  <si>
    <t>Os estudos estão sendo desenvolvidos dentro do mesmo projeto das ações de monitoramento desse objetivo.</t>
  </si>
  <si>
    <t>Houve tentativas de comunição com colaboradores, mas não conseguimos pessoal para desenvolver a ação. Entramos em contato com outros atores, mas não conseguimos resposta.</t>
  </si>
  <si>
    <t>A carteira de produto da ADT do Xingu irá ficar pronta até junho de 2014 (André)</t>
  </si>
  <si>
    <t>Houve tentativas de comunição com colaboradores, mas não conseguimos pessoal para desenvolver a ação. Entramos em contato com outros atores, mas não conseguimos resposta.
Ação complementar: Para peixes ornamentais, o MPA está realizando uma ação com a Colômbia e o Peru (Felipe).</t>
  </si>
  <si>
    <t>Ação excluída por não ser exequível dentro dos prazos do PAN.
O Sipam não tem feito investigações desse tipo, envolvendo caça e pesca, mas existem ações com o MMA e MDA que envolvem monitoramento de floresta, sempre através de sensoriamento remoto. Nesse plano de trabalho está previsto validação de campo por amostragem, mas é uma ação dos parceiros MDA e MMA, no caso.  O SIPAM se disponibilizou em fornecer o que eles possuem, dados em shapes de desmatamento, pitas de pouso, etc. Para acessar a informação, encaminhar ofício ao gerente.</t>
  </si>
  <si>
    <t>São executadas ações de fiscalização, porém não foram intensificadas</t>
  </si>
  <si>
    <t>Ação excluída: as ações de fiscalização foram excluídas e foi criada uma nova ação agrupando todas as excluídas no objetivo 8, por esse objetivo estar mais relacionado à fiscalização.</t>
  </si>
  <si>
    <t>A nível de criação de UC na área alvo do PAN, até agora as Ucs da região do Tabuleiro de Embaubal são as mais próximas de criadas (consulta pública já realizada e aprovada, aguardando assinatura do decreto); Existe a proposta  de criação na Volta Grande do rio Xingu sugerida pela Norte Energia, que se conseguirmos recurso via compensação ambiental será ainda em 2014 iniciado seu processo de criação, caso contrário será iniciado provavelmente em 2015. A nível de criação em áreas estabelecidas no mapa de áreas críticas, iniciou-se em 2013 o Projeto "Planejamento sistemático e priorização espacial para a conservação da biodiversidade do Nordeste Paraense" com a intenção de identificar possíveis estratégias de proteção às espécies ameaçadas de extinção. Vale ressaltar que algumas espécies alvo do PAN são contempladas nesta atividades.</t>
  </si>
  <si>
    <t>3 Ucs em processo de criação: 2 no tabuleiro de Embaubal e 1 na Volta grande do rio Xingu; Estabelecer estratégias de conservação e recuperação para as espécies ameaçadas de Extinção nas áreas criticas.</t>
  </si>
  <si>
    <t>Nívia Pereira (SEMA/PA).</t>
  </si>
  <si>
    <t xml:space="preserve">Deve-se pensar na estratégia de acesso ao recurso </t>
  </si>
  <si>
    <t>Houve uma iniciativa do IDEFLOR em recuperar c/ sps de mogno e cedro, uma caverna em Brasil Novo. A demanda nasceu, pois esta caverna é um pto turistico importante na regiao e as iniciativas do IDEFLOR ocorrem a partir de demandas das pop. locais.</t>
  </si>
  <si>
    <t xml:space="preserve">Caverna Planaltina em Brasil Novo recuperada c/ sps de mogno e cedro. </t>
  </si>
  <si>
    <t>Israel Oliveira (IDEFLOR)</t>
  </si>
  <si>
    <t>Ação excluída: as ações de fiscalização foram excluídas e foi criada uma nova ação agrupando todas as excluídas no objetivo 8, por esse objetivo estar mais relacionado à fiscalização.
O Nélio Saldanha do IBAMA informou que o Ibama não tem como diretriz ações de proteção de ambientes cársticos (as ilhas foram inclusas nessa proposta por questão dos pedrais da volta grande, q têm uma fauna bem peculiar). Ele disse que enfatizou isso na reunião passada</t>
  </si>
  <si>
    <t>O Plano de Manejo  da Flona Caxiuanã foi finalizado e publicado</t>
  </si>
  <si>
    <t>Publicado no DOU em 14/01/2013</t>
  </si>
  <si>
    <t>Carlos Braga (ICMBio/Flona Caxiuanã)</t>
  </si>
  <si>
    <t>Líliam entrou em contato com a chefe Rosa Paes (Verde Para Sempre), que informou que está finalizando o termo de referência para contratação de pessoa física para elaborar o Plano de Manejo da unidade (Líliam).
Para resolver o problema dos búfalos, os moradores e criadores deverão assinar um termo de compromisso para melhorar o manejo e os que não são moradores deverão assinar o TAC para remover os animais da resex. Previsão da primeira etapa do plano de manejo em setembro/2014 (Rosa)</t>
  </si>
  <si>
    <t>TDR (produto intermediário)</t>
  </si>
  <si>
    <t>Demora no processo para elaboração do TDR. Elaboração do plano dificultada pela questão fundiária ainda não está encaminhada e presença de animais de grande porte - búfalos (Rosa).</t>
  </si>
  <si>
    <t>Líliam Pinto (CEPAM) e Rosa Paes (RVPS/ICMBio)</t>
  </si>
  <si>
    <t>ESEC Terra do Meio já contratou consultor (previsão setembro/2014) e PARNA Serra do Pardo não tem TDR ainda.</t>
  </si>
  <si>
    <t>Rosa Paes (RVPS/ICMBio)</t>
  </si>
  <si>
    <t>Elildo buscar informações para levar para UC. Estudos foram enviados para os gestores das Ucs</t>
  </si>
  <si>
    <t>Não conseguimos desenvolver a ação, pois não encontrarmos pessoas disponíveis para esta atividade.</t>
  </si>
  <si>
    <t>Ação excluída: Ação está pulverizada em outras ações do PAN.
Buscar informações em relação ao painel de especialistas realizado em 2010 (André verificar)</t>
  </si>
  <si>
    <t>Esperando a finalização do processo de criação das Ucs do tabuleiro do embaubal e inicio da criação da UC da volta grande do rio xingu.</t>
  </si>
  <si>
    <t>Nívia Pereira(SEMA/PA)</t>
  </si>
  <si>
    <t>Análise iniciada no âmbito do PACUERA (apenas área do PAN)</t>
  </si>
  <si>
    <t>Não tem o mesmo nível de informação de imagens de satélite para toda a área como para a área do empreendimento</t>
  </si>
  <si>
    <t>Laurenz Pinder (NE)</t>
  </si>
  <si>
    <t>Não foi formalizado o contato com o articulador</t>
  </si>
  <si>
    <t>UC foi proposta e encaminhada à DILIC/IBAMA, mas o IBAMA e o ICMBio ainda não se posicionaram a respeito dos encaminhamentos da NE sugerindo a criação desta UC.</t>
  </si>
  <si>
    <t>Aguardando posicionamento oficial.
Área de conflito e assentamento de pequenos produtores (Zelma)</t>
  </si>
  <si>
    <t>Gestão interna da coordenaria do PAN sobre o setor do ICMBio com influência sobre o tema. (Articular com INCRA e Governo do Estado, uma vez que a área estava reservada para assentamentos.)</t>
  </si>
  <si>
    <t>Foi finalizado o Diagnóstico socioambiental; Realizado no dia 28/11/13 a Consulta Pública que  foi aprovada pela pop.; em andamento a elaboração da peça final com memorial descritivo e minuta de decreto para ser enviado para aprovação e assinatura do governador.</t>
  </si>
  <si>
    <t>Minuta de decreto</t>
  </si>
  <si>
    <t>Existem passos pós criação referentes a implementação que devem ser encaminhados logo após a assinatura do decreto de criação ex: criação do conselho, demarcação, acordo de pesca, plano de manejo entre outras que são fundamentais acessar  recurso aqui estabelecido iria facilitar e agilizar essas etapas de implementação,                                               Apoio junto ao IBAMA para que as Ucs contempladas sejam beneficiárias de compensação ambiental. (Readequação do ano determinado para fim da Ação, pois até fim de 2013 as Ucs serão criadas, mas a implementação das UC ocorrerão nos anos de 2014 e 2015).</t>
  </si>
  <si>
    <t>Está ocorrendo um estudo de genética de populações de peixes na área do empreendimento para estabelecer se as populações tem conectividade (não foi identificada variação genética), porém com nenhuma das espécies foco do PAN.
Coletas de tecido de H. zebra, porém ainda não foram feitas as análises.
Estudo com H. zebra (verificar com Prof. Leandro), arara-azul (Tiago - Biota), ararajuba.
Foram feitos estudos genéticos com arraia negra em razão da IN IBAMA 204/2008.</t>
  </si>
  <si>
    <t>Laurenz Pinder (NE), Leandro Souza (UFPA/Alt.), Felipe Weber (MPA), Tania Saniotti (INPA)</t>
  </si>
  <si>
    <t>Estudos sendo realizados com arara-azul (Tiago - Biota)
Foram feitos estudos genéticos com arraia negra em razão da IN IBAMA 204/2008.</t>
  </si>
  <si>
    <t>Felipe Weber (MPA), Tania Saniotti (INPA)</t>
  </si>
  <si>
    <t>Articulador fazer contato com Neiva Guedes (Instituto Arara Azul), Flavia (USP) e Cristina Miyaki
Raia negra - Leandro Sousa (encaminhará projeto relacionado)</t>
  </si>
  <si>
    <t>Existem diversas iniciativas que podem contribuir para a realização da ação (estudos sobre caça, pesca, planos de manejo, etc), porém é necessário integrar tais iniciativas e compilar seus resultados.</t>
  </si>
  <si>
    <t>Coordenadas geográficas para os indivíduos coletados ou avistados (Gustavo).
Existem mapas para os primatas (Andre)</t>
  </si>
  <si>
    <t>Falta de tempo por parte do articulador e falta de recursos financeiros.
Informações dispersas.</t>
  </si>
  <si>
    <t>Elildo Carvalho Jr (CENAP)</t>
  </si>
  <si>
    <t>Foram verificadas as ações de todos os PANs que estavam relacionadas com as ações desse PAN.</t>
  </si>
  <si>
    <t>Planilha com as ações relacionadas</t>
  </si>
  <si>
    <t>Ação muito ampla; ausência de articulador</t>
  </si>
  <si>
    <t>O processo de ampliação da terra indígena já está sendo realizada pela FUNAI desde 2012, porém, no recorte da FUNAI não há conectividade entre a área ampliada da terra indígena e a área da Norte Energia</t>
  </si>
  <si>
    <t>Falta de conectividade entre as áreas</t>
  </si>
  <si>
    <t xml:space="preserve">Em andamento: "Projeto de Controle de Endemias Transmissíveis à Fauna Silvestre", realizado nas margens dir. e esq. do rio Xingu, contemplando a coleta de material sorológico de animais domésticos e selvagens, bem como sua avaliação clínica.
As informações de 2012 a 2013 estão no 5º relatório consolidado de acompanhamento do PBA referente ao projeto 12.3.4 </t>
  </si>
  <si>
    <t>Mauro Moraes (IBAMA)
Gustavo de Oliveira (LEME Eng.)</t>
  </si>
  <si>
    <t>Secretaria de Saúde de Vitória do Xingu e Senador José Porfirio tem um projeto em implementação, realizando campanhas nas aldeias indígenas (Saloma)
No "Projeto de Controle de Endemias Transmissíveis à Fauna Silvestre" são realizadas campanhas de vacinação no eixo da transamazônia, porém não são realizadas nas aldeias (Gustavo)
Brasil Novo também está realizando campanhas de vacinação em todo o município (Zelma)</t>
  </si>
  <si>
    <t xml:space="preserve"> 1o. semestre de 2013: 98% do rebanho de produção vacinado contra febre aftosa
Vitória do Xingu - foi informado que esse controle ocorre no município (vacinações, controle da produção de gado e Guia de Transporte de Animais) (Saloma)
Ações em Senador José Porfirio</t>
  </si>
  <si>
    <t xml:space="preserve">Certificação do estado do PA como 100% livre da febre aftosa pelo MAPA </t>
  </si>
  <si>
    <t>Mauro Moraes (IBAMA)
e Saloma Reis (SEMAT)</t>
  </si>
  <si>
    <t>Para as demais epizootias (brucelose, tuberculose, e raiva), há necessidade de contato com órgão de defesa agropecuária daquela região (Baixo e Médio Xingu) e/ou com órgão de extensão (Emater/PA) que também prestam serviços voltados a sanidade do rebanho dos pequenos criadores de animais de produção (bovinos, bubalinos, suínos, ovinos e caprinos). Estamos tentando contato com alguém da ADEPARA de Belém para coleta de mais informações.</t>
  </si>
  <si>
    <t xml:space="preserve">Novembro/2012 estabelecida parceria entre o "Projeto de Controle de Endemias Transmissíveis à Fauna Silvestre" e o "Programa de Educação Ambiental". 
 Março/2013: 1a. intervenção de educação ambiental em escolas situadas na área amostral 3, EMEF Nossa Senhora Aparecida I e EMEF Nossa Senhora das Graças (Região da Volta Grande à margem esquerda do Xingu)
2º semestre 2013 e 1º semestre de 2014 ocorreram campanhas educacionais. </t>
  </si>
  <si>
    <t xml:space="preserve">Relatório Técnico Consolidado (5ºRC) e Banco de Dados, enviado ao IBAMA (Jan 2014)
</t>
  </si>
  <si>
    <t>Mauro Moraes (IBAMA), Gustavo de Oliveira (LEME Eng.)</t>
  </si>
  <si>
    <t>Relatório Técnico Consolidado (5ºRC) e Banco de Dados, enviado ao IBAMA (Jan 2014)</t>
  </si>
  <si>
    <t>Gustavo de Oliveira (LEME Eng.), Laurenz Pinder (Norte Energia)</t>
  </si>
  <si>
    <t>Sem informações na RVPS</t>
  </si>
  <si>
    <t>Necessário realizar diagnóstico antes de efetuar o controle</t>
  </si>
  <si>
    <t xml:space="preserve">
21/03/2014 ocorrerá o lançamento do site do CISS, que vai abrigar o Sistema de Alerta (ficará pronto no 2º semestre de 2014). (Hugo)</t>
  </si>
  <si>
    <t>Ausência de articulador</t>
  </si>
  <si>
    <t>Existe uma lista nacional das espécies permitidas e proibidas nos tanques</t>
  </si>
  <si>
    <t>Apesar de existir a lista, não está ocorrendo fiscalização para verificar seu cunprimento</t>
  </si>
  <si>
    <t>TAC para pecuária de grande porte em andamento; monitoramento das áreas e indicação à CGPRO de quais áreas estão autorizadas. Até o momento não tem autorização para abertura ou reforma para áreas de pasto, só pe permitida para subsistência.</t>
  </si>
  <si>
    <t xml:space="preserve">1 estudo na RESEX Terra do Meio sobre caça
1 projeto submetido à DIBIO 
</t>
  </si>
  <si>
    <t>1 tese de doutorado (caça e subsistência na Amazônia - Rossano Ramos)</t>
  </si>
  <si>
    <t>Elildo Jr (CENAP/ICMBio)</t>
  </si>
  <si>
    <t>No PBA, parte do projeto é sobre a dinâmica de população de avaliação de estoques (biometria dos peixes do desembarque e estimação de parâmetros de crescimento e mortalidade - projeto Tommaso; aplicação de modelos de avaliação de estoque e proposição de recomentações - projeto Victoria). Avaliações não usam os dados de produção (desembarque). 
Resultados: C. melanae (máximo, porém não sobreexplorado; sem regulamentação) e outras 10 espécies não alvo do PAN (2 espécies ornamentais - 1 está no máximo, porém não sobreexplotado, outro não fez a avaliação)</t>
  </si>
  <si>
    <t>1 dissertação (avaliação de H. zebra - resultado: máximo, recomendação de manter a proibição de pesca); avaliação de C. melanae;1 dissertação sobre alimentação, e 1 dissertação sobre  área de uso e pesca (siteda Pós Graduação da Ecologia e Pesca)</t>
  </si>
  <si>
    <t>Necessidade de dados de medição no desembarque; sensibilidade dos peixes ornamentais (aquaristas evitam medição de diversas espécies); necessidade de periodicidade</t>
  </si>
  <si>
    <t>Indicador no relatório do PBA sobre consumo de alimento (quelônios, peixes, gado, etc) nas comunidades ribeirinhas (Victoria)
Outras espécies inclusas nas atividades do Projeto Quelônios (Laurenz)
Campanhas de educação ambiental não tem como foco especificamente as espécies do PAN, mas elas estão inseridas nas atividades. Ocorrem ações pontuais, não existe um programa (Gustavo)
Projeto de Educação Ambiental desenvolvido pela SEMAT/Vitória do Xingu que tem como objetivo estimular o desenvolvimento de ações voltadas a educação ambiental junto as populações ribeirinhas do baixo e médio Xingu, acerca da importância da conservação das espécies ameaçadas de extinção em especial o peixe-boi, ariranha e botos fluviais que com o seu desaparecimento pode acarretar sérios problemas não só para o desequilíbrio da biodiversidade na região, bem como para a população afetada (Saloma)</t>
  </si>
  <si>
    <t>Projeto de Educação Ambiental desenvolvido pela SEMAT/Vitória do Xingu que tem como objetivo estimular o desenvolvimento de ações voltadas a educação ambiental junto as populações ribeirinhas do baixo e médio Xingu, acerca da importância da conservação das espécies ameaçadas de extinção em especial o peixe-boi, ariranha e botos fluviais que com o seu desaparecimento pode acarretar sérios problemas não só para o desequilíbrio da biodiversidade na região, bem como para a população afetada.</t>
  </si>
  <si>
    <t>Saloma Oliviera (SEMAT) e Raimundo Reis (ADEPARA)</t>
  </si>
  <si>
    <t>Agrupada com a ação 7.3</t>
  </si>
  <si>
    <t>Projeto de Fiscalização na Volta Grande do Xingu- SEMAT/Vitoria do Xingu. As fiscalizações que já correm uma vez a cada mês.</t>
  </si>
  <si>
    <t>Relatórios  e boletim de ocorrencia</t>
  </si>
  <si>
    <t>Ação excluída: as ações de fiscalização foram excluídas e foi criada uma nova ação agrupando todas as excluídas no objetivo 8, por esse objetivo estar mais relacionado à fiscalização.
foram desenvolvidas ações conjunta com Ibama havendo apreensões de peixes e  opreação conjunta entre SEMAT, força Nacional, Policia Militar. (A Norte Energia (Valéria) informa que as atividades de fiscalização no Âmbito de ACT - Acordo de Cooperação Técnica - entre Norte Energia e DIPRO, estabelecido em maio de 2011, estão ocorrendo. Como também  ações de fiscalização por parte da SEMA/PA, BPA e SEMAT de Senador José Porfírio especialmente na regiçao dos Tabuleiros. Esta última também tendo um acordo de cooperação técnica e financeira. Sugestão: inclusão de Antônio Hernandez para minimizar os problemas com o repasse de informações dentro do IBAMA.  Intensificar ações com ornamentais PF e MPA, Lino Garcia Borges aceitou.)</t>
  </si>
  <si>
    <t>Projeto de Psicultura desenvolvido pela SEMAGRI/Vitória do Xingu. O Projeto de Psicultura é para agricultores e pescadores para diversificar a produção e garantir renda familiar. Aumento da produção de peixes e garantia  do consumo familiar. Reforça o aumento de cardumes de peixes nos rios e igarapes considernado as especies nativas do Xingu.</t>
  </si>
  <si>
    <t>Relatórios, Divulgação na midia, geração de renda</t>
  </si>
  <si>
    <t>o projeto prevê a construção de tanques tipo gaiola no rio, evitando assim, a degradação ambiental de areas a serem suprimidas na construção dos viveiros em terra firme.</t>
  </si>
  <si>
    <t>Articulação com MPA para o desenvolvimento da aquicultura na área de influência do empreendimento.</t>
  </si>
  <si>
    <t>Firmado o Acordo de Cooperação Técnica com o MPA.</t>
  </si>
  <si>
    <t>Está em fase de desenvolvimento o projeto experimental de cultivo de peixes ornamentais. Atualmente estão em andamento testes experimentais sobre dieta alimentar e reprodução induzida.
Cursos que podem viabilizar outras atividades alternativas (curso de piloto, guia turístico, etc) (Victoria)</t>
  </si>
  <si>
    <t xml:space="preserve">Implantação do Laboratório de Aquicultura de Peixes Ornamentais no CEA. </t>
  </si>
  <si>
    <t>Esse monitoramento não está no escopo do PBA. Ausência de pessoas para realização da ação.</t>
  </si>
  <si>
    <t>plano de trabalho para a construção dos acordos de pesca nos municípios de Senador,  Vitória do Xingu e  Porto de Moz, junto com a WWF.
Ainda não ocorreram seminários, então não existe acordo de pesca (é preciso realizar o diagnóstico e conversar com os pescadores).</t>
  </si>
  <si>
    <t>Relatórios, registro fotográfico</t>
  </si>
  <si>
    <t>parcerias entre as instituições colonia pesca Z-12, Z-70, WWF, SEMAT e colõnia de pesca de Porto de Moz.</t>
  </si>
  <si>
    <t>Estudo de dieta de ariranha em fase inicial (fezes das ariranhas coletadas, dados de pesca, primeiros resultados das análises com isótopos estáveis).</t>
  </si>
  <si>
    <t>Tommaso Giarizzo (UFPA) e Gustavo de Oliveira (LEME Eng.)</t>
  </si>
  <si>
    <t>Ação pendente
Processo instruído, aguardando recurso</t>
  </si>
  <si>
    <t>Não há produtos</t>
  </si>
  <si>
    <t>Ação não contemplada pelo PPA, desta forma não há no momento previsão orçamentária</t>
  </si>
  <si>
    <t xml:space="preserve"> Serão disponibilizadas embarcações pesqueiras, que possibilitem a recirculação da água disponibilizando aos ornamentais transportados a qualidade necessária ao transporte</t>
  </si>
  <si>
    <t>Ação pendente
Processo instruído, aguardando recurso
Será construído um pavilhão para realocação das empresas em Altamira</t>
  </si>
  <si>
    <t>Como os peixes capturados sofrem elevado processo de stress da captura até o centro da cidade de onde são enviados aos centros de exportação, será implementado centros de recepção a esses animais no intuito de minimizar a perda.</t>
  </si>
  <si>
    <t>O edital será em parceria com a FINEP/CTAGRO e no ano de 2013 ocorreram entraves juridicos que impossibilitaram a publicação do edital. 
Recurso já está disponibilizado (aquicultura, pesca e ornamentais - R$ 9 milhões para cada), edital será publicado até julho/2014.</t>
  </si>
  <si>
    <t xml:space="preserve">Problemas jurídicos </t>
  </si>
  <si>
    <t>Publicação do Manual de Boas Práticas de Manejo e Bem Estar de Peixes Ornamentais Amazônicos 
Os cursos serão realizados em Altamira e São Felix</t>
  </si>
  <si>
    <t>Cartilha e Encartes</t>
  </si>
  <si>
    <t xml:space="preserve"> Esta sendo desenvolvida uma cartilha de manejo ilustradas para ser disponibilizada aos pescadores de ornamentais. Na entrega da cartilha será ministrado curso de boas práticas.</t>
  </si>
  <si>
    <t xml:space="preserve">Assinatura do Protocolo de Intenção entre MPA e a Confederação da Agricultura e Pecuária do Brasil (CNA) para a construção de uma plataforma informatizada que dará rastreabilidade a produção pesqueira e aquícola do Brasil. Espera-se que em 2 anos a ferramenta esteja disponibilizada.  </t>
  </si>
  <si>
    <t>Em desenvolvimento Plataforma Informatizada</t>
  </si>
  <si>
    <t>Não houve andamento da ação</t>
  </si>
  <si>
    <t>A equipe da fiscalização da ´fauna na SEMA  é muito pequena, não apresentando recurso humano ideal  para organização do plano e principalmente execução</t>
  </si>
  <si>
    <t>Ação excluída: as ações de fiscalização foram excluídas e foi criada uma nova ação agrupando todas as excluídas no objetivo 8, por esse objetivo estar mais relacionado à fiscalização.
Penso que para realização desta ação seria necessário  uma oficina para que junto com diferentes parceiro fosse construido o Plano regional de fiscalização das espécies ameaçadas de extinção. A partir daí seria interessante  a celebração de um Acordo de Cooperação Tecnica firmado em que os parceiros   se responsabilizasse pela execução das diferentes açoes ( Plano de Trabalho Anual estabelecido a aprtir de prioridades (pressão de tráfico e caça, categoria de ameaça, entre outras características que demonstrasse a necessidade de ação urgente para a espécie). Retirar esta ação e deixar somente a ação 7.8, que já trata das ações de Fiscalização na região.</t>
  </si>
  <si>
    <t>IBAMA fechou projeto nacional com a DBFLO que contempla tráfico e biopirataria, mas não é específico para a região do xingu. Já existem vídeos prontos e serão produzidos mais materiais (Tatiana)
MPA irá fazer colaborações com a Colômbia e o Peru com o intuito de que haja fiscalização nos aeroportos desses países (Felipe)</t>
  </si>
  <si>
    <t>Ações nacionais, material ainda não foi divulgado para a área do PAN</t>
  </si>
  <si>
    <t>Rotas de tráfico nos aeroportos de Belém e Tabatinga
Maior mobilização entre os participantes deste PAN. Incluir PF como colaborador</t>
  </si>
  <si>
    <t>Foi contratada uma empresa de consultoria para realizar atividades de educação ambiental nos municípios.
Levantamento e implementação das ações (sinalização, instalação de redutor de velocidade, passagem de fauna, educação ambiental, etc) na área do empreendimento já concluída.</t>
  </si>
  <si>
    <t>Zelma Campos (SEMMA PMBN), Laurenz Pinder (NE)</t>
  </si>
  <si>
    <t>Foram realizadas diversas reuniões, mas a responsabilidade para a Norte Energia adequar a estrutura não entrou no acordo.</t>
  </si>
  <si>
    <t>Foi produzido um mapa de áreas de risco de conflito entre onças e pecuaristas. No entanto, o mapa não abrange todo o polígono do PAN.</t>
  </si>
  <si>
    <t>Mapa de conflitos, manuscrito de artigo científico (ainda não publicado)</t>
  </si>
  <si>
    <t>Recurso financeiro</t>
  </si>
  <si>
    <t>Elildo Carvalho Jr (CENAP/ICMBio)</t>
  </si>
  <si>
    <t>Recurso financeiro e humano</t>
  </si>
  <si>
    <t>Agrupada com a ação 7.10</t>
  </si>
  <si>
    <t>Ação em andamento.</t>
  </si>
  <si>
    <t>planos de manejo em elaboração</t>
  </si>
  <si>
    <t>Realizada duas campanhas no ninho Altamira/MundoNovo com  parceria INPA e NE/ Biota (informação de dieta e genética).</t>
  </si>
  <si>
    <t>Não está sendo realizado o estudo com Morphnus guianensis (não tem ninhos mapeados); ausência de financiamento</t>
  </si>
  <si>
    <t>Tânia M. Sanaiotti (INPA)</t>
  </si>
  <si>
    <t>A proposta de recursos para realizar entrevistas para localização de ninhos  antes da cheia foi rejeitada pela NE  (ago2013).</t>
  </si>
  <si>
    <t>Monitoramento de atropelamentos está sendo realizado pela consultora do DNIT (Gustavo)
Levantamento dos locais onde ocorrem atropelamentos para a implementação das ações preventivas (sinalização, instalação de redutor de velocidade, passagem de fauna, educação ambiental, etc) na área do empreendimento já concluída, porém não está mais ocorrendo o monitoramento (Laurenz e Gustavo)
Ação sendo realizada apenas nos seguintes locais: BR 230, travessão 27 e 55</t>
  </si>
  <si>
    <t>Impossível captar recursos e implementar sem que exista um articulação e uma injeção de dinheiro de alguma fonte pré-estabelecida.</t>
  </si>
  <si>
    <t>Ação não realizada</t>
  </si>
  <si>
    <t>Falta de recurso</t>
  </si>
  <si>
    <t>Flávia Miranda</t>
  </si>
  <si>
    <t>As áreas estão sendo identificadas pelos projetos específicos do PBA e estão sendo analisados de forma integrada. No 5º RC foram apresentados dados e mapas preliminares.</t>
  </si>
  <si>
    <t>Informações estão restritas à area de influência direta do empreendimento</t>
  </si>
  <si>
    <t>Ocorreram ações de fiscalização por parte dos órgãos estaduais</t>
  </si>
  <si>
    <t xml:space="preserve">Projeto proposto anteriormente:  "FORMAÇÃO DE AGENTES AMBIENTAIS VOLUNTÁRIOS"
Programa Agentes Ambientais Voluntários não existe mais (Luciana)
Projeto em Vitória do Xingu de Patrulhamento e Sensibilização Ambiental, sem poder de polícia (Saloma) </t>
  </si>
  <si>
    <t xml:space="preserve">Inicialmente previsto p/ inicio em Jul/12 e termino em Jul/16 (5 anos de duração). </t>
  </si>
  <si>
    <t>Aguarda o posicionamento de recursos para fechar o Projeto</t>
  </si>
  <si>
    <t>Carlos Alberto Braga (Flona Caxiuanã), Luciana Crema (CEPAM/ICMBio), Saloma Oliveira (SEMAT)</t>
  </si>
  <si>
    <t>Criar e divulgar cartilha de uso sustentável em áreas cársticas com ocorrência do morcego Natalus.</t>
  </si>
  <si>
    <t>Cartilha criada e divulgada</t>
  </si>
  <si>
    <t>Identificar áreas de ambientes de pedrais remanescentes e do trecho de vazão reduzida (TVR)</t>
  </si>
  <si>
    <t>Base de dados,  relatórios anuais de monitoramento distribuídos e avaliados a partir de 2013, mapa distribuído e diagnóstico publicado</t>
  </si>
  <si>
    <t>UC criada, Conselhos constituídos e capacitados</t>
  </si>
  <si>
    <t xml:space="preserve">Articular a conectividade entre a Terra Indígena Paquiçamba e a área adquirida pela Norte Energia S.A. </t>
  </si>
  <si>
    <t>Relatório publicado e divulgado comprovando a conectividade entre as áreas</t>
  </si>
  <si>
    <t>Realizar o diagnóstico  e efetuar o controle populacional de cães domésticos dentro e no entorno das UCs e de ungulados domésticos dentro das UCs de uso sustentável.</t>
  </si>
  <si>
    <t>Diagnóstico socioeconômico do ICMBio realizado, campanha de esterilização de cães domésticos e  acordos cumpridos relativos à restrição do número de ungulados</t>
  </si>
  <si>
    <t xml:space="preserve">Intensificar ações de proteção e manejo visando o controle da pecuária de animais de grande porte nas ilhas e UC. </t>
  </si>
  <si>
    <t>Realizar estudo sobre os impactos da caça  na região do Baixo e Médio Xingu. OBS: retirar "predatória" do nome do objetivo na oficina de avaliaçãom podendo substituir pela palavra ilegal ou excessiva</t>
  </si>
  <si>
    <t>Articular, dentro dos programas de educação ambiental já existentes, a conservação de espécies do PAN e a segurança alimentar das populações humanas.</t>
  </si>
  <si>
    <t xml:space="preserve">Relatório elaborado e publicado com as atividades de educação ambiental realizadas com os temas propostos abordados </t>
  </si>
  <si>
    <t>Analisar a necessidade de acordos de pesca, com mecanismos de proteção à ariranha, ao peixe-boi-amazônico e aos botos fluviais.</t>
  </si>
  <si>
    <t>Diagnóstico da necessidade de implementação de acordo de pesca com mecanismos de proteção à ariranha, ao peixe-boi-amazônico e aos botos fluviais.</t>
  </si>
  <si>
    <t>GTOP (Guia de Trânsito de Pescado)</t>
  </si>
  <si>
    <t>Implementar iniciativas que evitem/reduzam atropelamentos.</t>
  </si>
  <si>
    <t>Relatório de implementação das iniciativas</t>
  </si>
  <si>
    <t>Implementar um projeto piloto de manejo visando resolução do  conflito onça/pecuarista para a região.</t>
  </si>
  <si>
    <t>Realizar ações preventivas para evitar conflitos entre ariranha/pescadores.</t>
  </si>
  <si>
    <t>Relatório dos seminários, fóruns e atividades de educação ambiental.</t>
  </si>
  <si>
    <t>Incluir e implementar, nos Planos de Manejo das Unidades de Conservação, ações de proteção ao peixe-boi-amazônico, à ariranha e aos botos fluviais.</t>
  </si>
  <si>
    <t xml:space="preserve">Fortalecer e ampliar o Programa de Patrulhamento e Sensibilização Ambiental </t>
  </si>
  <si>
    <t>Relatório elaborado e publicado das oficinas, treinamentos e atividades realizadas</t>
  </si>
  <si>
    <t>Maria Rita Barreto Netto (CEPTA/ICMBio)</t>
  </si>
  <si>
    <t>Marcelo Raseira (CEPAM/ICMBio)</t>
  </si>
  <si>
    <t>Manuel Silva (CEPAM/ICMBio)</t>
  </si>
  <si>
    <t>Rosa Paes (RVPS)</t>
  </si>
  <si>
    <t>Leandro Souza (UFPA/Alt.)</t>
  </si>
  <si>
    <t>Gustavo (Leme Engenharia)</t>
  </si>
  <si>
    <t xml:space="preserve">Manuel Silva (CEPAM/ICMBio)) </t>
  </si>
  <si>
    <t>Rosa Paes (RVSP)</t>
  </si>
  <si>
    <t>Zelma Campos (SEMMA PMBN)</t>
  </si>
  <si>
    <t>Tatiana Pimentel (IBAMA)</t>
  </si>
  <si>
    <t>Elildo C. Jr. (CENAPICMBio)</t>
  </si>
  <si>
    <t>Gustavo de Oliveira (Leme Engenharia)</t>
  </si>
  <si>
    <t>Maria Saloma (SEMAT - Vitoria do Xingu)</t>
  </si>
  <si>
    <t>Adicionar: Secretaria de Meio Ambiente de São Félix do Xingu</t>
  </si>
  <si>
    <t>Adicionar: Nadson Simões (UFPA)</t>
  </si>
  <si>
    <t>Adicionar:  Marize Rocha (ACEPOAT)</t>
  </si>
  <si>
    <t>Retirar: Luiz Cláudio Bock (CEPTA/ICMBio)</t>
  </si>
  <si>
    <t>Adicionar: Zelma Campos (SEMMA), Saloma Oliveira (SEMAT), Laurenz Pinder (NE)</t>
  </si>
  <si>
    <t>Retirar: Leandro Sousa (UFPA - Altamira)
Adicionar: Gustavo de Oliveira (Leme Eng.)</t>
  </si>
  <si>
    <t>Retirar: Valéria Saracura
Adicionar: Sandro Emoto (NE)</t>
  </si>
  <si>
    <t>Adicionar: Tommaso Giarrizzo (UFPA), Soraia Macedo (SEMA/PA), Mauricio Camargo (Instituto Federal da Paraíba-Campus Cabedelo, Curso Técnico em Meio Ambiente)</t>
  </si>
  <si>
    <t>Retirar: Vicente Medeiros (LEME)
Adicionar: Zelma Campos (SEMA), Saloma Oliveira (SEMAT)</t>
  </si>
  <si>
    <t>Retirar: Gláucia (CMA/ICMBio), Cláudio Bock (CEPTA)</t>
  </si>
  <si>
    <t>Adicionar: Victoria Isaaac (UFPA)</t>
  </si>
  <si>
    <t xml:space="preserve">Cassandra Molisani (Norte Energia) </t>
  </si>
  <si>
    <t>Adicionar: Israel Oliveira (IDEFLOR)</t>
  </si>
  <si>
    <t>Substituir: Eduardo por Leandro (CR4)</t>
  </si>
  <si>
    <t>Substituir Eduardo CR5 por Carlos Pinheiro (CR3)
Adicionar: Alexandre (DIMAN), Goreti (DIMAN), Cecil (DISAT), Mônica (DISAT)</t>
  </si>
  <si>
    <t>Substituir: Valéria (Norte Energia) por Sandro (NE);  Eduardo CR4 por Carlos (CR3)
Retirar: Carlos (ICMBio/DIREP), 
Adicionar: Nívea Pereira (SEMA/PA), Leidiane Brusnello (PARNA Serra do Pardo)</t>
  </si>
  <si>
    <t>Adicionar: Neiva Guedes (Instituto Arara Azul), Flavia (USP) e Cristina Miyaki</t>
  </si>
  <si>
    <t xml:space="preserve">Adicionar: Victoria Isaaac (UFPA), Manuela (UFCE), Elildo (CENAP/ICMBio) </t>
  </si>
  <si>
    <t>Adicionar: Gustavo (Leme Engenharia)</t>
  </si>
  <si>
    <t>Adicionar: Zelma Campos (SEMMA PMBN), Gustavo (Leme Engenharia),</t>
  </si>
  <si>
    <t xml:space="preserve">Adicionar: Zelma Campos (SEMMA PMBN), Maria Saloma (SEMAT - Vitória do Xingu), Rosa Paes (RVPS) </t>
  </si>
  <si>
    <t>Adicionar: Zelma (SEMMA PMBN), Maria Saloma (SEMAT - Vitória do Xingu)</t>
  </si>
  <si>
    <t xml:space="preserve">Adicionar: Secretaria de Pesca e Aquicultura (SEPAQ/PA), MMA </t>
  </si>
  <si>
    <t xml:space="preserve">Substituir: Paulo (CGPRO/ICMBio) por Aleksander (CGPRO/ICMBio)
Retirar: IBAMA 
Adicionar: Leonardo Messias (DISAT/ICMBio) </t>
  </si>
  <si>
    <t>Adicionar Marize (ACEPOAT), Felipe (MPA), ACEPOPA (Felipe verificar)</t>
  </si>
  <si>
    <t xml:space="preserve">Adicionar: Maria Saloma (SEMAT -Vitória do Xingu), Laurenz (Norte Energia), Manuel (CEPAM/ICMBio), Secretaria Municipal de Meio Ambiente de Porto de Moz </t>
  </si>
  <si>
    <t>Adicionar: Vladmir Formiga (MPA)</t>
  </si>
  <si>
    <t>Adicionar: Tommaso Giarrizzo (UFPA)</t>
  </si>
  <si>
    <t>Adicionar: Marize Rocha (ACEPOAT)</t>
  </si>
  <si>
    <t>Adicionar: Zelma Campos (SEMMA PMBN), Maria Saloma (SEMAT - Vitória do Xingu), Felipe Weber (MPA)</t>
  </si>
  <si>
    <t>Adicionar: Gustavo de Oliveria (Leme Engenharia)</t>
  </si>
  <si>
    <t>Adicionar: Zelma Campos (SEMMA PMBN)</t>
  </si>
  <si>
    <t>Ampliar os estudos para toda a área da Bacia do Xingu.
Unir ações pontuais pulverizadas.
Identificar editais para conseguir recursos.</t>
  </si>
  <si>
    <t>Contactar Daniela Santana e Nadson Simões (UFPA/Alt.) para integrar as coletas de peixes realizadas pela NE com projetos de pesquisa da universidade. 
Fazer parcerias temporárias com a LEME Eng. para segurança e evitar problemas trabalhistas.</t>
  </si>
  <si>
    <t xml:space="preserve">Solicitação oficial pelo grupo assessor para que o MPA disponibilize ao IBGE dados relacionados a área de abrangência do PAN.                                                                                                                                                        Leandro Sousa (UFPA/Alt.) informou que o Instituto Socioambiental (ISA) vem realizando mapeamento dos locais de coleta de peixes ornamentais junto aos pescadores. </t>
  </si>
  <si>
    <t xml:space="preserve">Felipe Weber sinalisou que o MPA tem interesse e recurso para a publicação da cartilha/guia.  </t>
  </si>
  <si>
    <t xml:space="preserve">Norte Energia enviar ao CECAV a caracterização das 3 cavernas na área do PAN. CECAV incluir o morcego Natalus na cartilha e distribui-la nos municípios de interesse do PAN. </t>
  </si>
  <si>
    <t>A Norte Energia informou que  ainda não possui dados suficientes para elaborar o mapa de pedrais remanescentes, mas irá providenciá-lo para a próxima reuniao de monitoria.</t>
  </si>
  <si>
    <t xml:space="preserve">5º RC do PBA foi gerado um modelo ecossistêmico para toda a área de influência do PAN. </t>
  </si>
  <si>
    <t>Até o momento, não foi identificada a necessidade de recuperação. Caso seja necessário, devem ser realizadas atividades para concluir a ação.</t>
  </si>
  <si>
    <t>Sugestão de convidar a Polícia Federal para as reuniões do PAN</t>
  </si>
  <si>
    <t>A ação está relacionada com o PAN Flora do Xingu (integrar ações)</t>
  </si>
  <si>
    <t>Procurar colaboradores para auxiliar na execução da ação para as áreas fora do PAN
O objetivo principal da ação é atingir a área do PAN e, caso seja possível, expandir para a Terra do Meio. Caso na próxima monitoria isso não tenha sido alcançado, sugere-se modificar a ação para manter apenas a área do PAN.
Liliam (CEPAM) entrar em contato com WWF</t>
  </si>
  <si>
    <t>Ação será mantida até resposta oficial da Câmara de Compensação Ambiental. Caso não se obtenha a resposta ou ela seja negativa, sugere-se exclusão da ação.</t>
  </si>
  <si>
    <t>Para o próximo ciclo do PAN sugere-se que sejam incluídas ações para o plano de manejo e plano de proteção das Ucs dessa unidade</t>
  </si>
  <si>
    <t>O grupo decidiu que não é necessário realizar a ação para todas as espécies do PAN.
Sugere-se que a ação seja reavaliada na próxima monitoria para decidir se mantém ou exclui a ação</t>
  </si>
  <si>
    <t>Reunir as informações existentes para fazer os mapas.</t>
  </si>
  <si>
    <t>Distribuir para o grupo as planilhas feitas com as ações dos outros PANs
Pedir para os centros de pesquisa a situação do andamento das ações relacionadas a esse PAN</t>
  </si>
  <si>
    <t>Possibilidade de ampliação da TI, da área da Norte Energia e de averbação de Reserva Legal</t>
  </si>
  <si>
    <t>Necessário integrar as campanhas dos municípios e resex</t>
  </si>
  <si>
    <t>A coordenação do CEPAM enviou um ofício do ICMBio para a Zoonose (Secretaria do Estado de Saúde do PA - SESPA), assinado pela DIBIO/ICMBio,  convidando para a colaboração nesta ação.</t>
  </si>
  <si>
    <t>Fiocruz enviar ao grupo link do site.
Agilizar a parceria com a Fiocruz</t>
  </si>
  <si>
    <t>Necessário confirmar a ocorrência das espécies de moluscos (depende do resultado da ação 2.3). Se confirmada a inexistência das espécies de moluscos na área do PAN, a ação não é mais necessária.</t>
  </si>
  <si>
    <t>Norte Energia irá avaliar o atual termo de cooperação em relação à possibilidade de manter gado.</t>
  </si>
  <si>
    <t>Maior colaboração da ACEPOAT visando maior aceitação dos aquaristas para realização da medição dos peixes</t>
  </si>
  <si>
    <t>Divulgar o indicador do PBA sobre consumo de alimento na cartilha.
Trazer para a próxima oficina alguém da educação ambiental da Norte Energia.
OBS geral do PAN: sempre que tiver relatórios elaborados como produto colocar também "publicado"</t>
  </si>
  <si>
    <t>Possibilidade de exclusão na próxima oficina caso não tenha andamento.</t>
  </si>
  <si>
    <t>Reavaliação do PPA em 2014 (possibilidade da ação voltar ao PPA)</t>
  </si>
  <si>
    <t>Articular para o material do projeto do IBAMA chegar às Prefeituras e Secretarias de Meio Ambiente da região do Xingu - enviar artes e, quando possível, material impresso (Tatiana)
Municípios divulgam o material</t>
  </si>
  <si>
    <t>Norte Energia reforçar com o FUNTEC a publicação do livro</t>
  </si>
  <si>
    <t>Realizar novos levantamentos de campo para refinar mapa de conflitos e monitorar as áreas de conflito.</t>
  </si>
  <si>
    <t>Averiguar se as Ucs tem acordos de pesca, inclusive as estaduais</t>
  </si>
  <si>
    <t>As ações elencadas no objetivo 10 não são satisfatórias para o alcance do objetivo (LEVAR PARA A AVALIAÇÃO)</t>
  </si>
  <si>
    <t xml:space="preserve">Existem  tabelas de produção por espécie e por trecho do rio, incluindo o trecho da volta grande, mas devem ser organizadas para gerar mapas. As estimativas de captura  devem ser validadas.
Está em fase de discussão entre MPA e MMA um documento de origem do pescado - GTOP,  que contribuirá  com a identificação das áreas. Também houve a assinatura do Protocolo de Intenção entre o MPA e a Confederação da Agricultura e Pecuária do Brasil (CNA) para a construção de uma plataforma informatizada que dará rastreabilidade a produção pesqueira e aquícola do Brasil. Espera-se que em 2 anos a ferramenta esteja disponibilizada.  </t>
  </si>
  <si>
    <t>Soraia Macedo (SEMA/PA) articulará com  Dr. Colin (especialista do assunto) e após seu posicionamento será necessario novo contato para definir como proceder com esta ação.</t>
  </si>
  <si>
    <t>Instauração do Comitê Permanente de Gestão dos Organismos Aquáticos Vivos com Fins de Ornamentação e Aquariofilia - CPG Ornamentais. O processo respectivo foi encaminhado pelo MMA ao MPA em Agosto/2013.</t>
  </si>
  <si>
    <t>Retirar: CEPTA (Claudio Bock), Substituir Lisa (Andre Ravetta)
Adicionar: Tatiana Pereira (UFPA, Altamira), Lilian Lud Amado (UFPA, Belém)</t>
  </si>
  <si>
    <t>Retirar: Leandro Sousa (UFPA/Alt)</t>
  </si>
  <si>
    <t>Ação excluída: o articulador indicado da ação não manifestou interesse em realizar a ação; neste momento, a ação se torna inexequível dentro do prazo do PAN</t>
  </si>
  <si>
    <t xml:space="preserve">Em andamento: "Projeto de Controle de Endemias Transmissíveis á Fauna Silvestre", realizado nas margens dir. e esq. do rio Xingu, com o objetivo de monitorar doenças endêmicas na fauna silvestre
As informações de 2012 a 2013 estão no 5º relatório consolidado de acompanhamento do PBA referente ao projeto 12.3.4 </t>
  </si>
  <si>
    <t xml:space="preserve">Ação excluída pois não foi possível a adequação entrar no acordo entre IBAMA e Norte Energia. </t>
  </si>
  <si>
    <t>Agrupada com a ação 3.1</t>
  </si>
  <si>
    <t xml:space="preserve">Ação excluída: as ações de fiscalização foram excluídas e foi criada uma nova ação agrupando todas as excluídas no objetivo 8, por esse objetivo estar mais relacionado à fiscalização.  </t>
  </si>
  <si>
    <t>05/10/2015 - 09/10/2015</t>
  </si>
  <si>
    <t>7. Redução da caça e da pesca "ilegal/excessiva" na região da Bacia do Baixo e Médio Xingu</t>
  </si>
  <si>
    <t>9. Redução de perdas de animais silvestres em decorrência de atropelamentos/ abalroamentos e conflitos por competição por recursos com populações humanas</t>
  </si>
  <si>
    <r>
      <t xml:space="preserve">10. Diminuição de riscos às áreas de alimentação e reprodução de espécies alvo do PAN 
</t>
    </r>
    <r>
      <rPr>
        <b/>
        <sz val="11"/>
        <color rgb="FFFF0000"/>
        <rFont val="Calibri"/>
        <family val="2"/>
        <scheme val="minor"/>
      </rPr>
      <t>As ações elencadas no objetivo 10 não são satisfatórias para o alcance do objetivo (LEVAR PARA A AVALIAÇÃO)</t>
    </r>
  </si>
  <si>
    <t>1.7 Estruturar um plantel em cativeiro para conservação de pool genético das espécies de peixes ornamentais listadas no PAN.</t>
  </si>
  <si>
    <t>1.10 Realizar estudo sistemático (taxonômico - morfológico e molecular) sobre a espécie indeterminada (Nyctinomops sp.) que só ocorreu em pedral e é suspeita de  ser  nova espécie. Caso seja, investigar sua ocorrência em outros locais (e.g. Tapajós).</t>
  </si>
  <si>
    <t>1.11 Criar e divulgar cartilha de uso sustentável em áreas cársticas com ocorrência do morcego Natalus</t>
  </si>
  <si>
    <t>1.12 Identificar áreas de ambientes de pedrais remanescentes e do trecho de vazão reduzida (TVR)</t>
  </si>
  <si>
    <t>Mapas com as áreas identificadas</t>
  </si>
  <si>
    <t>2.1 Monitorar os parâmetros físicos-químicos, biológicos e a variação de vazão hidrológica no trecho do rio Xingu  para assegurar a manutenção das populações das espécies aquáticas, considerando especialmente as ameaças causadas por áreas de descargas pontuais e difusas provocadas pelo do garimpo, esgoto, desmatamento e uso do agrotóxico.</t>
  </si>
  <si>
    <t>Base de dados,  relatórios anuais de monitoramento distribuídos e avaliados a partir de 2013,  mapa distribuído e diagnóstico publicado</t>
  </si>
  <si>
    <t>2.2 Determinar a área de ocorrência e distribuição, bem como monitorar as áreas sob degradação no rio Xingu e suas adjacências que são importantes para reprodução/alimentação de moluscos</t>
  </si>
  <si>
    <t>2.3 Estabelecer projetos pilotos de recuperação (módulos demonstrativos) às margens do Rio Xingu, especialmente na região de vazão reduzida e nas áreas de retirada de areia próximo à Vila Nova.</t>
  </si>
  <si>
    <t>2.4 Elaborar modelos sistêmicos e estocásticos para estimar o risco de extinção, viabilidade populacional e viabilidade dos habitats das espécies aquáticas do PAN.</t>
  </si>
  <si>
    <t>2.5 Determinar a área de ocorrência e distribuição das espécies aquáticas (peixes, ariranha e peixe-boi) na área de abrangência do PAN</t>
  </si>
  <si>
    <t>2.6 Propor medidas de ordenamento de pesca das espécies de peixes ornamentais e do Tucunaré do Xingu para assegurar a viabilidade das populações</t>
  </si>
  <si>
    <t>2.7 Desenvolver estudos sobre a ecologia (comportamento, alimentação, capacidade de adaptação, plasticidade, dinâmica populacional, resiliência, cadeia trófica) das espécies de peixes abrangidas no PAN</t>
  </si>
  <si>
    <t>2.8 Monitoramento e recuperação  do habitat da ariranha na área do PAN.</t>
  </si>
  <si>
    <t>2.9 Monitoramento e recuperação  do habitat do tucunaré do Xingu na área do PAN.</t>
  </si>
  <si>
    <t>2.10 Monitoramento e recuperação do habitat do peixe-boi na área do PAN.</t>
  </si>
  <si>
    <t>2.11 Desenvolver estudos sobre a ecologia (comportamento, alimentação, uso do habitat) das espécies de mamíferos aquáticos abrangidas no PAN.</t>
  </si>
  <si>
    <t>3.2 Criar Unidades de Conservação em áreas estratégicas para a conservação das espécies alvo do PAN, abarcando ambientes terrestres e aquáticos, considerando também: as áreas críticas das espécies ameaçadas do Pará, as áreas prioritárias para a conservação da Amazônia e oportunidades para o turismo sustentável.</t>
  </si>
  <si>
    <t>3.3 Integrar as metas do CIDIS, referentes à gestão ambiental das secretarias do meio ambiente dos municípios do PAN, às ações relevantes para a conservação das espécies alvo e propor a incorporação de adequações.</t>
  </si>
  <si>
    <t>3.4 Recuperar com espécies nativas as áreas degradadas nas áreas relevantes, principalmente as ilhas do Baixo Xingu, as florestas aluviais, a vegetação rupestre e o entorno de cavernas.</t>
  </si>
  <si>
    <t>3.5 Finalizar a elaboração do Plano de Manejo da FLONA de Caxiuanã.</t>
  </si>
  <si>
    <t>3.6 Finalizar a elaboração do Plano de Manejo da RESEX Verde para Sempre.</t>
  </si>
  <si>
    <t>3.7 Elaborar os Planos de Manejo das UC PARNA Serra do Pardo, ESEC da Terra do Meio e APA Estadual do Triunfo do Xingu</t>
  </si>
  <si>
    <t>3.8 Estabelecer os instrumentos de gestão das UC criadas no âmbito do PAN.</t>
  </si>
  <si>
    <t>UC criada, conselhos constituídos e capacitados</t>
  </si>
  <si>
    <t>Diagnóstico da principais ameaças e proposições para proteção das espécies (mapa de sensibilidade por espécie)</t>
  </si>
  <si>
    <t xml:space="preserve">4.11 Articular a conectividade entre a Terra Indígena Paquiçamba e a área adquirida pela Norte Energia S.A. </t>
  </si>
  <si>
    <t>5.6 Realizar o diagnóstico  e efetuar o controle populacional de cães domésticos dentro e no entorno das UCs e de ungulados domésticos dentro das UCs de uso sustentável.</t>
  </si>
  <si>
    <t>6.3 Coibir a utilização de espécies exóticas e/ou alóctones com potencial invasor nos tanques-rede/escavados e monitorar a efetividade dessas ações.</t>
  </si>
  <si>
    <t xml:space="preserve">6.4 Intensificar ações de proteção e manejo visando o controle da pecuária de animais de grande porte nas ilhas e UC. </t>
  </si>
  <si>
    <t>7.1 Realizar estudo sobre os impactos da caça  na região do Baixo e Médio Xingu.</t>
  </si>
  <si>
    <t>7.3 Articular, dentro dos programas de educação ambiental já existentes, a conservação de espécies do PAN e a segurança alimentar das populações humanas.</t>
  </si>
  <si>
    <t>7.4 Realizar levantamento das espécies nativas da área do PAN com potencial para atividades de aquicultura para fins alimentares como alternativa econômica aos pescadores artesanais.</t>
  </si>
  <si>
    <t>7.5 Estimular atividades de aquicultura das espécies nativas da área afetada pela UHE para fins alimentares.</t>
  </si>
  <si>
    <t>7.6 Indicar e viabilizar alternativas econômicas aos pescadores artesanais na região da Volta Grande e área da UHE, minimizando as pressões sobre as espécies alvo do PAN.</t>
  </si>
  <si>
    <t>7.7 Avaliar e monitorar o impacto da captura intencional e acidental das espécies de botos fluviais, de peixe-boi-amazônico e de ariranhas.</t>
  </si>
  <si>
    <t>7.8 Analisar a necessidade de acordos de pesca, com mecanismos de proteção à ariranha, ao peixe-boi-amazônico e aos botos fluviais.</t>
  </si>
  <si>
    <t>7.9 Implementar pesquisa para avaliar a  sobreposição da dieta da ariranha (Pteronura brasiliensis) com a atividade de pesca local.</t>
  </si>
  <si>
    <t>7.10 Elaborar e implementar programa de transporte de organismos aquáticos vivos ornamentais na bacia do Xingu</t>
  </si>
  <si>
    <t>7.11 Implementar entreposto pesqueiro na cidade de Altamira/PA e São Felix do Xingu com intuito de recepcionar os organismos aquáticos com fins ornamentais para depuração, antes de transportá-los para as empresas exportadoras</t>
  </si>
  <si>
    <t>7.12 Elaboração de editais de pesquisa científicas para a cadeira produtiva de organismos aquáticos vivos com fins ornamentais e de aquariofilia.</t>
  </si>
  <si>
    <t>7.13 Promoção de cursos e material de capacitação para cadeia produtiva da pesca ornamental com objetivo de agregar sustentabilidade ao produto e consequentemente valor aos organismos aquáticos com fins ornamentais de aquariofilia.</t>
  </si>
  <si>
    <t>7.14 Unificação das guias de transporte para organismos aquáticos com fins ornamentais, gerando mecanismos de controle e monitoramento da produção</t>
  </si>
  <si>
    <t>8.1 Desenvolver campanha visando a inibição do tráfico nacional e internacional de animais ameaçados de extinção.</t>
  </si>
  <si>
    <t>8.2 Produzir  guias para auxiliar a fiscalização identificar as espécies alvo do PAN.</t>
  </si>
  <si>
    <t>8.3 Articular a realização de ações de fiscalização, inclusive ações conjuntas entre as diversas esferas do governo, especialmente nas áreas relevantes para conservação das espécies alvo do PAN na região do Baixo e Médio Xingu.</t>
  </si>
  <si>
    <t>9.1 Implementar iniciativas que evitem/ reduzam atropelamentos.</t>
  </si>
  <si>
    <t xml:space="preserve">9.2 Identificar e monitorar áreas de conflitos entre onças e pecuaristas.                            </t>
  </si>
  <si>
    <t>9.3 Implementar um projeto piloto de manejo visando resolução do  conflito onça/pecuarista para a região.</t>
  </si>
  <si>
    <t>9.4 Realizar ações preventivas para evitar conflitos entre ariranha/ pescadores.</t>
  </si>
  <si>
    <t xml:space="preserve">9.5 Estabelecer acordos de pesca com as comunidades de ribeirinhos, como um item a ser incluído no plano de manejo em UC existentes e futuras. </t>
  </si>
  <si>
    <t>9.6 Estimar a abundância e a tendência populacional das espécies de botos fluviais, ariranha e peixe-boi-amazônico.</t>
  </si>
  <si>
    <t>9.7 Incluir e implementar, nos Planos de Manejo das UCs ações de proteção ao peixe-boi-amazônico, à ariranha e aos botos fluviais.</t>
  </si>
  <si>
    <t>9.8 Promover pesquisa para as seguintes espécies: Morphnus guianensis, Harpia harpyja, em relação a inventário em remanescentes florestais com avaliação de abundância, estudos da biologia (reprodução, alimentação, uso de habitat e comportamento) e estudos genéticos.</t>
  </si>
  <si>
    <t>9.9 Realizar  monitoramento de atropelamentos de fauna silvestre nas principais estradas da área do PAN.</t>
  </si>
  <si>
    <t>10.1 Identificar  as áreas importantes para   a alimentação e reprodução de espécies ameaçadas da fauna aquática e seus riscos associados.</t>
  </si>
  <si>
    <t xml:space="preserve">10.2 Fortalecer e ampliar o Programa de Patrulhamento e Sensibilização Ambiental </t>
  </si>
  <si>
    <t>Manuel S. Lima (CEPAM/ICMBio)</t>
  </si>
  <si>
    <t>Leandro Sousa (UFPA/ Altamira)</t>
  </si>
  <si>
    <t>Jocy Brandão Cruz (CECAV/ ICMBio)</t>
  </si>
  <si>
    <t>Frederico Queiroz (DILIC/ IBAMA)</t>
  </si>
  <si>
    <t>Gustavo de Oliveira (Leme Eng.)</t>
  </si>
  <si>
    <t>Nívea Pereira (SEMA/ PA)</t>
  </si>
  <si>
    <t>Zelma Campos (SEMMA/ PMBN)</t>
  </si>
  <si>
    <t>Israel de Oliveira (IDEFLOR)</t>
  </si>
  <si>
    <t>Carlos Alberto Braga (FLONA Caxiuanã/ICMBio)</t>
  </si>
  <si>
    <t>Rosa Paes (RESEX Verde para Sempre/ICMBio)</t>
  </si>
  <si>
    <t>Tathiana Chaves de Souza (ESEC Terra do Meio/ ICMBio )</t>
  </si>
  <si>
    <t xml:space="preserve">Rosa Paes (RVPS/ICMBio) entrará em contato c/ Mayumi </t>
  </si>
  <si>
    <t>Elildo Carvalho Jr. (CENAP/ ICMBio)</t>
  </si>
  <si>
    <t>Maria Saloma M. de Oliveira (SEMAT/ Vitória do Xingu)</t>
  </si>
  <si>
    <t>Márcia Chame (FIOCRUZ)</t>
  </si>
  <si>
    <t>IBAMA (Frederico Queiroz vai verificar quem ficará como articulador - DBFLO) - ver OBS.</t>
  </si>
  <si>
    <t>Felipe Weber Mendonça (MPA/ GTT Ornamentais)</t>
  </si>
  <si>
    <t>?</t>
  </si>
  <si>
    <t xml:space="preserve">Tommaso Giarrizzo (UFPA),  Vitoria Isaac (UFPA), Colin (UFPA),  Marize Rocha (ACEPOAT), Daniel Pimpão (IBAMA) , Benedito Souza (Colônia de Pescadores), Flávio Altiere  (SIPAM) </t>
  </si>
  <si>
    <t>Vladimir Formiga (MPA), Leandro Sousa (UFPA - Altamira) Secretaria de Meio Ambiente de São Félix do Xingu</t>
  </si>
  <si>
    <t>Daniela Santana (UFPA - Altamira), Nadson Simões (UFPA)</t>
  </si>
  <si>
    <t xml:space="preserve">Felipe Weber (MPA), Marize Rocha  (ACEPOAT), Leandro verificar: Manuela Wariss (UFPA), Marcelo Salazar (ISA/ Altamira). </t>
  </si>
  <si>
    <t>Magali Henriques (INPA), Dráuzio(INPE), Sandro Emoto (Norte Energia) IMAZON (Heron, Paulo Barreto),  Flávio Altiere e Simões Pereira (SIPAM), Urbano Lopes da Silva Jr. (CEPAM/ICMBio)</t>
  </si>
  <si>
    <t>Tommaso Giarrizzo (UFPA), Norte Energia.</t>
  </si>
  <si>
    <t>Luiz  Nélio Saldanha Palheta (IBAMA), , UFPA, Valéria Tavares, Museu Emilio Goeldi, Zelma Campos (SEMMA/PMBN), Saloma Oliveira (SEMAT/ Vitória do Xingu), Ana Paula (SEMMA Porto de Moz),  Laurenz Pinder (Norte Energia)</t>
  </si>
  <si>
    <t>Valéria Tavares (UFMG), Gustavo de Oliveira (LEME Eng.)</t>
  </si>
  <si>
    <t>Sandro Emoto (Norte Energia), Daniel Pimpão (IBAMA), Colin (UFPA/Bragança), Tommaso Giarrizzo (UFPA), Soraya Macedo (SEMA/PA), Mauricio Camargo (Instituto Federal da Paraíba-Campus Cabedelo, Curso Técnico em Meio Ambiente)</t>
  </si>
  <si>
    <t>Criscian Kellen (INPA), Laurenz Pinder (Norte Energia), Zelma Campos (SEMMA/PMBN), Saloma Oliveira (SEMAT/Vitoria do Xingu)</t>
  </si>
  <si>
    <t>Luciana Crema (CEPAM/ICMBio),  Elildo Carvalho Jr. (CENAP/ICMBio)</t>
  </si>
  <si>
    <t>André Ravetta (MPEG), Tatiana Pereira (UFPA, Altamira), Lilian Lud Amado (UFPA, Belém)</t>
  </si>
  <si>
    <t>Ana Paula de Araujo (Aquapiscius),  Sandro Emoto (Norte Energia)</t>
  </si>
  <si>
    <t xml:space="preserve">Tomazzo Giarrizzo (UFPA), Victoria Isaac (UFPA) </t>
  </si>
  <si>
    <t>Paula Hanna Valdujo (WWF), UFPA, SIPAM, Wilson Spironello (INPA), André Ravetta e Ana Albernaz (MPEG), Valéria Tavares (UFMG), Emil (UFPA - Altamira), Marcelo Salazar (ISA), Tathiana (ESEC Terra do Meio)</t>
  </si>
  <si>
    <t xml:space="preserve">Nívea (SEMA/PA), Prefeitura de Senador José Porfírio, Altamira, Vitória do Xingu, Anapu, Gurupá e Porto de Moz, Cassandra Molisani (Norte Energia) </t>
  </si>
  <si>
    <t xml:space="preserve">EMBRAPA Oriental e Rondônia (Noemi e Michelliny) </t>
  </si>
  <si>
    <t>Laurenz Pinder (Norte Energia),  UFPA, MPEG,  Carlos  (ICMBio/DIREP), Leandro (ICMBio/CR4)</t>
  </si>
  <si>
    <t>Laurenz Pinder (Norte Energia) Alexandre (DIMAN), Goreti (DIMAN), Cecil (DISAT), Mônica (DISAT) Carlos Pinheiro (ICMBio/CR3)</t>
  </si>
  <si>
    <t>Sandro Emoto (Norte Energia),  Carlos (ICMBio/CR3), Nívia (SEMA/PA), Leidiane (PARNA Serra do Pardo/ICMBio),  Embrapa, UFPA, MPEG, UNB, Luiz (WWF), CEMAVE, CPB, CENAP</t>
  </si>
  <si>
    <t>Colônias de Pescadores, UFPA, André Ravetta  e Cazuza (MPEG), (Marcelo Cavalini (ICMBio), Nélio Saldanha (IBAMA), Liliam Pinto (CEPAM),  Luis Coltro (WWF), Heron David (IMAZON), Patrícia Baião (CI)</t>
  </si>
  <si>
    <t>André Ravetta (MPGE),  Tathiana (Terra do Meio), Paula Hanna Valdujo (WWF)</t>
  </si>
  <si>
    <t>Laurenz (Norte Energia), Frederico (IBAMA)</t>
  </si>
  <si>
    <t>Neiva Guedes (Instituto Arara Azul), Flavia (USP) e Cristina Miyaki</t>
  </si>
  <si>
    <t xml:space="preserve">Gabriela Leonhardt (COAPRO/ ICMBio), Victoria Isaac (UFPA), Manuela (UFCE), Elildo (CENAP/ICMBio) </t>
  </si>
  <si>
    <t xml:space="preserve">André Ravetta (MPEG), Gustavo de Oliveira (Leme Eng.), Tathiana Chaves (Esec Terra do Meio), Ivan (ICMBio) Centros ICMBio (CPB), Cida (UFPA),  Laurenz (Norte Energia), Gabriela Leonhardt (COAPRO/ICMBio), </t>
  </si>
  <si>
    <t>Pedro Bigneli (Norte Energia),  Claudia Khawage (SEMA/PA), Marcelo Cavallini (ICMBio)</t>
  </si>
  <si>
    <t>Zelma (SEMMA/PMBN), Gustavo de Oliveira  (Leme Eng.),  Laurenz (Norte Energia)</t>
  </si>
  <si>
    <t>CEBRAM/UFPA, Embrapa (Rosa verificar), Zelma Campos (SEMMA PMBN), Maria Saloma (SEMAT - Vitória do Xingu), Rosa Paes (RVPS), Mauro Moraes (IBAMA)</t>
  </si>
  <si>
    <t>Zelma  Campos (SEMMA/ PMBN), Maria Saloma (SEMAT/ Vitória do Xingu), ADEPARA, SESPA, Instituto Evandro Chagas (IEC)</t>
  </si>
  <si>
    <t>Laurenz (Norte Energia), Prefeituras,  Secretaria de Agricultura do Estado do Pará,  Secretaria de Saúde do Pará, ADEPARÁ, CZOS, Luciana Crema (CEPAM/ICMBio)</t>
  </si>
  <si>
    <t>Laurenz (Norte Energia), Vicente (LEME Engenharia), Gustavo (LEME Engenharia), Flávio Poli e Victor Yunes (BIOTA), Prefeituras Anapu, Vitória do Xingu, Altamira, Senador José Porfírio, Brasil Novo, Gurupá, Porto de Moz, Nívea (SEMA/PA), Norma Labarthe, Tatiana Kugelmeier, Marianna Cavalheiro, Lázaro Oliveira (Fiocruz),  Mauro Moraes (IBAMA/ PA)</t>
  </si>
  <si>
    <t xml:space="preserve"> SEMA/PA, Secretaria de Pesca e Aquicultura (SEPAQ/PA),</t>
  </si>
  <si>
    <t xml:space="preserve"> Aleksander (CGPRO/ICMBio),  Leonardo Messias (DISAT/ICMBio), EMATER, Embrapa </t>
  </si>
  <si>
    <t xml:space="preserve"> Ronaldo Morato (Pró-carnívoros)</t>
  </si>
  <si>
    <t>Marize (ACEPOAT),  Felipe Weber (MPA), Leandro Sousa (UFPA), Tommaso (UFPA),  Míriam Marmontel (Instituto Mamirauá), IBAMA</t>
  </si>
  <si>
    <t>Maria Saloma (SEMAT -Vitória do Xingu), Laurenz (Norte Energia), Manuel (CEPAM/ICMBio),  Secretaria Municipal de Meio Ambiente de Porto de Moz , Ma. de Lourdes Cantarelli (PQA/IBAMA), Ma. Janete Carvalho (Funai), Daniela Santana (UFPA), Hermes Medeiros (UFPA Altamira), Antonio Melo (IBAMA),  ISA (Marcelo Salazar), IPAM (Lucimar Sousa)</t>
  </si>
  <si>
    <t>Colônia De Pescadores Z-70 , Colônia de Pescardoes Z-12, Colônia de Pescadores de Altamira, Jeanne Gomes (MPA)</t>
  </si>
  <si>
    <t xml:space="preserve">Flavia (WCS), Thiago(Funai), UFPA/Campus Altamira e Belém, MPEG, Miriam Marmotel (Instituto Mamirauá), Vera Silva (INPA), Urbano Lopes da Silva Jr. (CEPAM/ICMBio) </t>
  </si>
  <si>
    <t xml:space="preserve">Vladimir Formiga (MPA), Ministério da Pesca E Aquicultura, Benedito Gil Souza (Colônia De Pescadores Z-70) , Giacomo (Colônia de Pescarores Z-12), Lucio Vale (Colônia De Pescadores de Altamira), Luis Coutro (WWF),   Marcelo Raseira (CEPAM/ICMBio), Nívea (SEMA) </t>
  </si>
  <si>
    <t>Tommaso (UFPA), Flavia (WCS), Thiago (Funai), UFPA/Campus Altamira e Belém, MPEG, Miriam Marmotel (Instituto Mamirauá),  Vera Silva (INPA), Benedito Gil Souza (Colônia De Pescadores Z-70) , Giacomo (Colônia de Pescarores Z-12), Lucio Vale (Colônia De Pescadores de Altamira), Lívia Rodrigues (CENAP)</t>
  </si>
  <si>
    <t>Leandro Sousa (UFPA - Altamira), Marize Rocha (ACEPOAT)</t>
  </si>
  <si>
    <t>Marize Rocha (ACEPOAT), Leandro Sousa (UFPA - Altamira), Luciana Crema (CEPAM)</t>
  </si>
  <si>
    <t>Zelma Campos (SEMMA PMBN), Maria Saloma (SEMAT - Vitória do Xingu), Felipe Weber (MPA), Ana Paula (SEMMA Porto de Moz) (Rosa verificar), Laurenz Pinder (Norte Energia)</t>
  </si>
  <si>
    <t>Zelma Campos (SEMMA PMBN), Tatiana Pimentel (IBAMA), Nívea Pereira (SEMA/PA), Rosa (RVPS/ICMBio), Promotoria de Meio Ambiente do MPE, Batalhão da Polícia Ambiental, Polícia Federal, Messias ou Mayumi (Funai), Ana Paula (SEMMA Porto de Moz) (Rosa verificar)</t>
  </si>
  <si>
    <t>Gustavo de Oliveira (Leme Eng.), Laurenz Pinder (Norte Energia), Frederico Queiroz (IBAMA/DILIC), SEINF-PA, Polícia Rodoviária Federal</t>
  </si>
  <si>
    <t xml:space="preserve">IBAMA, ICMBio, Secretaria de Meio Ambiente dos Municípios, Maria Saloma (SEMAT - Vitória do Xingu), Nívea (SEMA/PA) </t>
  </si>
  <si>
    <t>Miriam Marmotel (Instituto Mamirauá),  Vera da Silva (INPA), CMA e CENAP, CEPAM, WWF, IMAZON</t>
  </si>
  <si>
    <t>Zelma Campos (SEMMA PMBN), MPE, Ana Paula (Porto de Moz) Rosa verificar, IBAMA, Prefeituras e associações da sociedade civil organizada</t>
  </si>
  <si>
    <t>O monitoramento dos aspectos físicos e biológicos da água no rio Xingu tem sido realizado com periodicidade semanal, mensal e trimestral.  Além da análise dos resultados do monitoramento da qualidade da água a NE está analisando os resultados dos monitoramentos da ictiofauna e integrando-os no âmbito do Programa de Conservação e Manejo de Hábitats Aquáticos. No 7ºRC (Relatório Consolidado) foram apresentados dados e mapas.</t>
  </si>
  <si>
    <t xml:space="preserve">Relatório Técnico Consolidado (7ºRC) com os mapas e Banco de Dados, enviado ao IBAMA (Fev 2015) </t>
  </si>
  <si>
    <t>Os relatórios indicam que não houve alterações nos habitats das espécies de peixes ornamentais até o presente</t>
  </si>
  <si>
    <t>Relatórios semestrais (PBA) referentes às fichas de ocorrência de distibuição das espécies (disponíveis no site do IBAMA). Mapas para todas as espécies já foram feitos e estão sendo atualizados.</t>
  </si>
  <si>
    <t>Mapas semestrais no âmbito do PBA da UHE Belo Monte; Relatórios de investigação taxonômica.</t>
  </si>
  <si>
    <t>Recomenda-se o envio de cópia digital dos relatórios para o CEPAM/ICMBio.</t>
  </si>
  <si>
    <t>Monitoramento dos parâmetros físico-químicos e biológicos, bem como hidrológicos estão sendo realizados no rio Xingu e Bacajá pela NE. Os pontos de mapeamento são na foz dos igarapés.</t>
  </si>
  <si>
    <t xml:space="preserve">Relatório Técnico Consolidado (7ºRC) e Banco de Dados, enviado ao IBAMA (Fev 2015) </t>
  </si>
  <si>
    <t>Pontos de amostragens deverão ser inseridos na malha amostral a partir de janeiro de 2016</t>
  </si>
  <si>
    <t>Conseguimos realizar aquilo que foi financiado pelo PBA (Norte Energia) e que consta nos relatórios do mesmo na pagina do Ibama. 
Não foi possível fazer outros estudos adicionais até o momento. Tenho uma aluna de mestrado estudando a pesca de peixes ornamentais, que deve defender no próximo ano. Talvez ate la tenhamos como contribuir com esse trabalho dela.</t>
  </si>
  <si>
    <t>Sem ter um projeto concreto com recursos disponíveis  fica difícil realizar certas tarefas. Mapas ainda não foram gerados.</t>
  </si>
  <si>
    <t xml:space="preserve">Victoria Isaac </t>
  </si>
  <si>
    <t>Relatórios semestrais (PBA) com informações sobre ecologia trófica para algumas espécies.</t>
  </si>
  <si>
    <t>Relatórios semestrais do PBA com estudos de ecologia trófica dos peixes ornamentais do PAN</t>
  </si>
  <si>
    <t>Não tem estudo previsto no PBA direcionado para ecologia trófica de peixes ornamentais. Não existe projeto para as espécies que não estão no PAN.</t>
  </si>
  <si>
    <t>Tommaso irá enviar a lista das espécies de peixes ornamentais do PAN que já possuem estudo.</t>
  </si>
  <si>
    <t>A Secretaria de Planejamento e Ordenamento da Pesca/SEPOP/MPA, no âmbito do Comitê Permanente de Gestão/CPG  da Bacia Norte, criará a Câmara Técnica do Xingu - CT-Xingu, na qual serão discutidas e tratadas as questões acerca do ordenamento pesqueiro na bacia do rio Xingu/PA. O MPA reunirá , ainda em setembro,  MMA, ICMBio, IBAMA e FUNAI em Brasília para tratar da criação da referida Câmara Técnica. Em seguida será realizada reunião na região, conjuntamente com as referidas instituições e Entidades de classe do setor dos ornamentais e pesca comercial. Assim, para definição das áreas serão necessárias a realização de reuniões entre os participantes da CT-Xingu, NESA e pesquisadores/especialistas.
A primeira reunião do CPG Norte será realizada em outubro de 2015.</t>
  </si>
  <si>
    <t>Não houve produto.</t>
  </si>
  <si>
    <t>Para definição de áreas de exclusão prioritárias na pesca de peixes ornamentais, deve ser discutido o mapa atual em relação as áreas que os pescadores continuam utilizando e a área do empreendimento.</t>
  </si>
  <si>
    <t>Jeanne Gomes (SEPOP/MPA)</t>
  </si>
  <si>
    <t>Marcelo Raseira</t>
  </si>
  <si>
    <t>Não houve andamento no período monitorado. Buscar parceria com o INPE.</t>
  </si>
  <si>
    <t>CEPAM deverá entrar em contato com o INPE/Belém (Marcos Adami)</t>
  </si>
  <si>
    <t>Algumas espécies estão sendo descritas; relatórios.</t>
  </si>
  <si>
    <t>Estudo em andamento, porém sem apoio institucional (a pesquisadora está fazendo por conta própria) ou financeiro. Ação exige coleta de dados genéticos para uma abordagem adequada. A pesquisadora cita que já tem bons dados das duas espécies ( Nyctinomops sp. e Natalus sp.) mas que é necessário aporte de recursos (não estipulado) para dar celeridade ao estudo. Pesquisadora indica que seja tentado recursos via compensação ambiental.
Norte Energia fez um estudo complementar sobre a espécie, mostrando que ela ocorre em grande parte do rio Xingu. Estudos morfológicos e citogenéticos em parceria com pesquisadores da UFG (Marlon) indicam que é uma nova espécie, que será descrita.</t>
  </si>
  <si>
    <t>Mapa de ocorrência da espécie</t>
  </si>
  <si>
    <t>Valéria Tavares
Gustavo</t>
  </si>
  <si>
    <t>A cartilha é desenvolvida junto à OSCIP Brasil Sustentável. O conteúdo já está pronto, porém precisa passar pelo Comitê Editorial do MMA para conseguir o recurso. Nesse tempo, ocorreu corte orçamentário e a ação parou. Jocy irá finalizar a edição e Laurenz irá verificar a possibilidade da Norte Energia imprimir (5.000 exemplares).</t>
  </si>
  <si>
    <t>Jocy Cruz</t>
  </si>
  <si>
    <t>Estudos complementares realizados pela Norte Energia,  pedrais remanescentes que estão fora da Área de Influência Direta (ADA) foram avaliados e em alguns casos amostrados por estudos complementares.</t>
  </si>
  <si>
    <t>O monitoramento dos parâmetros físicos-biológicos da água no rio Xingu tem sido realizado com periodicidade semanal, mensal e trimestral. Monitoramento de vazão hidrologica tem periodicidade diária.</t>
  </si>
  <si>
    <t>Foi entrado em contato, por email, com o pequisador Dr. Colin/UFPA, campus Bragança para saber de registros  das 4 espécies. Como resposta, sua equipe encontrou poucos espécimes de A. elongatus e A. trapesialis na região do médio baixo Xingu e nenhuma das outras duas. O foco de seu grupo de pesquisa são em membros da familia Hyriidae, mais abundantes na Amazônia. Ele sugeriu contato com Dra. Maria Cristina Dreher Mansur.</t>
  </si>
  <si>
    <t>Colin Robert Beasley/UFPA</t>
  </si>
  <si>
    <t>sem informação do articulador - buscar contato novamente, caso não consiga, sugere-se exclusão da ação</t>
  </si>
  <si>
    <t>Foi realizada uma modelagem ecossitêmica do Xingu, porém, essa análise não é por espécie, mas por componentes (conjunto de espécies com as mesmas características ecológicas). Além disso, existe uma dificuldade de agrupar os peixes em componentes.
Existe um projeto de doutorado em andamento de modelagem a nível de comunidade.</t>
  </si>
  <si>
    <t>Dificuldade em realizar a modelagem por espécie. 
Não existe a informação necessária para realização dos modelos.</t>
  </si>
  <si>
    <t>Monitoramento quanto a área de ocorrência e distribuição de peixes e mamíferos aquáticos e semi-aquáticos estão em andamento.</t>
  </si>
  <si>
    <t xml:space="preserve">Relatório Técnico Consolidado (7ºRC), enviado ao IBAMA (Fev 2015) </t>
  </si>
  <si>
    <t>Recentemente foi reformulado entre o Ministério da Pesca e Aquicultura e o Ministério do Meio Ambiente a reformulação no modelo e quantidades de CPG's(Comissão Permanente de Gestão). Atualmente está previsto a "Câmara Técnica Ornamentais e outros usos" para tratar os assuntos tangentes ao ordenamento da pesca ornamental. A formalização da câmara está prevista para outubro de 2015, e a primeira reunião, onde serão mapeadas as demandas, será na data de 24 e 25 de novembro de 2015.</t>
  </si>
  <si>
    <t>Portaria Interministerial MPA/MMA constituindo o CPG Ornamentais e Outros Usos (em trâmite para publicação)
Publicação da IN Interministerial MPA/MMA nº 1/2012</t>
  </si>
  <si>
    <t>Haviam divergências entre MPA e MMA na composição dos CPG's. Recentemente tal divergência foi sanada através da implementação de quatro CPG's.</t>
  </si>
  <si>
    <t>Vladmir Formiga (DPOPA/MPA)</t>
  </si>
  <si>
    <t>Quando ocorrer a primera reunião do Comitê, levar em consideração os problemas elencados com relação a Pesca.</t>
  </si>
  <si>
    <t>Os estudos estão sendo realizados para todas as espécies do PAN.</t>
  </si>
  <si>
    <t>Tommaso irá listar as publicações que já saíram e enviar ao CEPAM.</t>
  </si>
  <si>
    <t>Monitoramento sobre uso do habitat e distribuição de ariranhas está em andamento. No 7º RC foi apresentado mapa de ocorrência/intensidade e distribuição de registros de ariranhas.</t>
  </si>
  <si>
    <t>Relatório Técnico Consolidado (7ºRC) e Banco de Dados</t>
  </si>
  <si>
    <t>Roberto Silva (Norte Energia)</t>
  </si>
  <si>
    <t>Até o momento não foi identificada a necessidade de recuperação. Caso seja necessário, devem ser realizadas atividades para concluir a ação.</t>
  </si>
  <si>
    <t>Monitoramento sobre uso do habitat e distribuição do tucunaré-do-xingu está em andamento. No 7º RC foi apresentado ficha técnica e mapa de distribuição atualizado.</t>
  </si>
  <si>
    <t>"Em julho/2015 foi realizada a 15ª campanha de monitoramento de mamíferos aquáticos. Até o momento foram registrados 1.116 vestígios de alimentação e fezes do peixe-boi. Não houve avistamentos de indivíduos. Em entrevistas com os ribeirinhos estes informaram que não há caça do peixe-boi na região e que os indivíduos ocorrem principalmente na região das ilhas entre Senador José Porfírio e Vitória do Xingu. Através do número e frequência de registros durante o monitoramento pôde-se constatar que os peixes-boi têm preferência por esta região das ilhas, onde não haverá influência direta da UHE Belo Monte". (Roberto Silva/NESA). 
"Infelizmente não tivemos avanços com essa temática, porque íamos trabalhar a recuperação e monitoramento a medida que criássemos e geríssemos as UCs no baixo-xingu, no entanto até o momento o Governador ainda não assinou a criação das duas unidades, portanto tal ação encontra-se parada.Penso que  poderíamos no âmbito do PAN enviar um documento solicitando a criação das UCs devido sua importância para a biodiversidade." (Nívia do Carmo/SEMA).
O monitoramento está em andamento e ainda não foi identificada necessidade de recuperação do habitat (Gustavo).</t>
  </si>
  <si>
    <t>Luciana Crema, Roberto Silva (Norte Energia), Nivia do Carmo (SEMA)</t>
  </si>
  <si>
    <t>As ações foram realizadas e encaminhadas ao IBAMA por meio do 7° Relatório Consolidado</t>
  </si>
  <si>
    <t>7° Relatório Consolidado</t>
  </si>
  <si>
    <t>Gustavo de Oliveira</t>
  </si>
  <si>
    <t>Foram feitos mapas e levantadas as áreas críticas para as espécies ameaçadas do Pará (Ana - MPEG).
Norte Energia já inciou o levantamento de dados para rodar os modelos.</t>
  </si>
  <si>
    <t>Ação não finalizada dentro do prazo</t>
  </si>
  <si>
    <t>Considerando as diferente demandas, incluindo a proteção de espécies ameaçadas foram finalizados os seguintes processo de criações: Zona Costeira (Monumento Natural Atalaia, Refúgio da Vida Silvestre Padre Tonetto, Reserva de Desenvolvimento Sustentável Campo das Mangabas e Monumento Natural Lago e Dunas de Algodoal); no Oeste do Pará: Estação Ecológica Mamuru (munic. Aveiro e Juruti) e no Baixo Xingu: refúgio da Vida Silvestre Tabuleiro de Embaubal e Reserva de Desenvolvimento Sustentável Vitória de Souzel.  Previsto início de processo de criação para 2016 de UC de PI na Volta Grande do Xingu , já apresenta R$ 3.000.000,00 de recurso aprovado.
Algumas das UCs não estão na área do PAN, mas contém registros de espécies alvo do PAN.</t>
  </si>
  <si>
    <t>Processo de criação finalizado, esperando apenas a assinatura do Governador. Início de processo de criação na volta grande do Xingu</t>
  </si>
  <si>
    <t>Em andamento, dentro do prazo estabelecido</t>
  </si>
  <si>
    <t>Nívia Pereira</t>
  </si>
  <si>
    <t>Zelma Campos</t>
  </si>
  <si>
    <t>Dialógo com os atores envolvidos na meta para apresentação aos Prefeitos do CIDS.</t>
  </si>
  <si>
    <t>Zelma Campos; Nívea</t>
  </si>
  <si>
    <t>Realizado parte do levantamento bibliográfico, por falta de recurso foram suspensas as outras atividades.</t>
  </si>
  <si>
    <t>Produtos intermediários: Entrevistas, mapas, informações da UC</t>
  </si>
  <si>
    <t>Falta de recurso financeiro; ação não finalizada dentro do prazo</t>
  </si>
  <si>
    <t xml:space="preserve">Agostinho Tenorio </t>
  </si>
  <si>
    <t>Previsão para reinício em 2016</t>
  </si>
  <si>
    <t>Plano de manejo do PARNA Serra do Pardo finalizado (anexo); da ESEC Terra do Meio finalizado, em trâmite para publicação; da APA do Triunfo iniciando.</t>
  </si>
  <si>
    <t>Plano de Manejo do PARNA Serra do Pardo e da ESEC Terra do Meio em trâmite para publicação</t>
  </si>
  <si>
    <t>Victor Saccardi; Michele</t>
  </si>
  <si>
    <t>Estas ações deverão ser realizadas após criação das Ucs estaduais.</t>
  </si>
  <si>
    <t>Ação deverá aguardar a criação das Ucs para ser iniciada</t>
  </si>
  <si>
    <t>Foram identificadas 2 áreas de conexão (mapa da apresentação da Norte Energia).</t>
  </si>
  <si>
    <t>Mapa das áreas de conexão, considerando a distribuição geográfica das espécies e já incluindo as novas spp ameaçadas.</t>
  </si>
  <si>
    <t>Área já está delimitada. No site da FUNAI, o status está "em estudo" como TI Itata/Ituna.</t>
  </si>
  <si>
    <t>Ação com a redação atual provavelmente não será concluída no prazo do PAN</t>
  </si>
  <si>
    <t xml:space="preserve">A proposta de criação da UC foi enviada ao IBAMA, MMA e SEMA, porém não houve direcionamento de recursos para criação da área proposta. </t>
  </si>
  <si>
    <t>CCAF direcionou recursos de compensação para outras áreas e a área proposta não será contemplada.</t>
  </si>
  <si>
    <t>Processo de criação finalizado, Consulta Pública realizada e aprovada, Tramitação pela PGE, CGE encontra-se na Casa Civil. Recurso de R$ 2.000.000,00 aprovados na CCA para o processo de implementação das Ucs.</t>
  </si>
  <si>
    <t>Processo de criação finalizado, esperando apenas a assinatura do Governador.</t>
  </si>
  <si>
    <t>Seria interessante a formulação da Manisfestação deste PAN defendendo a importância da Criação das Ucs para a conservação da biodiversidade do baixo xingu.</t>
  </si>
  <si>
    <t>Análises genéticas das espécies de peixes alvos do PAN estão em andamento. (Gustavo/Leandro) 
Equipe da Cristina Miaki e Neiva Guedes (Programa Arara-azul - Pantanal) iniciou a coleta de dados de arara-azul para análise de variabilidade genética e realizou a contratação de especialista para as análises. O laboratório do Programa Arara-azul aceitou recepcionar as ações do PAN, porém ainda não tem material suficiente para realizar as análises. (Magali)</t>
  </si>
  <si>
    <t>Produtos intermediários: Dissertação e tese que vão atender essa ação estão em andamento</t>
  </si>
  <si>
    <t>Ação bem encaminhada para as espécies de peixes, porém inicial ou não existente para outras espécies.</t>
  </si>
  <si>
    <t>Propõe-se a retirada da arraia negra da ação, pois novas informações indicam que a espécie tem distribuição ampla.
Sem informações para Natalus.
1 artigo publicado sobre arara-azul.</t>
  </si>
  <si>
    <t>1 artigo sobre filogeografia de arara-azul: "Abundance of Harpy and Crested Eagles from a
reservoir-impact area in the Low- and Mid-Xingu River", Braz. J. Biol. vol.75 no.3 supl.1 São Carlos Aug. 2015
http://dx.doi.org/10.1590/1519-6984.00614BM</t>
  </si>
  <si>
    <t>Ainda não estão sendo realizados estudos com Natalus.</t>
  </si>
  <si>
    <t>Buscar colaborador que trabalhe com filogeografia de Natalus</t>
  </si>
  <si>
    <t>Foi encaminhado para o Elildo as coordenadas geográficas dos registros de todas as espécies do PAN, registradas nos projetos executados no âmbito do PBA da UHE Belo Monte.</t>
  </si>
  <si>
    <t>Mapas de sensibilidade ainda não foram feitos</t>
  </si>
  <si>
    <t>Foi encaminhado um email a pesquisadores solicitando registros georeferenciados das espécies, para elaboração de um mapa preliminar de distribuição e, se possível, para desenvolver modelagem de distribuição destas espécies. No entanto, praticamente não houve respostas.</t>
  </si>
  <si>
    <t>Falta de recursos financeiros, falta de colaboração por parte de pesquisadores.</t>
  </si>
  <si>
    <t>Elildo Carvalho Jr</t>
  </si>
  <si>
    <t>Articulação por parte do ICMBio visando disponibilizar recursos para execução de ações do PAN.</t>
  </si>
  <si>
    <t>Não houve andamento no período monitorado.</t>
  </si>
  <si>
    <t>Não houve avanço, a TI foi expandida na lei, entretanto não há conectividade com a a área NE</t>
  </si>
  <si>
    <t>Na útlima reunião NE expos não pretender adquirir novas áreas. Não houve busca de outras formas de reservas para viabilizar a conectividade.</t>
  </si>
  <si>
    <t>Tânia Sanaiotti</t>
  </si>
  <si>
    <t>Relatório e mapa de distribuição das doenças identificadas nos compartimentos do empreendimento à partir dos relatórios consolidados. Projeto se encerra em 2015.</t>
  </si>
  <si>
    <t>Relatório e mapa de distribuição das doenças identificadas nos compartimentos do empreendimento (relatórios consolidados).</t>
  </si>
  <si>
    <t>Campanhas de vacinações realizadas pelo Setor de Endemia, vinculados a Secretaria de Saúde do Município de Vitória do Xingu e Altamira. Tanto na Sede como na zona rural e principalmente nas Aldeias Indígenas. As campanhas são contínuas.</t>
  </si>
  <si>
    <t>Campanha desenvolvida pela ADEPARA com o tema "Faça o Pará todo livre de Aftosa". Etapas de vacinação 01 a 31 de maio e 01 a 30 de novembro de 2015 - O PNCEBT _ Programa Nacional de Controle e Erradicação da Brucelose e Tuberculose controla as vacinações de bezerros bovinos e bubalinos com vacinações de 03 meses a 08 meses de idade. Estas ações acontecem em todo estado do Pará. As campanhas de raiva ocorrem no âmbito dos municípios.</t>
  </si>
  <si>
    <t>Ver com Saloma o contato para solicitar os relatórios</t>
  </si>
  <si>
    <t>Foram realizadas pela Norte Energia atividades de educação ambiental sobre endemias nos colégios dos municípios da área de influência do empreendimento, no âmbito do projeto do PBA. As campanhas são mais voltadas para o meio rural.
Saloma irá entrar em contato com Vinícius (Setor de Endemias de Vitória do Xingu) para buscar mais informações.</t>
  </si>
  <si>
    <t>Relatório Norte Energia (será enviado)</t>
  </si>
  <si>
    <t>Em Altamira, o abandono de animais é um problema recorrente, sendo necessária a realização de mais campanhas de conscientização.</t>
  </si>
  <si>
    <t>Gustavo;
Maria Saloma M. de Oliveira (SEMAT/ Vitória do Xingu)</t>
  </si>
  <si>
    <t>Essa ação está mais focada para a zona rural. Porém, o grupo identificou a necessidade de realização de campanhas na área urbana. Sugere-se entrar em contato com a prefeitura de Altamira para verificar possibilidade de implementação das ações na área urbana.</t>
  </si>
  <si>
    <t>Relatório e mapa de distribuição das doenças identificadas nos compartimentos do empreendimento à partir dos relatórios consolidados.</t>
  </si>
  <si>
    <t>Diagnóstico de avaliação sanitária nos relatórios consolidados.</t>
  </si>
  <si>
    <t>Ação será contemplada no Plano de Manejo da RESEX, que está em fase inicial. 
Verificar se existe menção a essa temática no Plano de Manejo da FLONA Caxuanã.</t>
  </si>
  <si>
    <t>Agostinho Tenorio</t>
  </si>
  <si>
    <t>O Sistema - SISS-Geo está implementado em todo o Brasil e seria desejável que pudesse ser utilizado no monitoramento da fauna no XINGU. Como informado anteriormente podemos inclusive fazer o treinamento de uma equipe.
O andamento do nosso contato direto com a Norte Energia ficou suspenso, de acordo com a indicação da Fátima do ICMBio, em razão de ajustes que o próprio ICMBio estava fazendo. Aguardamos instruções para avanços na região.</t>
  </si>
  <si>
    <t>Márcia Chame</t>
  </si>
  <si>
    <t>Até o momento não foram encontradas espécies exóticas de moluscos na região, porém não existe um monitoramento voltado para essas espécies.</t>
  </si>
  <si>
    <t>Não houve andamento</t>
  </si>
  <si>
    <t>Sem articulador</t>
  </si>
  <si>
    <t xml:space="preserve">Tal problemática já está normatizada desde 1998, através da Portaria IBAMA 145-N, que estabelece normas para a introdução, reintrodução e transferência de peixes,
crustáceos, moluscos e macrófitas aquáticas para fins de aqüicultra. Além disso há normas que proibem o uso da tilápia na Bacia Amazônica. 
Apesar da normativa, a utilização de espécies exóticas não é fiscalizada. </t>
  </si>
  <si>
    <t>Ausência de fiscalização</t>
  </si>
  <si>
    <t>Felipe Weber (SEMOC/MPA)</t>
  </si>
  <si>
    <t xml:space="preserve">Articular ações de fiscalização ao IBAMA e SEMAS/PA para efetivo cumprimento da legislação. </t>
  </si>
  <si>
    <t>Houve discussões da problemática dos gados nas UCs entre ICMBio e Ministério Público e foi feito um plano de trabalho. Não houve avanço desde a última monitoria do PAN.</t>
  </si>
  <si>
    <t>Ação está parada</t>
  </si>
  <si>
    <t>Em 2014 o CENAP iniciou estudo sobre caça de diversas espécies de mamíferos terrestres (mas com ênfase na onça-pintada), na área de abrangência do PAN e entorno. No entanto, o financiamento (via edital da Dibio) foi suspenso antes do término do projeto.
O projeto está sendo submetido para editais externos ao ICMBio, porém nada ainda foi aprovado.
Além disso, existem estudos ao longo da Transamazônica e na RESEX do Iriri, RESEX do Xingu, ESEC Terra do Meio e RESEX Riozinho do Anfrísio.</t>
  </si>
  <si>
    <t>Relatório técnico (com resultados parciais)</t>
  </si>
  <si>
    <t>Falta de recursos financeiros. Sem previsão para continuação dos estudos.</t>
  </si>
  <si>
    <t>Conseguimos realizar aquilo que foi financiado pelo PBA (Norte Energia) e que consta nos relatórios do mesmo na pagina do Ibama. 
Não foi possível fazer outros estudos adicionais até o momento. Tenho uma aluna de mestrado estudando a pesca de peixes ornamentais, que deve defender no próximo ano. Talvez ate la tenhamos como contribuir com esse trabalho dela. (Victoria)
Foi realizada uma reunião dos especialistas para reavaliar as espécies ornamentais ameaçadas (painel de especialistas Portaria 445/2014), onde verificou-se que a pesca não é a principal ameaça a essas espécies, e sim a construção de hidrelétricas. Foram discutidas as cotas de exportação dos peixes ornamentais ameaçados. (Felipe)
Não se sabe de estudos sendo realizados com peixes para fins alimentares. Existem apenas dados de desembarque no âmbito do PBA, que mostram que a única espécie monitorada que tem problemas é a pescada (sobrepesca).</t>
  </si>
  <si>
    <t>Cotas de exportação para peixes ornamentais ameaçados sugeridas durante a reunião do painel de especialistas</t>
  </si>
  <si>
    <t>Sem ter um projeto concreto com recursos disponíveis  fica difícil realizar certas tarefas. (Victoria) 
Ausência de estudos com peixes para fins alimentares.</t>
  </si>
  <si>
    <t>Victoria Isaac; Felipe Weber</t>
  </si>
  <si>
    <t>Ação será dividida (7.2 ficará apenas com peixes para fins alimentares e a ação nova com peixes ornamentais).</t>
  </si>
  <si>
    <t>Atualmente foi criada uma OSCIP denominada CREAX - Centro Regional de Educação Ambiental do Xingu, o que tornara mais pertinente o desenvolvimento da presente meta. A captação de recursos será inciada para a realização das atividades e as ações de educação ambiental do PAN estão previstas na agenda da OSCIP.</t>
  </si>
  <si>
    <t>Realizado levantamento junto ao MPA (Fábio Hudson Souza Soares)</t>
  </si>
  <si>
    <t>Especies nativas com potencial:
Brycon falcatus (matrinxã)
Astyanax spp. (lambaris)
Prochilodus nigricans (curimatá)
Semaprochilodus spp. (jaraqui)
Leporinus spp. (piau)
Schizodon spp. (aracu)
Pseudoplatystoma punctifer (cachara)
Rhamdia spp. (jundiá)
Arapaima gigas (pirarucu)</t>
  </si>
  <si>
    <t>Reporte sobre iniciativas de capacitação em 2014 e 2015 executadas pela LEME e elaboração de projetos executivos, reuniões com o MPA para avaliação da capacidade de suporte do Reservatório do Xingu</t>
  </si>
  <si>
    <t>Ação pode ter descontinuidade devido às mudanças institucionais no MPA em 2015/2016</t>
  </si>
  <si>
    <t>Desenvolvimento do pacote tecnológico para criação do acari zebra, com sucesso na reprodução em cativeiro (aquários).
Cursos que podem viabilizar outras atividades alternativas (curso de piloto, guia turístico, etc)</t>
  </si>
  <si>
    <t>Indicar alternativas aos pescadores de pexies ornamentais e justificar para peixes de consumo.</t>
  </si>
  <si>
    <t>Produtos da ação são de longo prazo, provavelmente irão extrapolar o final do ciclo do PAN</t>
  </si>
  <si>
    <t>Tese da Luciana Crema irá trazer informações sobre o peixe-boi-amazônico.
Existe um projeto com botos em Anavilhanas - verificar se tem informações com Marcelo Derzi para essa ação</t>
  </si>
  <si>
    <t>Existem conflitos pontuais com algumas espécies, tendo a necessidade de realizar acordos de pesca.
Secretaria de Meio Ambiente de Senador José Porfírio elaborou orientação para proteção desses animais a serem inseridas em programas de educação ambiental, mas não houve avanço na questão dos acordos de pesca. 
Saloma relatou que existiam tratativas para viabilização de acordos de pesca, mas foram descontinuadas em função de mudanças na gestão municipal de Vila Nova.</t>
  </si>
  <si>
    <t>Prazo esgotado</t>
  </si>
  <si>
    <t>Foi encaminhada Nota Técnica ao IBAMA em junho de 2015, sobre estudos dos hábitos alimentares dos mustelídeos na área de influência da UHE Belo Monte.
Os dados do estudo da dieta de ariranhas foram comparados com dados de pesca e não foi encontrada sobreposição com espécies de pesca.</t>
  </si>
  <si>
    <t>Nota Técnica</t>
  </si>
  <si>
    <t>O resultado da pesquisa deve ser divulgado aos pescadores</t>
  </si>
  <si>
    <t>Foi realizado um levantamento das necessidades das embarcações e definido um modelo de transporte (baseado no modelo da Austrália). Porém, devido a restrições orçamentárias não foi possível desenvolver um protótipo com as condições necessárias para o transporte de organismos aquáticos com fins de ornamentação e de aquariofilia.</t>
  </si>
  <si>
    <t>Orçamento.</t>
  </si>
  <si>
    <t>Articular contratação de consultor para que possa fazer um diagnóstico da mortalidade que ocorre durante o trasnporte e possíveis adaptações que poderiam ser feitas nas embarcações para estocar os exemplares com qualidade durante a captura.</t>
  </si>
  <si>
    <t>Está sendo proposta no âmbito do Plano de Desenvolvimento Regional Sustentável do Xingu (PDRSX), na 6ªCâmara Técnica, a aprovação do Projeto  "Valorização dos peixes ornamentais da região do Xingu por meio de rastreabilidade com selo de qualidade", que tem por objetivo minimizar os impactos causados às populações tradicionais que exercem atividades pesqueiras, assim como fortalecer a atividade, durante e depois da implementação do Empreendimento Hidrelétrico de Belo Monte. 
Em 22/10 a Câmara Técnica irá se reunir e até 23/10 terá o resultado final dos projetos selecionados.</t>
  </si>
  <si>
    <t>Projeto "Valorização dos peixes ornamentais da região do Xingu por meio de rastreabilidade com selo de qualidade"</t>
  </si>
  <si>
    <t>Não havia sido implementado por problemas orçamentários.</t>
  </si>
  <si>
    <t>Devido aos cortes no orçamento do MPA, tal ação será excluida do PPA.</t>
  </si>
  <si>
    <t>Devido as dificuldades orçamentárias, os recursos destinados a pesquisa estão sendo direcionados a pesquisas que auxiliem a estatistica e consequentemente ao ordenamento pesqueiro.</t>
  </si>
  <si>
    <t xml:space="preserve">Edital assinado entre MPA e MCTI ACT, que destinou 12 milhões para pesquisas. </t>
  </si>
  <si>
    <t>Edital publicado cumpre parte da ação, porém não existe previsão de lançamento de edital específico para a temática.</t>
  </si>
  <si>
    <t>Que os pesquisadores fiquem atentos aos editais que serão lançados pelo MCTI através do CNPQ.</t>
  </si>
  <si>
    <t xml:space="preserve">Foi publicado pelo MPA em 2013 o "Manual de Boas práticas de manejo e Bem Estar de Peixes Ornamentais Amazônicos". Tal publicação tem por objetivo passar através de textos e ilustrações informaçõe de boas práticas de manejo de organismos aquáticos ornamentais. </t>
  </si>
  <si>
    <t>Cartilha "Manual de Boas práticas de manejo e Bem Estar de Peixes Ornamentais Amazônicos"</t>
  </si>
  <si>
    <t>Parte da ação foi concluída (material de capacitação), porém os cursos não foram realizados e por enquanto não existe previsão para tal, tendo em vista a situação política do MPA.</t>
  </si>
  <si>
    <t>No projeto "Valorização dos peixes ornamentais da região do Xingu por meio de rastreabilidade com selo de qualidade", está previsto ainda assistência técnica especializada com objetivo de melhorar a qualidade e preço do produto oriundo da pesca extrativista ornamental. Certamente a melhoria da qualidade diminuirá a pressão de pesca e aumentará a renda das comunidades tradicionais.</t>
  </si>
  <si>
    <t>Foi recentemente acordado entre MPA e MMA a publicação da uma Instrução Normativa Interministerial, em que o trânsito interestadual das espécies com fins de ornamentação e de aquariofilia deverá ser acompanhado da Guia Eletrônica de Transporte de Peixes Ornamentais - GET.</t>
  </si>
  <si>
    <t>INI e GET, onde será possível obter a Guia de forma eletrônica.</t>
  </si>
  <si>
    <t>Não se aplica.</t>
  </si>
  <si>
    <t xml:space="preserve">A GET será obtida via sistema informatizado e será de emissão imediata. Quando o sistema do Documento de Origem do Pescado estiver pronto, este substituitá a GET. </t>
  </si>
  <si>
    <t>Inicialmente, será disponibilizado em meio digital.</t>
  </si>
  <si>
    <t>Eventos programados de fiscalização se realizam em parcerias entre  SEMAT, SEMA, IBAMA e PBA. Existe um Programa de Patrulhamento e Fiscalização Ambiental em Senador José Porfírio.</t>
  </si>
  <si>
    <t>Ação é extremamente importante para toda a área do PAN, porém por enquanto ocorre pontualmente.</t>
  </si>
  <si>
    <t>Deve existir um termo de cooperação entre as instituições para que a ação seja implementada conjuntamente</t>
  </si>
  <si>
    <t>Necessidade de organização de uma união de esforços para tornar efetiva a meta. Zelma articulou com a Polícia Rodoviária Federal do entreposto de Altamira para colaborarem nessa ação. Projeto de educação ambiental da empresa Gestão Ambiental nos municípios onde a BR230 passa.
Projeto de mitigação do impacto da fauna atropelada: está sendo monitorada a BR230 (Transamazônica) e os travessões de acesso à obra; foram identificados os principais locais de atropelamento, onde foram implementadas medidas de mitigação (passagens de fauna, redutor de velocidade, placas, etc). Essas iniciativas serão monitoradas quanto a sua efetividade. Além disso, atividades de educação ambiental estão sendo desenvolvidas nos sítios construtivos.</t>
  </si>
  <si>
    <t>Ação parcialmente concluída: 7ª Relatório Consolidado Norte Energia (Transamazônica e travessões da obra)</t>
  </si>
  <si>
    <t>Zelma Campos;
Gustavo</t>
  </si>
  <si>
    <t>Em 2012, o CENAP realizou mapeamento de áreas de conflito em boa parte da área do PAN. Em 2014, foi iniciado um projeto visando detalhar o mapa obtido anteriormente e selecionar locais para monitoramento de conflitos (dentro do mesmo projeto citado na ação 7.1). No entanto, o financiamento (via edital da Dibio) foi suspenso antes do término do projeto.</t>
  </si>
  <si>
    <t>Artigo científico, relatório técnico parcial.</t>
  </si>
  <si>
    <t>Falta de recursos financeiros.</t>
  </si>
  <si>
    <t>Ação não iniciada.</t>
  </si>
  <si>
    <t>Falta de tempo e falta de recursos financeiros.</t>
  </si>
  <si>
    <t>Atividade de Educação ambiental desenvolvida pela SEMAT de Senador José Porfírio, nas Escolas e comunidades ribeirinhas.
Norte Energia realiza atividades de educação ambiental em escolas na área de influência do empreendimento. Essas atividades não são específicas para ariranha, mas incluem a questão.</t>
  </si>
  <si>
    <t>Maria Saloma M. de Oliveira (SEMAT/ Vitória do Xingu);
Gustavo</t>
  </si>
  <si>
    <t>Atividade será prevista no Plano de Manejo da RESEX Verde Para Sempre, que está sendo estruturado. Existem acordos de pesca, mas devem ser oficializados.
Na RESEX do Rio Iriri existe um acordo de pesca.</t>
  </si>
  <si>
    <t>Informações sobre a estrutura e tendência populacional dos mamífeors aquáticos na área de influência da UHE Belo Monte  foram encaminhadas ao IBAMA por meio do 7° Relatório Consolidado. Tendência populacional de ariranha estabilizada, já para o boto e o peixe-boi-amazônico ela está aumentando.</t>
  </si>
  <si>
    <t xml:space="preserve">Atividade será prevista no Plano de Manejo da RESEX Verde Para Sempre, que está sendo estruturado. </t>
  </si>
  <si>
    <t>As parcerias estabelecidas entre INPA e as empresas de consultoria  Biota, Leme  e autores do EIA/RIMA conduziram uma síntese dos dados e análise de distribuiçao das 2 espécies, incluindo monitoramento de ninhos antigo e novos com apoio logístico NE . Dois indivíduos foram marcados com transmissor satélite (recursos VALE S.A.).2014-2015.</t>
  </si>
  <si>
    <t xml:space="preserve">Duas puplicações aceitas incluem as 2 espécies : uma sobre abundância, estudos da biologia (reprodução) e uma segunda  sobre  alimentação em 6 ninhos. </t>
  </si>
  <si>
    <t>Os deslocamentos dos indivíduos marcados ainda em acompanhamento. As pesquisas com a genética apenas foram feitas coletas.</t>
  </si>
  <si>
    <t>Ação finalizada encaminhadas ao IBAMA por meio do 7° Relatório Consolidado
Projeto de mitigação do impacto da fauna atropelada: está sendo monitorada a BR230 (Transamazônica) e os travessões de acesso à obra; foram identificados os principais locais de atropelamento, onde foram implementadas medidas de mitigação (passagens de fauna, redutor de velocidade, placas, etc). Essas iniciativas serão monitoradas quanto a sua efetividade.</t>
  </si>
  <si>
    <t>As áreas estão sendo identificadas pelos projetos específicos do PBA e estão sendo analisados de forma integrada. No 7º RC foram apresentados dados e mapas preliminares.</t>
  </si>
  <si>
    <t>Mapa de áreas relevantes para a fauna aquática semelhante ao que foi feito no projeto de monitoramento de habitats aquáticos ou o próprio após análise das espécies consideradas.</t>
  </si>
  <si>
    <t>Programa em desenvolvimento apenas em Senador José Porfirio no Tabuleiro do Embaubal, que é área de alimentação e reprodução de diversas espécies do PAN. Além disso, é prevista uma UC na área.</t>
  </si>
  <si>
    <r>
      <t>Baseado nas apreensões realizadas em Manaus foi discutida a necessidade de realizar uma reunião para estabelecer os protocolos de cativeiro para as espécies, contudo, devido a conflitos de agendas e restrições orçamentárias, a oficina será realizada em 2016. Existem algumas iniciativas de crio-preservação de gametas, visando a conservação da espécie, realizada na Universidade Nilton Lins (Manaus), sob orientação do Dr. Leandro Godoy.
Existem casais de</t>
    </r>
    <r>
      <rPr>
        <i/>
        <sz val="11"/>
        <color theme="1"/>
        <rFont val="Calibri"/>
        <family val="2"/>
        <scheme val="minor"/>
      </rPr>
      <t xml:space="preserve"> A. zebra</t>
    </r>
    <r>
      <rPr>
        <sz val="11"/>
        <color theme="1"/>
        <rFont val="Calibri"/>
        <family val="2"/>
        <scheme val="minor"/>
      </rPr>
      <t xml:space="preserve">, duas espécies de </t>
    </r>
    <r>
      <rPr>
        <i/>
        <sz val="11"/>
        <color theme="1"/>
        <rFont val="Calibri"/>
        <family val="2"/>
        <scheme val="minor"/>
      </rPr>
      <t>Hypancistrus</t>
    </r>
    <r>
      <rPr>
        <sz val="11"/>
        <color theme="1"/>
        <rFont val="Calibri"/>
        <family val="2"/>
        <scheme val="minor"/>
      </rPr>
      <t xml:space="preserve"> não descritas e outras </t>
    </r>
    <r>
      <rPr>
        <b/>
        <sz val="11"/>
        <color rgb="FFFF0000"/>
        <rFont val="Calibri"/>
        <family val="2"/>
        <scheme val="minor"/>
      </rPr>
      <t>(pedir para Leandro a lista de espécies)</t>
    </r>
    <r>
      <rPr>
        <sz val="11"/>
        <color theme="1"/>
        <rFont val="Calibri"/>
        <family val="2"/>
        <scheme val="minor"/>
      </rPr>
      <t>, porém ainda não existe um plantel.</t>
    </r>
  </si>
  <si>
    <r>
      <t xml:space="preserve">Solicitar à Norte Energia os mapas e relatório do estudo complementar </t>
    </r>
    <r>
      <rPr>
        <b/>
        <sz val="11"/>
        <rFont val="Calibri"/>
        <family val="2"/>
        <scheme val="minor"/>
      </rPr>
      <t>(inseridos no relatorio que a N/E enviou)</t>
    </r>
  </si>
  <si>
    <r>
      <t xml:space="preserve">As cavernas onde ocorrem o </t>
    </r>
    <r>
      <rPr>
        <i/>
        <sz val="11"/>
        <color theme="1"/>
        <rFont val="Calibri"/>
        <family val="2"/>
        <scheme val="minor"/>
      </rPr>
      <t xml:space="preserve">Natalus </t>
    </r>
    <r>
      <rPr>
        <sz val="11"/>
        <color theme="1"/>
        <rFont val="Calibri"/>
        <family val="2"/>
        <scheme val="minor"/>
      </rPr>
      <t>não têm visitação pública.</t>
    </r>
  </si>
  <si>
    <r>
      <t xml:space="preserve">O CIDS teve seu planejamento estratégico discutido e elaborado em Janeiro de 2015. Existe uma articulação com 12 municípios da Região de Integração do Xingu, com participação da SEMMA/PMBN no Consórcio Intermunicipal de Desenvolvimento Sustentável. A cada 2 meses são realizadas reuniões onde discutem-se as ações do CIDS. </t>
    </r>
    <r>
      <rPr>
        <b/>
        <sz val="11"/>
        <color rgb="FFFF0000"/>
        <rFont val="Calibri"/>
        <family val="2"/>
        <scheme val="minor"/>
      </rPr>
      <t>Pedir para Zelma enviar o planejamento estratégico em meio digital.</t>
    </r>
  </si>
  <si>
    <r>
      <t xml:space="preserve">Há 3 anos o IDEFLOR-BIO está captando recursos de compensação ambiental para financiamento dos viveiros, porém não se tem informação do andamento da ação de recuperação (Zelma).
</t>
    </r>
    <r>
      <rPr>
        <sz val="11"/>
        <color rgb="FFFF0000"/>
        <rFont val="Calibri"/>
        <family val="2"/>
        <scheme val="minor"/>
      </rPr>
      <t>Israel informou que a ação estão sendo contempladas e que houve recuperação de 300 ha, na região. Também realizado capacitação com 300 produtores, sobre boas práticas de produção de mudas e implementação de SAFs nas áreas alteradas. (Informação repassada durante a reunião, por contato telefônico, via Saloma)</t>
    </r>
    <r>
      <rPr>
        <b/>
        <sz val="11"/>
        <color rgb="FFFF0000"/>
        <rFont val="Calibri"/>
        <family val="2"/>
        <scheme val="minor"/>
      </rPr>
      <t xml:space="preserve">
</t>
    </r>
    <r>
      <rPr>
        <sz val="11"/>
        <rFont val="Calibri"/>
        <family val="2"/>
        <scheme val="minor"/>
      </rPr>
      <t xml:space="preserve">
A SEMA/PA irá se envolver na ação a partir de 2016 (Nívea) - Nívea vai entrar em contato com Israel.</t>
    </r>
  </si>
  <si>
    <r>
      <t xml:space="preserve">As APPs do reservatório foram mapeadas e aprovadas pelo IBAMA (aproximadamente 26.000 ha). 
</t>
    </r>
    <r>
      <rPr>
        <b/>
        <sz val="11"/>
        <color rgb="FFFF0000"/>
        <rFont val="Calibri"/>
        <family val="2"/>
        <scheme val="minor"/>
      </rPr>
      <t>Buscar informações com articuladora (Nívea passou os contatos para Grazi ou Luciana)</t>
    </r>
  </si>
  <si>
    <r>
      <t xml:space="preserve">Necessário confirmar a ocorrência das espécies de moluscos (depende do resultado da ação 2.3). Se confirmada a inexistência das espécies de moluscos na área do PAN, a ação não é mais necessária. </t>
    </r>
    <r>
      <rPr>
        <sz val="11"/>
        <rFont val="Calibri"/>
        <family val="2"/>
        <scheme val="minor"/>
      </rPr>
      <t>- a ação não é apenas voltadas para moluscos</t>
    </r>
  </si>
  <si>
    <r>
      <t xml:space="preserve">Sem informação da articuladora. - </t>
    </r>
    <r>
      <rPr>
        <b/>
        <sz val="11"/>
        <color rgb="FFFF0000"/>
        <rFont val="Calibri"/>
        <family val="2"/>
        <scheme val="minor"/>
      </rPr>
      <t>tentar novo contato para verificar andamento da ação e mudança da revisão do texto (se Tatiana continua na articulação). Caso contrário verificar se Luis Paulo Albareli (IBAMA/PA) aceita articulação</t>
    </r>
    <r>
      <rPr>
        <sz val="11"/>
        <color theme="1"/>
        <rFont val="Calibri"/>
        <family val="2"/>
        <scheme val="minor"/>
      </rPr>
      <t xml:space="preserve">
Sabe-se que foi realizada uma campanha a nível nacional nos aeroportos sobre tráfico de animais na época da Copa 2014, porém não foi voltada para a área ou espécies do PAN.</t>
    </r>
  </si>
  <si>
    <r>
      <t xml:space="preserve">Sem informação do articulador.
</t>
    </r>
    <r>
      <rPr>
        <sz val="11"/>
        <rFont val="Calibri"/>
        <family val="2"/>
        <scheme val="minor"/>
      </rPr>
      <t>Já existe o conteúdo para realização dos guias, mas é preciso organizar e fazer a formatação.</t>
    </r>
  </si>
  <si>
    <t>1.3 Monitorar os parâmetros físicos-químicos, biológicos e a variação de vazão hidrológica no trecho do rio Xingu com ocorrência dos pedrais e no rio Bacajá (margem direita) para assegurar a manutenção das populações de peixes ornamentais.</t>
  </si>
  <si>
    <t>2.4 Elaborar modelos ecossistêmicos para avaliar mudanças nas populações das espécies alvo do PAN em decorrência dos impactos da UHE Belo Monte.</t>
  </si>
  <si>
    <t>Modelo contido em artigos científicos publicados e em teses</t>
  </si>
  <si>
    <t>3.3 Integrar as metas do CIDS (Consórcio Intermunicipal de Desenvolvimento Sustentável da Transamazônica e Xingu), referentes à gestão ambiental das secretarias do meio ambiente dos municípios do PAN, às ações relevantes para a conservação das espécies alvo e propor a incorporação de adequações.</t>
  </si>
  <si>
    <t>Articular a criação da Terra Indígena Itata/Ituna, buscando parceria da FUNAI</t>
  </si>
  <si>
    <t>Atas de reuniões; Participação da FUNAI no PAN</t>
  </si>
  <si>
    <t>4.3 Propor a criação de UC municipal na margem direita do rio Igarapé Bacajá, bem como parte na margem esquerda, de modo a promover a conexão entre as terras indígenas Arara da Volta Grande e Trincheira/Bacajá</t>
  </si>
  <si>
    <t>Proposta de criação apresentada às prefeituras e Secretarias Municipais de Meio Ambiente de Senador Porfírio e Anapu</t>
  </si>
  <si>
    <t>4.7 Realizar estudos de filogeografia para arara azul e Natalus para avaliar a conectividade entre populações locais.</t>
  </si>
  <si>
    <t>6.1 Identificar e monitorar as espécies exóticas e alóctones da fauna que ocorrem na Bacia do Baixo e Médio Xingu e as potenciais invasoras  que afetem a viabilidade das espécies alvo.</t>
  </si>
  <si>
    <t>Diagnóstico elaborado e relatórios de monitoramento</t>
  </si>
  <si>
    <t>Programa elaborado e implementado</t>
  </si>
  <si>
    <t>6.3 Construir e articular estratégias de parceria para evitar o uso de espécies exóticas e/ou alóctones com potencial invasor nos tanques-rede/escavados e monitorar a efetividade dessas ações.</t>
  </si>
  <si>
    <t>Formação de redes; Parcerias estabelecidas; Relatórios de monitoramento da efetividade das ações</t>
  </si>
  <si>
    <t xml:space="preserve">7.2 Realizar estudo sobre os impactos de pesca de peixes com fins alimentares, na região do Baixo e Médio Xingu. </t>
  </si>
  <si>
    <t>Relatórios dos estudos</t>
  </si>
  <si>
    <t>7.3 Articular, dentro dos programas de educação ambiental já existentes, a conservação de espécies do PAN e a segurança alimentar das populações humanas (relacionada a caça e pesca).</t>
  </si>
  <si>
    <t>7.8 Viabilizar os acordos de pesca, com mecanismos de proteção à ariranha, ao peixe-boi-amazônico e aos botos fluviais.</t>
  </si>
  <si>
    <t>Acordos de pesca formalizados</t>
  </si>
  <si>
    <t>7.12 Elaboração de editais de pesquisa científica para a cadeira produtiva de organismos aquáticos vivos com fins ornamentais e de aquariofilia.</t>
  </si>
  <si>
    <t>8.1 Desenvolver campanha visando a inibição do tráfico de animais ameaçados de extinção na área do PAN</t>
  </si>
  <si>
    <t>8.2 Produzir guias para auxiliar a fiscalização na identificação das espécies alvo do PAN.</t>
  </si>
  <si>
    <t>out/2016 (ação contínua)</t>
  </si>
  <si>
    <t>Agostinho Tenorio (RESEX Verde para Sempre/ICMBio)</t>
  </si>
  <si>
    <t>Michele Monteiro (PARNA Serra do Pardo)</t>
  </si>
  <si>
    <t>Após a criação das Ucs</t>
  </si>
  <si>
    <t>Manuel (CEPAM/ICMBio)</t>
  </si>
  <si>
    <t>Nívea</t>
  </si>
  <si>
    <t>Diogo (CEPAM/ICMBio)</t>
  </si>
  <si>
    <t>Retirar Daniela e Nadson</t>
  </si>
  <si>
    <t>Adicionar Laurenz e Zelma</t>
  </si>
  <si>
    <t xml:space="preserve">Adicionar Cristina Miaki e Neiva Guedes </t>
  </si>
  <si>
    <t>Adicionar Gustavo de Oliveira (Leme Eng.), Ana (Museu Goeldi), Tania (INPA)</t>
  </si>
  <si>
    <t>Adicionar Tânia Sanaiotti, Ana (Museu Goeldi), Elildo</t>
  </si>
  <si>
    <t>Adicionar Diogo (CEPAM/ICMBio)</t>
  </si>
  <si>
    <t>Adicionar Alexandre (IBAMA/DILIC)</t>
  </si>
  <si>
    <t>Adicionar Maria Saloma M. de Oliveira (SEMAT/ Vitória do Xingu), Agostinho Tenório (RESEX Verde para Sempre/ICMBio), Alexandre Garcia (DILIC/IBAMA)</t>
  </si>
  <si>
    <t>Adicionar Michele (PARNA Serra do Pardo)</t>
  </si>
  <si>
    <r>
      <t xml:space="preserve">Adicionar Cíntia Hoffman (UFPA) </t>
    </r>
    <r>
      <rPr>
        <b/>
        <sz val="11"/>
        <color rgb="FFFF0000"/>
        <rFont val="Calibri"/>
        <family val="2"/>
        <scheme val="minor"/>
      </rPr>
      <t>- ver contato com Agostinho</t>
    </r>
  </si>
  <si>
    <r>
      <t xml:space="preserve">Adicionar Alexandre Garcia (IBAMA/DILIC), Nélio e Rodolfo (IBAMA/PA), Francisca Solange (SEMA/PA), </t>
    </r>
    <r>
      <rPr>
        <sz val="11"/>
        <color rgb="FFFF0000"/>
        <rFont val="Calibri"/>
        <family val="2"/>
        <scheme val="minor"/>
      </rPr>
      <t>IBAMA/Santarém (Alexandre vai buscar o contato)</t>
    </r>
  </si>
  <si>
    <r>
      <t xml:space="preserve">Adicionar Polícia Rodoviária Federal; Gestão Ambiental; Alex Bager </t>
    </r>
    <r>
      <rPr>
        <b/>
        <sz val="11"/>
        <color rgb="FFFF0000"/>
        <rFont val="Calibri"/>
        <family val="2"/>
        <scheme val="minor"/>
      </rPr>
      <t>(Carol vai conversar)</t>
    </r>
  </si>
  <si>
    <t>Ação foi modificada porque não existem registros de espécies ameaçadas ornamentais nos rios Ituna, Itatá e Bacajaí.</t>
  </si>
  <si>
    <t>Articulador entrar em contato com FUNAI</t>
  </si>
  <si>
    <t xml:space="preserve">Sugestão realizar a ação em um workshop </t>
  </si>
  <si>
    <t>Verificar no banco de dados da Norte Energia se existem espécies alóctones</t>
  </si>
  <si>
    <t>Articular com a RENCTAS a inserção das espécies e da área do PAN nas campanhas permanentes de inbição/sensibilização ao tráfico</t>
  </si>
  <si>
    <t>SITUAÇÃO ATUAL DAS AÇÕES - 2ª MONITORIA (2014)</t>
  </si>
  <si>
    <t>Relatórios dos estudos e sugestões de cotas para peixes ornamentais ameaçadas do PAN.</t>
  </si>
  <si>
    <t>Realizar estudo sobre os impactos da pesca de peixes com fins ornamentais, na região do Baixo e Médio Xingu.</t>
  </si>
  <si>
    <t>Marize (ACEPOAT), Leandro Sousa (UFPA), Tommaso (UFPA),  Míriam Marmontel (Instituto Mamirauá), IBAMA, Victoria Isaac (UFPA)</t>
  </si>
  <si>
    <t>Monitorar os ambientes de pedrais remanescentes identificados na ação 1.12 e do trecho de vazão reduzida (TVR)</t>
  </si>
  <si>
    <t>Relatórios de monitoramento</t>
  </si>
  <si>
    <t>Gustavo de Oliveira (Leme eng.)</t>
  </si>
  <si>
    <t>Apresentar o PAN para o Comitê Gestor do Programa Municípios Verdes.</t>
  </si>
  <si>
    <t>Prosposta apresentada em reunião ordinária do Comitê</t>
  </si>
  <si>
    <t xml:space="preserve">Zelma </t>
  </si>
  <si>
    <t>Manuel (CEPAM/ICMBio), Laurenz Pinder, Gustavo</t>
  </si>
  <si>
    <t>Incluir a apresentação da proposta de áreas de conectividade da ação 4.1 e a proposta da UC da ação 4.3; Falar sobre espécies exóticas com potencial invasor</t>
  </si>
  <si>
    <t>SITUAÇÃO ATUAL DAS AÇÕES - 3ª MONITORIA (2015)</t>
  </si>
  <si>
    <t xml:space="preserve">1. Proteção e recuperação dos habitats remanescentes e populações de espécies de micro habitat específicos (pedrais/cavernas) constante na lista de espécies do PAN, bem como possíveis novos locais de ocorrência dessas espécies. </t>
  </si>
  <si>
    <t>1.13 Monitorar os ambientes de pedrais remanescentes identificados na ação 1.12 e do trecho de vazão reduzida (TVR)</t>
  </si>
  <si>
    <t>4.2 Articular a criação da Terra Indígena Itata/Ituna, buscando parceria da FUNAI</t>
  </si>
  <si>
    <t>4.11 Apresentar o PAN para o Comitê Gestor do Programa Municípios Verdes.</t>
  </si>
  <si>
    <t>7.15 Realizar estudo sobre os impactos da pesca de peixes com fins ornamentais, na região do Baixo e Médio Xingu.</t>
  </si>
  <si>
    <t>Ação contínua</t>
  </si>
  <si>
    <t xml:space="preserve">Manuel S. Lima (CEPAM/ICMBio) </t>
  </si>
  <si>
    <t>Sugerido excluir a ação na 3a monitoria/Ver ação 3.4</t>
  </si>
  <si>
    <t>Israel de Oliveira (IDEFLOR-Bio)</t>
  </si>
  <si>
    <t>Diogo Lagroteria (CEPAM/ICMBio)</t>
  </si>
  <si>
    <t>retirado os colaboradores na 3a. monitoria</t>
  </si>
  <si>
    <t xml:space="preserve">Felipe Weber (MPA), Marize Rocha  (ACEPOAT), Manuela Wariss (UFPA), Marcelo Salazar (ISA/ Altamira). </t>
  </si>
  <si>
    <t>Vera Silva (INPA), Nívea Pereira (SEMA/PA), Roberto Silva (Norte Energia)</t>
  </si>
  <si>
    <t>Laurenz Pinder (Norte Energia), Zelma (PMBN), Marcos Vale (SEMAT - Anapu) , Tânia Sanaiotti (INPA)</t>
  </si>
  <si>
    <t>André Ravetta (MPEG), Cida (UFPA), Norte Energia, Cristina Miaki e Neiva Guedes (Progrma arara-azul/Pantanal)</t>
  </si>
  <si>
    <t xml:space="preserve">Gustavo de Oliveira (Leme Eng.), Ana (Museu Goeldi), Tania (INPA), Gabriela Leonhardt (COAPRO/ ICMBio), Victoria Isaac (UFPA), Manuela (UFCE), Elildo (CENAP/ICMBio) </t>
  </si>
  <si>
    <t xml:space="preserve">Tânia Sanaiotti, Ana (MPEG), Elildo (CENAP), André Ravetta (MPEG), Gustavo de Oliveira (Leme Eng.), Tathiana Chaves (Esec Terra do Meio), Ivan (ICMBio) Centros ICMBio (CPB), Cida (UFPA),  Laurenz (Norte Energia), Gabriela Leonhardt (COAPRO/ICMBio), </t>
  </si>
  <si>
    <t>Zelma Campos (SEMMA PMBN), Maria Saloma (SEMAT - Vitória do Xingu), Rosa Paes (RVPS), Mauro Moraes (IBAMA)</t>
  </si>
  <si>
    <t xml:space="preserve"> Diogo (CEPAM/ICMBio), Laurenz (Norte Energia), Vicente (LEME Engenharia), Gustavo (LEME Engenharia), Flávio Poli e Victor Yunes (BIOTA), Prefeituras Anapu, Vitória do Xingu, Altamira, Senador José Porfírio, Brasil Novo, Gurupá, Porto de Moz, Nívea (SEMA/PA), Norma Labarthe, Tatiana Kugelmeier, Marianna Cavalheiro, Lázaro Oliveira (Fiocruz),  Mauro Moraes (IBAMA/ PA)</t>
  </si>
  <si>
    <t>Alexandre Garcia (COPAN/ICMBio), DILIC/IBAMA  Frederico Queiroz) e  Marília</t>
  </si>
  <si>
    <t xml:space="preserve"> Cíntia Hoffman (UFPA), Flavia (WCS), Thiago(Funai), UFPA/Campus Altamira e Belém, MPEG, Miriam Marmotel (Instituto Mamirauá), Vera Silva (INPA), Urbano Lopes da Silva Jr. (CEPAM/ICMBio) </t>
  </si>
  <si>
    <t xml:space="preserve">Alexandre Garcia (IBAMA/DILIC), Nélio e Rodolfo (IBAMA/PA), Francisca Solange (SEMA/PA), IBAMA/Santarém, Vladimir Formiga (MPA), Colônia De Pescadores Z-70 , Colônia de Pescarores Z-12,Colônia De Pescadores de Altamira), Luis Coutro (WWF),   Marcelo Raseira (CEPAM/ICMBio), Nívea (SEMA) </t>
  </si>
  <si>
    <t>Diogo (CEPAM/ICMBio), Zelma Campos (SEMMA PMBN), Maria Saloma (SEMAT - Vitória do Xingu), Felipe Weber (MPA), Ana Paula (SEMMA Porto de Moz) (Rosa verificar), Laurenz Pinder (Norte Energia)</t>
  </si>
  <si>
    <t>Maria Saloma M. de Oliveira (SEMAT/ Vitória do Xingu), Agostinho Tenório (RESEX Verde para Sempre/ICMBio), Alexandre Garcia (COPAN/ICMBio), Zelma Campos (SEMMA PMBN), Nívea Pereira (SEMA/PA), Promotoria de Meio Ambiente do MPE, Batalhão da Polícia Ambiental, Polícia Federal</t>
  </si>
  <si>
    <t>Polícia Rodoviária Federal; Gestão Ambiental; Alex Bager, Gustavo de Oliveira (Leme Eng.), Laurenz Pinder (Norte Energia), Frederico Queiroz (IBAMA/DILIC), SEINF-PA, Polícia Rodoviária Federal</t>
  </si>
  <si>
    <t>Michele (PARNA Serra do Pardo), Miriam Marmotel (Instituto Mamirauá),  Vera da Silva (INPA), CMA e CENAP, CEPAM, WWF, IMAZON</t>
  </si>
  <si>
    <t>Zelma Campos (SEMMA PMBN), MPE, IBAMA, Prefeituras e associações da sociedade civil organizada</t>
  </si>
  <si>
    <t>O monitoramento dos aspectos físicos e biológicos da água no rio Xingu tem sido realizado com periodicidade semanal, mensal e trimestral.  Além da análise dos resultados do monitoramento da qualidade da água a NE está analisando os resultados dos monitoramentos da ictiofauna e integrando-os no âmbito do Programa de Conservação e Manejo de Hábitats Aquáticos. No 10ºRC foram apresentados dados e mapas.</t>
  </si>
  <si>
    <t xml:space="preserve">Relatório Técnico Consolidado (10ºRC) </t>
  </si>
  <si>
    <t xml:space="preserve">Nos relatórios semestrais (PBA) constam as fichas de ocorrência de distibuição das espécies. </t>
  </si>
  <si>
    <t xml:space="preserve">10ºRC com mapas e outras informações das espécies (Anexo 13.3.1-2). </t>
  </si>
  <si>
    <t>CEPAM</t>
  </si>
  <si>
    <t>Das 12 especies de peixes ameaçados do Xingu, não foi encontrado informaçoes para   Sternarchogiton zuanoni e Sternarchorhynchus villasboasi</t>
  </si>
  <si>
    <t xml:space="preserve">Relatório Técnico Consolidado (10ºRC)  </t>
  </si>
  <si>
    <t>A ação teve início em abr/2012, através de parceria com a LEME Engenharia.</t>
  </si>
  <si>
    <t>Foram obtidos mapas com os principais pesqueiros de pesca ornamental da região</t>
  </si>
  <si>
    <t>Victoria Isaac</t>
  </si>
  <si>
    <t>Relatórios semestrais (PBA) com algumas informações sobre ecologia trófica para algumas espécies.  Dissertaçoes e artigos finalizados.</t>
  </si>
  <si>
    <t>Algumas  (poucas) informações sobre ecologia trófica constam no tópico: habitat/ecologia, presentes nas fichas técnicas das espécies (10. RC, Anexo 13.3.1-2). 
Dissertação: 
Diversidade funcional e características tróficas da assembleia de peixes de ambientes de corredeiras do rio Xingu (2014),Mario Zuluaga-Gómez, orientador Tommaso; 
ECOLOGIA TRÓFICA DE DUAS ESPÉCIES DE ACARIS REOFÍLICOS (Spectracanthicus punctatissimus Steindachner, 1881 e Spectracanthicus zuanoni Chamon e Py-Daniel 2014 LORICARIIDAE) NO RIO XINGU, AMAZÔNIA, BRASIL (2014), Wilson M. da Silva, orientação Victoria Isaac. 
Artigo: Zuluaga-Gómez et al., Morphologic and trophic diversity of fish assemblages in rapids of the Xingu River, a major Amazon tributary and region of endemism (2016)</t>
  </si>
  <si>
    <t xml:space="preserve">Não há estudo previsto no PBA direcionado para ecologia trófica de peixes ornamentais. </t>
  </si>
  <si>
    <t xml:space="preserve">Dar continuidade as coletas de para as análises de isótopos estáveis e análises de conteudo estomais, com as especies do PAN. </t>
  </si>
  <si>
    <t xml:space="preserve">Desde que o MPA foi extinto, buscamos dentro da Secretaria de Aquicultura e Pesca - SAP/MAPA os contato das pessoas que tinhamos como parceiros, referência. Encontramos o contato da Jeanne, dentro da COORDENAÇÃO-GERAL DE PLANEJAMENTO E ORDENAMENTO DA PESCA – CGPOP/DEPOP e não conseguimos contato dos parceiros (Felipe, Isabela e Wladimir). Após diversas tentativas de contato Jeanne, não obtivemos retorno  e/ou informações sobre a continuidade das ações. 
Em Março/2017, a Secretaria de Aquicultura e Pesca passa a  integrar o Ministério da Indústria, Comércio Exterior e Serviços e permane incógnito o futuro dos trabalhos iniciados. </t>
  </si>
  <si>
    <t>A ação não teve andamento. Alguns estudos seguem independentes do PAN (ver obs.).</t>
  </si>
  <si>
    <t>Cepam</t>
  </si>
  <si>
    <t>Dr. Leandro Cesar de Godoy (Programa de Pós-Graduação em Aquicultura, UNILTONLINS), possui 3 projetos em andamento: "Protocolos para indução hormonal da reprodução do cascudo zebra imperial (Hypancistrus zebra)",  "Estímulos da temperatura no comportamento e reprodução natural do Hypancistrus zebra", "Reprodução in vitro e criopreservação de gametas de cascudo zebra imperial (Hypancistrus zebra) como ferramentas para conservação da espécie"</t>
  </si>
  <si>
    <t>Essa ação não avançou, por falta de recursos humanos e financeiros para realizá-la. Não há especialistas no tema dentro do grupo de colaboradores e a sua realização demanda tempo, expertise e dinheiro. (Ver observações)</t>
  </si>
  <si>
    <t>A WWF desenvolveu um estudo que identificou as áreas criticas para conservação na Bacia do Rio Xingu, dividindo a paisagem em Unidades de Planejamento (UPs). Tais unidades foram delimitadas a partir de uma base de bacias hidrográficas elaborada e cedida pela The Nature Conservancy, baseada no modelo  SRTM,  corrigida pelo projeto Hydrosheds (USGS/WWF).</t>
  </si>
  <si>
    <t xml:space="preserve">O projeto de Investigação taxonomica (10.3.1 PBA) continua em andamento, como segue descrito no 10. RC:  "Até o presente, considerando-se as 18 campanhas do monitoramento e o material adicional tombado na coleção científica do Laboratório de Ictiologia de Altamira, foram contabilizadas 12 ordens, 48 famílias e 477 espécies de peixes no rio Xingu e seus tributários (Anexo 13.3.1 - 1). Nos Anexos 13.3.1 - 2, 13.3.1 - 3 e 13.3.1 - 4 apresentam-se as fichas técnicas as chaves de identificação, e os registros fotográficos de várias espécies, incluindo todas as espécies não descritas e/ou endêmicas do rio Xingu...Adicionamelte, estudos externos ao PBA, com expedicoes e coletas a montante da AID foram realizados." </t>
  </si>
  <si>
    <t>Material tombados nas coleções científicas do Laboratório de Ictiologiade Altamira (LIA-UFPA), do Museu Paraense Emilio Goeldi (MPEG), e do Grupo de Ecologia Aquática da UFPA, fichas técnicas (s/ ficha os Gymnotiformes: S. villasboasi e S. zuanoni), chaves  de  identificação e registros fotográficos (incluindo espécies não descritas e/ou endêmicas do rio Xingu).
Artigos: 
Andrade et al., Redescription and Geographical Distribution of the Endangered Fish Ossubtus xinguense Jégu 1992 (Characiformes, Serrasalmidae) with Comments on Conservation of the Rheophilic Fauna of the Xingu River (2016) 
Tommaso, et al Technical contribution
Length–weight and length–length relationships for 135 fish species from the Xingu
River (Amazon Basin, Brazil)</t>
  </si>
  <si>
    <t>Estudo complemetar da investigação taxonômica/NE</t>
  </si>
  <si>
    <t>Roberto Silva, Marlon Zortea, Valeria Tavares</t>
  </si>
  <si>
    <t>Tentar angariar recursos via compensação ambiental.</t>
  </si>
  <si>
    <t>Foi feita diversas tentativas de contato com o articulador, porem sem sucesso. Ficamos com a informacao da monitoria anterior.</t>
  </si>
  <si>
    <t>Ação concluída em jan/16.
Estudos complementares realizados pela Norte Energia,  pedrais remanescentes que estão fora da Área de Influência Direta (ADA) foram avaliados e em alguns casos amostrados por estudos complementares.</t>
  </si>
  <si>
    <t>No 11º Relatório Consolidado no âmbito do PBA da UHE Belo Monte, serão apresentadas informações quantitativas e mapas dos ambientes de pedrais após a formação do TVR.</t>
  </si>
  <si>
    <t>Relatório de monitoramento em janeiro de 2017.</t>
  </si>
  <si>
    <t>Ao longo do PAN, não foi identificado parceiros/especilistas para executar essa ação, havendo dúvidas quanto a onde e quais especies ocorrem na região.</t>
  </si>
  <si>
    <t>cepam</t>
  </si>
  <si>
    <t xml:space="preserve">Como sugerido na monitoria anterior, a ação foi excluida. </t>
  </si>
  <si>
    <t xml:space="preserve">Para peixes, há um estudo que analisou um conjunto de espécies com as mesmas características ecológicas, cujo resultado traz implicacoes para respostas populacionais frente a alteracoes hidrologicas; e um outro estudo, abordando fatores responsáveis pela estruturação das assembleias de peixe, mas sem modelos prevendo mudanças nesses fatores, devido aos possíveis impactos da UHE. (obs. não encontrado a tese de doutorado, referida na monitoria passada) </t>
  </si>
  <si>
    <t>Produtos relacionados:
Barbosa et al.,  (2015)  Effect of waterfalls and the flood pulse on the structure of fish assemblages of the middle Xingu River in the eastern Amazon basin;
Camargo et al., (2014) Population and biological parameters of selected fish species from the middle Xingu River, Amazon Basin</t>
  </si>
  <si>
    <t xml:space="preserve">Como referido na monitoria passada faltam informações para a realização dos modelos. </t>
  </si>
  <si>
    <t>Campanhas semestrais de monitoramento de mamíferos aquáticos e semiaquáticos continuam sendo realizadas no âmbito do PBA da UHE Belo Monte. No 11º Relatório Consolidado serão apresentadas informações atualizadas do monitoramento.</t>
  </si>
  <si>
    <t xml:space="preserve">Desde que o MPA foi extinto, buscamos dentro da Secretaria de Aquicultura e Pesca - SAP/MAPA os contato das pessoas que tinhamos como parceiros, referência. Encontramos o contato da Jeanne, dentro da COORDENAÇÃO-GERAL DE PLANEJAMENTO E ORDENAMENTO DA PESCA – CGPOP/DEPOP e não conseguimos contato dos parceiros (Felipe, Isabela e Wladimir). Após diversas tentativas de contato Jeanne, não obtivemos retorno  e/ou informações sobre a continuidade das ações que ja estavam em andamento,  no MPA. 
Em Março/2017, a Secretaria de Aquicultura e Pesca passa a  integrar o Ministério da Indústria, Comércio Exterior e Serviços e permane incógnito o futuro dos trabalhos iniciados. </t>
  </si>
  <si>
    <t>Os estudos estão sendo realizados para as espécies de peixes do PAN, inclusive para as da portaria 445/14 MMA.</t>
  </si>
  <si>
    <t>Tese: 
Roman, A. P . O. (2016) PESCA E DINÂMICA POPULACIONAL DE PEIXES ORNAMENTAIS NO RIO  XINGU, AMAZÔNIA BRASILEIRA: DADOS PRÉ-BARRAMENTO DO EMPREENDIMENTO HIDRELÉTRICO DE BELO MONTE; 
Artigos: 
Zualuga, et al (2016) Morphologic and trophic diversity of fish assemblages in rapids of the Xingu River, a major Amazon tributary and region of endemism 
Orientações em andamento (inicio 2016): 
Distribuição de peixes reofílicos no médio rio Xingu;
Biologia reprodutiva de Pituna xinguensis e Spectrolebias altamira (Cipriniformes, Cynolebidae);
Caracterização molecular de Pituna xinguensis e Spectrolebias altamira (Ciprinodontiformes, Cynolebidae).</t>
  </si>
  <si>
    <t>Monitoramento sobre uso do habitat e distribuição do tucunaré-do-xingu está em andamento. No 10º RC foi apresentado ficha técnica e mapa de distribuição atualizada.</t>
  </si>
  <si>
    <t>Ficha Técnica e Mapa</t>
  </si>
  <si>
    <t>Elaborada modelagem de distribuição de espécies de acordo com disponibilidade de dados de ocorrência para a região.</t>
  </si>
  <si>
    <t>Relatório e mapas</t>
  </si>
  <si>
    <t>Modelagem considerou apenas espécies terrestres e com número de ocorrencias independentes superior a 30.</t>
  </si>
  <si>
    <t>Espécies de diferentes grupos taxonomicos e nichos foram selecionadas de modo que a consolidação da modelagem indicasse os locais de maior riqueza de espécies presumida.</t>
  </si>
  <si>
    <t>Existem dois processos de criação de UC previsto para a área alvo do PAN. Uma na volta grande do Xingu e outro no Rio Bacajaí (área do Estado denominada Gleba Bacajaí). Já houve um primeiro reconhecimentodas áreas e sobrevoo. Assim já houve reunião com a NortE Energia sobre a possibilidade de repasse de uma das áreas para o Estado para criação de UC. Foi elaborado um relatório técnico baseado nos dados a Norte Energia sobre a biodiversidade do local em questão.</t>
  </si>
  <si>
    <t>Até o momento apresentamos relatório técnico justificando troca no investimento de recurso de CA em área para criação. Relatório de reconhecimento elaborado pelo Técnico Benjamim Fereira</t>
  </si>
  <si>
    <t>Estes processos de criação deveriam está  em etapa mais avançada, porém, com o processo do Estado em relação às destinações de recurso de compensação ambiental definidas pelo Câmara de Compensação Federal, houve a parada do mesmo.</t>
  </si>
  <si>
    <t>Seria interessante que obtivéssemos outras fontes de recursos, além da compensação ambiental, para financiamento das atividades. Pois enquanto essa situação se define, pordeíamos continuar dando andamento nas atividades.</t>
  </si>
  <si>
    <t>Em atraso. Para as UCs criadas na região do tabuleiro do Embaubal já apresentamos Gerente e iniciou-se o planejamento para implementação do conselho.</t>
  </si>
  <si>
    <t>As Ucs da região do tabuleiro de Emabual apresentam ações urgentes, que demanda esforço humano e tempo, portanto os processos natuais pós criação competem por atenção com tais atividades, o que pode gerar uma maior lentidão na implementação dos instrumentos de gestão.</t>
  </si>
  <si>
    <t>Sem informações</t>
  </si>
  <si>
    <t>FLONA Caxiuanã</t>
  </si>
  <si>
    <t>O Plano de Manejo da unidade não foi finalizado no período</t>
  </si>
  <si>
    <t xml:space="preserve"> Os Planos de Manejo das UC PARNA Serra do Pardo e  ESEC da Terra do Meio foram finalizados e publicados. Sem informações para a APA Estadual do Triunfo do Xingu.</t>
  </si>
  <si>
    <t>Realizado estudo de modelagem de distribuição de espécies, o que permite se inferir áreas mais propícias para esforços de manutenção de corredores para espécies alvo.</t>
  </si>
  <si>
    <t>Ações conjuntas entre MPF, MPE, IBAMA e SEMA para redução do desmatamento e estabelecimento de TAC para recomposição vegetal em propriedades privadas são fundamentais para o alcance do objetivo de promoção da conectividade da paisagem.</t>
  </si>
  <si>
    <t>Em consulta ao site da FUNAI (http://www.funai.gov.br/terra_indigena_2/mapa/index.php?cod_ti=72601) em 22/05/2017 constatou-se que a TI encontra-se em "restrição de uso". Essa informação foi corroborada em Dez/2015, em reunião na FUNAI/Altamira (relatório de visttoria técnica CEPAM/2015). A FUNAI informou que os estudos estão sendo conduzido e trata-se de uma população isolada</t>
  </si>
  <si>
    <t xml:space="preserve">Manuel Lima/ Diogo Lagroteria </t>
  </si>
  <si>
    <t xml:space="preserve">A área proposta para criação da UC encontra-se sobreposta de conflitos fundiários. Em Fev/2017 a defensoria publica do estado do para impetrou a acao civil pública em  favor de 268 familias que requerem regularizacao fundiaria de parcela da gleba Bacajaí, situada ao lado da TI Arara da Volta Grande. Parte dessa mesma área encontra-se dentro do poligono de pesquisa anunciado pela empreendimento de mineração Belo Sun. </t>
  </si>
  <si>
    <t>Cenários de conflitos fundiários cuja complexidade interinstitucional extrapolam a capacidade de governança do PAN.</t>
  </si>
  <si>
    <t>Diogo Lagroteria e Manuel Lima (CEPAM)</t>
  </si>
  <si>
    <t>Atividade finalizada. As UCs (REVIS e RDS) previstas para a região do tabuleiro do embaubal foi criada de acordo com o Decreto Estadual 1566 de 17/06/16</t>
  </si>
  <si>
    <t xml:space="preserve">Essa ação não avançou, por falta de recursos humanos e financeiros para realizá-la. Sua realização demanda tempo, expertise e dinheiro. </t>
  </si>
  <si>
    <t>O estudo produzido pela WWF, que identificou áreas para a conservação, dividindo a paisagem em UPs, auxilia No produto dessa ação.</t>
  </si>
  <si>
    <t>A WWF desenvolveu um estudo que identificou as áreas criticas para conservação na Bacia do Rio Xingu, dividindo a paisagem em Unidades de Planejamento (UPs). Tais unidades foram delimitadas a partir de uma base de bacias hidrográficas elaborada e cedida pela The Nature Conservancy, baseada em modelo digital de elevação SRTM com resolução de 90 metros corrigida pelo projeto Hydrosheds (USGS/WWF).</t>
  </si>
  <si>
    <t xml:space="preserve">Análises genéticas para algumas espécies de peixes alvos do PAN estão em andamento, para os demais grupos é desconhecido. </t>
  </si>
  <si>
    <t>Orientação em andamento/Peixes (inicio 2016): Caracterização molecular de Pituna xinguensis e Spectrolebias altamira (Ciprinodontiformes, Cynolebidae).</t>
  </si>
  <si>
    <t>O Instituto Arara Azul e o  grupo de pesquisas liderado pela Dra. Cristina Miyaki (Departamento de Genética e Biologia Evolutiva, Instituto de Biociências-USP) continuam com os projetos abordadno a variabilidade genética, mas é necessário verificar se obtiveram material genetico suficiente de especies provenientes da regiao Amazonica.
Quanto ao Natalus, o Dr. Patricio  Adriano da Rocha (UFPB/UFS), possui em andamento o projeto: Zoogeografia de morcegos cavernícolas no Brasil: padrões de distribuição e conservação de espécies, porém o escopo não é a regiao desse PAN.</t>
  </si>
  <si>
    <t>Para um novo ciclo talvez seja interessante entrar em contato com os Drs Patricio  Adriano da Rocha (http://buscatextual.cnpq.br/buscatextual/visualizacv.do?id=K4734142H9)  e Stephen Francis Ferrari (http://buscatextual.cnpq.br/buscatextual/visualizacv.do?id=K4780092A2), que possuem projetos e artigos com Natalus.</t>
  </si>
  <si>
    <t>Sabe se que existem novas informações, mas precisam ser levantadas nos diferentes setores.</t>
  </si>
  <si>
    <t>Houve uma dificuldade de articulação, mas esse processo deverá ser retomado. Será preciso verificar junto á Dibio o que já está sendo feito.</t>
  </si>
  <si>
    <t>Raseira</t>
  </si>
  <si>
    <t xml:space="preserve">Foram elaborados mapas para cada uma das espécies registradas por meio dos Projetos executados no âmbito do PBA da UHE Belo Monte. </t>
  </si>
  <si>
    <t>Mapa para cada uma das espécies</t>
  </si>
  <si>
    <t>Dificuldades de sistematizar essas informações, uma vez que requer um trabalho técnico com os demais PANs. Entendemos que essa ação deveria ser da COPAN.</t>
  </si>
  <si>
    <t>O teor da ação requer planejamento participativo de todos os demais PANs para sistematizar e vialbilizar a forma mais adequada para implementar a ação em tela.</t>
  </si>
  <si>
    <t>Manuel Lima e Diogo Lagroteria (Cepam)</t>
  </si>
  <si>
    <t>O CEPAM elaborou uma proposta de articulação/participação nas reuniões/atividades que foi encaminhada a secretaria de meio ambiente de Brasil Novo, que é integrante do comite Municípios Verdes. Todavia, a apresentação do PAN por parte do CEPAM, que coordena o PAN, até o momento não foi realizado.</t>
  </si>
  <si>
    <t>Não houve retorno em relação a proposta elaborada pelo CEPAM.</t>
  </si>
  <si>
    <t>Atividades de monitoramento encerradas no âmbito do PBA da UHE Belo Monte.</t>
  </si>
  <si>
    <t>Relatório</t>
  </si>
  <si>
    <t>Atividade de competência das agências sanitárias do Estado, que poderiam contribuir significativamente o para alcance deste objetivo, juntamente com ICMBio e FUNAI em suas respectivas áreas de influêcia.</t>
  </si>
  <si>
    <t>As campanhas acontecem em todo o município de Vitória do Xingu incluindo as aldeias indígenas. E segunda informações toda a região tem a mesma procedência. (Maria Saloma). A ação refere-se a fauna doméstica, não atendida pela ADEPARA, aguardado informações da articuladora sobre campanhas voltadas aos animais domesticos, pelas secretarias de estado e/ou municipios de saúde. (Graziela)</t>
  </si>
  <si>
    <t>Epizootias de animais acontecem permanentemente em toda região.</t>
  </si>
  <si>
    <t>A ADEPARA ja promove esta ação através de um programa e toda a municipalidade é atendida (Maria Saloma). A ação refere-se a fauna doméstica, não atendida pela ADEPARA, aguardado informações da articuladora sobre campanhas voltadas aos animais domesticos, pelas secretarias de estado e/ou municipios de saúde. (Graziela)</t>
  </si>
  <si>
    <t>Atividades de monitoramento encerradas no âmbito da UHE Belo Monte.</t>
  </si>
  <si>
    <t xml:space="preserve">Falta de retorno do articulador as solicitações de informação sobre o andamento da ação. </t>
  </si>
  <si>
    <t>O Sistema - SISS-Geo foi implementado em todo o país, porém o estreitamento institucional entre Fiocruz, ICMBio e Norte Energia  não aconteceu.</t>
  </si>
  <si>
    <t xml:space="preserve">Essa ação não avançou. O IBAMA informo que não há um pragrama específico e nem uma condicionante de monitoramento de espécies exóticas, somente os monitoramentos dos grupos de fauna abarcados pelo PBA. </t>
  </si>
  <si>
    <t>Marília Toledo/IBAMA</t>
  </si>
  <si>
    <t>Essa ação não avançou, por falta de recursos humanos e financeiros para realizá-la. Não há especialistas no tema dentro do grupo de colaboradores e a sua realização demanda tempo, expertise e dinheiro.</t>
  </si>
  <si>
    <t>Não há.</t>
  </si>
  <si>
    <t>Falta de recursos humanos e financeiros.</t>
  </si>
  <si>
    <t>Diogo Lagroteria</t>
  </si>
  <si>
    <t>Sugiro que, caso o GAT decida manter essa ação para o próximo ciclo, que se disponibilize recursos financeiros para contratação de consultoria técnica para realizar esse estudo e produto. Recomendo que haja uma consulta á DILIC/IBAMA e á NORTE Energia para checar a real necessidade dessa ação e também para checar se algo já está sendo feito.</t>
  </si>
  <si>
    <t>Em 2014 o CENAP iniciou estudo sobre caça de diversas espécies de mamíferos terrestres (com ênfase na onça-pintada) na área de abrangência do PAN e entorno. No entanto, o financiamento (via edital da Dibio) foi suspenso antes do término do projeto.
O projeto foi submetido para editais externos ao ICMBio, mas nada foi aprovado.
Além disso, existem alguns estudos publicados para trechos da Transamazônica, RESEX Xingu e Terras Indígenas, bem como um programa de monitoramento em andamento nas RESEX do Iriri e Riozinho do Anfrísio.</t>
  </si>
  <si>
    <t>Relatório técnico (com resultados parciais) do projeto do CENAP, relatório parcial do monitoramento de caça nas Resex Iriri e Riozinho do Anfrísio.</t>
  </si>
  <si>
    <t>A professora victoria Isaac em conjunto com o professor Tommaso Giarrizzo, realizaram relatórios de monitoramento da região do PAN em convênio com a Leme Engenharia e todos os relatórios estão disponíveis no site do IBAMA</t>
  </si>
  <si>
    <t>Relatórios de monitoramento sobre a pesca de consumo comercial</t>
  </si>
  <si>
    <t>Victoria Isaac e Tommaso Giarrizzo</t>
  </si>
  <si>
    <t>Ação concluída em jul/15.</t>
  </si>
  <si>
    <t>Articulação com a Secretaria da Aquicultura e Pesca SAP/MAPA para o desenvolvimento da aquicultura na área de influência do empreendimento.</t>
  </si>
  <si>
    <t>Acordo de Cooperação Técnica nº006/2014 com o MPA, atualmente SAP/MAPA.</t>
  </si>
  <si>
    <t>Desenvolvimento do pacote tecnológico para criação de espécies ornamentais, com sucesso na reprodução em cativeiro (aquários).
Implantação do Projeto de Assistência Técnica de Pesca</t>
  </si>
  <si>
    <t xml:space="preserve">Experimentos executados do Laboratório de Aquicultura de Peixes Ornamentais na UFPA </t>
  </si>
  <si>
    <t>Sem referencia.</t>
  </si>
  <si>
    <t>Em 2017, nova análise sobre dieta de ariranhas e lontras será realizada na área de influência da UHE Belo Monte</t>
  </si>
  <si>
    <t>Relatório de monitoramento em 2018</t>
  </si>
  <si>
    <t>Os catálogos estão em andamento, porém em ritmo bastante lento.</t>
  </si>
  <si>
    <t>O catálogo de espécies de ornamentais de água doce ainda está em processo lento de finalização e dependemos do Ibama para tomar algums decisões. O catálogo para identificação de espécies ameaçadas, para auxiliar a identificação aguarda o retorno de alguns especialistas. Acredito que não será terminado no prazo previsto.</t>
  </si>
  <si>
    <t>Foram realizadas diversas articulações intitucionais para promover a realização de ações de fiscalização na região. Entre as medidas tomadas podemos citar: 1 - Articulação com o Superintendente subsituto da superintendência do IBAMA/PA Luiz Paulo Castro (reunião em Altamira/PA dia 08/12/15). 1 - Articulação com o Superintendente subsituto da superintendência do IBAMA/AM, Geandro Pantoja (reunião em Manaus/AM dia 26/06/16). Além disso, foi enviado Relatório Técnico, onde está indicado a necessidade extrema de fiscalização na área, com indicativo de locais, datas e logística necessária, no dia 05/02/16, para os seguintes atores/instituições: Roberto Cabral - DIPRO/IBAMA; Jair Schmitt - DIPRO/IBAMA; Maria Luiza Souza - IBAMA/Santarém; Henrique Anatole Cardosos Ramos - IBAMA/Setor de Pesca, Alexandre Garcia - DILIC/IBAMA, Rosana Subira - ICMBio/Sede e Fatima Pires de Almeida ICMBio/Sede.</t>
  </si>
  <si>
    <t>Relatório de Vistoria Técnica, de 22 de janeiro de 2016, com as indicações de locais, datas e logística necessária para a realização de ações de fiscalizaçõ na área alvo. E-mails enviados aos responsáveis pela setor de fiscalização dos seguintes órgãos: Diretoria de Fiscalização do IBAMA em Brasília (05/02/16); Departamento de Pesca do IBAMA SEDE (05/02/16); Superintendência do IBAMA em Manaus (27/06/16), Gerência do IBAMA em Santarém (05/02/16); Sede do ICMBio em Brasília (05/02/16) e DILIC/IBAMA (05/02/2016).</t>
  </si>
  <si>
    <t>Simplesmente não houve nenhum retorno, de qualquer orgão, sobre a demanda apresentada.</t>
  </si>
  <si>
    <t>Envolver órgãos que possam ter interesse na ação, como MPF/PA, PRF/PA, PF/PA e secretarias municipais de meio ambiente das cidades da regiãos, através do CIDs.</t>
  </si>
  <si>
    <t>Projeto encerrado no âmbito do PBA da UHE Belo Monte.</t>
  </si>
  <si>
    <t xml:space="preserve">As áreas estão sendo identificadas pelos projetos específicos do PBA e estão sendo analisados de forma integrada. </t>
  </si>
  <si>
    <t>Relatório Técnico Consolidado (10ºRC)</t>
  </si>
  <si>
    <t xml:space="preserve"> Programa existente, mas sua permanência dependerá da gestão municipal e parceiros como Norte Energia e Gerenciamento da UC Tabuleiro do Embaubal. (este programa existe somente no Município de senador José Porfírio/Pará.</t>
  </si>
  <si>
    <t>Em contato com a Norte Energia e com o pesquisador Marlon  Zortea (UFG) obtivemos a informação que a espécie é muito abundante nos pedrais e tem sido capturada facilmente, mesmo após a fase de operação do empreendimento. Em Março/2015,  foi concluido os estudos complemetar da investigação taxonômica pela NE  e informado a Dra. Valeria Tavares, que estava trabalhando na descricao da espécie. 
Por parte da pesquisadora Valéria, assim como descrito na monitoria anterior, o estudo continua sem apoio institucinal/financeiro para finalizar a abordagem genética necessária. Na ocasião, ela pergunta se é possivel obter  financiamento insticional via compensação ambiental.</t>
  </si>
  <si>
    <t>http://www.icmbio.gov.br/portal/unidadesdeconservacao/biomas-brasileiros/amazonia/unidades-de-conservacao-amazonia/1909-esec-da-terra-do-meio
http://www.icmbio.gov.br/portal/unidadesdeconservacao/biomas-brasileiros/amazonia/unidades-de-conservacao-amazonia/1975-parna-da-serra-do-pardo</t>
  </si>
  <si>
    <t>Produtos relacionados, mas que não são objetos da ação: Da Rocha, P.A., et al., An update on the distribution of the Brazilian funneleared bat, Natalus macrourus (Gervais, 1856) (Mammalia, Chiroptera), with new records from the Brazilian Northeaster. Check List 9(3): 675–679, 2013
Nogueira, M. R. et al., Checklist of Brazilian bats, with comments on original records. Check List 10(4): 808–821, 2014
Presti, F.T. Population Genetic Structure in Hyacinth Macaws (Anodorhynchus hyacinthinus) and Identification of the Probable Origin of Confiscated Individuals. Journal of Heredity, 2015, 491–502
doi:10.1093/jhered/esv038</t>
  </si>
  <si>
    <r>
      <rPr>
        <sz val="11"/>
        <color theme="1"/>
        <rFont val="Calibri"/>
        <family val="2"/>
        <scheme val="minor"/>
      </rPr>
      <t>Os relatórios de monitoramento da região realizados em parceria com a Leme Engenharia e Norte Energia S.A. estão disponíveis nos links:</t>
    </r>
    <r>
      <rPr>
        <sz val="10"/>
        <color theme="1"/>
        <rFont val="Calibri"/>
        <family val="2"/>
        <scheme val="minor"/>
      </rPr>
      <t xml:space="preserve">
1- http://licenciamento.ibama.gov.br/Hidreletricas/Belo%20Monte/Relatorios%20Semestrais/3%C2%BA%20Relatorio%20Semestral%20Consolidado/CAP%202/13/13.3/13.3.5/
2- http://licenciamento.ibama.gov.br/Hidreletricas/Belo%20Monte/Relatorios%20Semestrais/4%C2%BARC%20FINAL%2030.08.2013%20-%20PDF/CAP%202/13/13.3/13.3.5/
3- 
http://licenciamento.ibama.gov.br/Hidreletricas/Belo%20Monte/Relatorios%20Semestrais/5%C2%BA%20RC%20FINAL%2031.01.2014%20-%20PDF/CAP%C3%8DTULO%202/13/13.3/13.3.5/
4- http://licenciamento.ibama.gov.br/Hidreletricas/Belo%20Monte/Relatorios%20Semestrais/6%C2%BA%20RC%20310714%20-%20PDF/CAP%C3%8DTULO%202/13/13.3/13.3.5/
5- http://licenciamento.ibama.gov.br/Hidreletricas/Belo%20Monte/Relatorios%20Semestrais/7%C2%BA%20RC%20FINAL%2011.02.2015%20-%20PDF/Cap%C3%ADtulo%202/13/13.3/13.3.5/
6- http://licenciamento.ibama.gov.br/Hidreletricas/Belo%20Monte/Relatorios%20Semestrais/UHE%20BELO%20MONTE%20-%209%C2%BA%20RC%20-%20Ibama/CAP%C3%8DTULO%202/13/13.3/13.3.5/
7- http://licenciamento.ibama.gov.br/Hidreletricas/Belo%20Monte/Relatorios%20Semestrais/10%20%C2%BA%20RC%20-%20UHE%20BM%20-%20Norte%20Energia%20-%20PDF/CAP%C3%8DTULO%202/13/13.3/13.3.5/
</t>
    </r>
  </si>
  <si>
    <t>SITUAÇÃO ATUAL DAS AÇÕES - 4ª MONITORIA (2017)</t>
  </si>
  <si>
    <t>Mapear e monitorar as alterações de habitats  das espécies de peixes ornamentais</t>
  </si>
  <si>
    <t>Determinar a área de ocorrência dos peixes ornamentais na área do PAN.</t>
  </si>
  <si>
    <t>Monitorar os parâmetros físicos-químicos, biológicos e a variação de vazão hidrológica no trecho do rio Xingu com ocorrência dos pedrais e no rio Bacajá (margem direita) para assegurar a manutenção das populações de peixes ornamentais.</t>
  </si>
  <si>
    <t>Identificar as áreas utilizadas para coleta de peixes ornamentais inseridos no PAN com vista ao ordenamento da atividade comercial de coleta de peixes.</t>
  </si>
  <si>
    <t>Desenvolver estudos de ecologia trófica dos peixes ornamentais, quantificando os itens alimentares e as áreas de alimentação na região da Volta Grande.</t>
  </si>
  <si>
    <t>Definir áreas de exclusão prioritárias na pesca de peixes ornamentais nas áreas remanescentes visando assegurar a viabilidade das populações e sua variabilidade genética.</t>
  </si>
  <si>
    <t>Estruturar um plantel em cativeiro para conservação de pool genético das espécies de peixes ornamentais listadas no PAN.</t>
  </si>
  <si>
    <t>Mapear e monitorar por sensoriamento remoto as feições fisiográficas das sub-baciais da área de abrangência do PAN, dando ênfase à tecnologia de radar, multiespectral e hiperespectral.</t>
  </si>
  <si>
    <t>Realizar estudo taxonômico das espécies de peixes ornamentais na área do PAN.</t>
  </si>
  <si>
    <t>Realizar estudo sistemático (taxonômico - morfológico e molecular) sobre a espécie indeterminada (Nyctinomops sp.) que só ocorreu em pedral e é suspeita de  ser  nova espécie. Caso seja, investigar sua ocorrência em outros locais (e.g. Tapajós).</t>
  </si>
  <si>
    <t>Criar e divulgar cartilha de uso sustentável em áreas cársticas com ocorrência do morcego Natalus</t>
  </si>
  <si>
    <t>Monitorar os parâmetros físicos-químicos, biológicos e a variação de vazão hidrológica no trecho do rio Xingu  para assegurar a manutenção das populações das espécies aquáticas, considerando especialmente as ameaças causadas por áreas de descargas pontuais e difusas provocadas pelo do garimpo, esgoto, desmatamento e uso do agrotóxico.</t>
  </si>
  <si>
    <t>Elaborar modelos ecossistêmicos para avaliar mudanças nas populações das espécies alvo do PAN em decorrência dos impactos da UHE Belo Monte.</t>
  </si>
  <si>
    <t>Determinar a área de ocorrência e distribuição das espécies aquáticas (peixes, ariranha e peixe-boi) na área de abrangência do PAN</t>
  </si>
  <si>
    <t>Desenvolver estudos sobre a ecologia (comportamento, alimentação, capacidade de adaptação, plasticidade, dinâmica populacional, resiliência, cadeia trófica) das espécies de peixes abrangidas no PAN</t>
  </si>
  <si>
    <t>Monitoramento e recuperação  do habitat da ariranha na área do PAN.</t>
  </si>
  <si>
    <t>Monitoramento e recuperação  do habitat do tucunaré do Xingu na área do PAN.</t>
  </si>
  <si>
    <t>Monitoramento e recuperação do habitat do peixe-boi na área do PAN.</t>
  </si>
  <si>
    <t>Mapear as áreas relevantes para conservação das espécies terrestres alvo do PAN na região do Baixo e Médio Xingu, incluindo o Mosaico da Terra do Meio.</t>
  </si>
  <si>
    <t xml:space="preserve">Criar Unidades de Conservação em áreas estratégicas para a conservação das espécies alvo do PAN, abarcando ambientes terrestres e aquáticos, considerando também: as áreas críticas das espécies ameaçadas do Pará, as áreas prioritárias para a conservação da Amazônia e oportunidades para o turismo sustentável. </t>
  </si>
  <si>
    <t>Integrar as metas do CIDS (Consórcio Intermunicipal de Desenvolvimento Sustentável da Transamazônica e Xingu), referentes à gestão ambiental das secretarias do meio ambiente dos municípios do PAN, às ações relevantes para a conservação das espécies alvo e propor a incorporação de adequações.</t>
  </si>
  <si>
    <t>Recuperar com espécies nativas as áreas degradadas nas áreas relevantes, principalmente as ilhas do Baixo Xingu, as florestas aluviais, a vegetação rupestre e o entorno de cavernas.</t>
  </si>
  <si>
    <t>Finalizar a elaboração do Plano de Manejo da FLONA de Caxiuanã.</t>
  </si>
  <si>
    <t>Finalizar a elaboração do Plano de Manejo da RESEX Verde para Sempre.</t>
  </si>
  <si>
    <t>Estabelecer os instrumentos de gestão das UC criadas no âmbito do PAN.</t>
  </si>
  <si>
    <t>Mapear áreas de possível conexão nas áreas relevantes para conservação das espécies alvo do PAN na região do Baixo e Médio Xingu, incluindo o mosaico da Terra do Meio.</t>
  </si>
  <si>
    <t>Propor a criação de UC municipal na margem direita do rio Igarapé Bacajá, bem como parte na margem esquerda, de modo a promover a conexão entre as terras indígenas Arara da Volta Grande e Trincheira/Bacajá</t>
  </si>
  <si>
    <t>Criar unidade de conservação na região do "Tabuleiro de Embaubal" e estabelecer instrumentos de gestão.</t>
  </si>
  <si>
    <t>Promover o rearranjo da paisagem considerando as reservas legais e APP, como forma de criar corredores ecológicos.</t>
  </si>
  <si>
    <t>Executar estudos de variabilidade genética em populações das espécies alvo do PAN, principalmente aquelas submetidas a fragmentação.</t>
  </si>
  <si>
    <t>Realizar estudos de filogeografia para arara azul e Natalus para avaliar a conectividade entre populações locais.</t>
  </si>
  <si>
    <t>Avaliar as principais ameaças antrópicas às espécies alvo do PAN nas áreas relevantes identificadas em mapeamento.</t>
  </si>
  <si>
    <t>Integrar neste plano as ações propostas nos Planos de ação de ariranha, peixe-boi, cervídeos, lepidopteras e onça pintada, cetáceos fluviais, falconiformes e outros a serem elaborados para a Amazônia.</t>
  </si>
  <si>
    <t xml:space="preserve">Identificar as principais enfermidades que acometem os animais domésticos no Eixo da Transamazônica e nas Terras Indígenas, através de sorologia e exame clínico.  </t>
  </si>
  <si>
    <t>Relatório  anual do estado sanitário dos animais domésticos a partir de outubro de 2012.</t>
  </si>
  <si>
    <t xml:space="preserve">Promover campanhas de vacinação dos canídeos e felídeos domésticos principalmente no Eixo da Transamazônica e Terras Indígenas contra raiva, leptospirose, cinomose, parvovirose. </t>
  </si>
  <si>
    <t>Intensificar o controle de epizootias de animais de produção, em especial raiva, tuberculose, brucelose, febre aftosa.</t>
  </si>
  <si>
    <t>Promover campanhas educacionais focadas nas enfermidades que acometem os animais domésticos, principalmente no Eixo da Transamazônica e Terras Indígenas.</t>
  </si>
  <si>
    <t>Realizar projeto de avaliação sanitária de animais silvestres na área de abrangência do PAN.</t>
  </si>
  <si>
    <t>Diagnóstico socioeconômico do ICMBio realizado, campanha de esterilização de cães domésticos e  acordos cumpridos relativos à restrição do número de ungulados.</t>
  </si>
  <si>
    <t>i)Ocorrencias da área de abrangencia do PAN inclusas no Sistema de Informação em Saúde Silvestre
(ii) remessa, por responsável local, de amostras biológicas para Laboratório integrado à Rede de Laboratórios em Saúde Silvestre, de acordo com as normas por ela estabalecidas; (iii) modelo de alerta na área do PAN validado por diagnóstico confiável; (iv) Boas práticas em saude silvestre e humana adequadas a realidade local</t>
  </si>
  <si>
    <t>Identificar e monitorar as espécies exóticas e alóctones da fauna que ocorrem na Bacia do Baixo e Médio Xingu e as potenciais invasoras  que afetem a viabilidade das espécies alvo.</t>
  </si>
  <si>
    <t>Elaborar e implementar um programa de prevenção, erradicação e controle de espécies invasoras.</t>
  </si>
  <si>
    <t>Construir e articular estratégias de parceria para evitar o uso de espécies exóticas e/ou alóctones com potencial invasor nos tanques-rede/escavados e monitorar a efetividade dessas ações.</t>
  </si>
  <si>
    <t>Realizar estudo sobre os impactos da caça  na região do Baixo e Médio Xingu.</t>
  </si>
  <si>
    <t xml:space="preserve">Realizar estudo sobre os impactos de pesca de peixes com fins alimentares, na região do Baixo e Médio Xingu. </t>
  </si>
  <si>
    <t>Articular, dentro dos programas de educação ambiental já existentes, a conservação de espécies do PAN e a segurança alimentar das populações humanas (relacionada a caça e pesca).</t>
  </si>
  <si>
    <t>Estimular atividades de aquicultura das espécies nativas da área afetada pela UHE para fins alimentares.</t>
  </si>
  <si>
    <t>Indicar e viabilizar alternativas econômicas aos pescadores artesanais na região da Volta Grande e área da UHE, minimizando as pressões sobre as espécies alvo do PAN.</t>
  </si>
  <si>
    <t>Avaliar e monitorar o impacto da captura intencional e acidental das espécies de botos fluviais, de peixe-boi-amazônico e de ariranhas.</t>
  </si>
  <si>
    <t>Viabilizar os acordos de pesca, com mecanismos de proteção à ariranha, ao peixe-boi-amazônico e aos botos fluviais.</t>
  </si>
  <si>
    <t xml:space="preserve">Implementar pesquisa para avaliar a  sobreposição da dieta da ariranha (Pteronura brasiliensis) com a atividade de pesca local. </t>
  </si>
  <si>
    <t>Elaboração de editais de pesquisa científica para a cadeira produtiva de organismos aquáticos vivos com fins ornamentais e de aquariofilia.</t>
  </si>
  <si>
    <t>Desenvolver campanha visando a inibição do tráfico de animais ameaçados de extinção na área do PAN</t>
  </si>
  <si>
    <t>Produzir guias para auxiliar a fiscalização na identificação das espécies alvo do PAN.</t>
  </si>
  <si>
    <t>Implementar iniciativas que evitem/ reduzam atropelamentos.</t>
  </si>
  <si>
    <t xml:space="preserve">Identificar e monitorar áreas de conflitos entre onças e pecuaristas.                            </t>
  </si>
  <si>
    <t>Realizar ações preventivas para evitar conflitos entre ariranha/ pescadores.</t>
  </si>
  <si>
    <t xml:space="preserve">Estabelecer acordos de pesca com as comunidades de ribeirinhos, como um item a ser incluído no plano de manejo em UC existentes e futuras. </t>
  </si>
  <si>
    <t>Estimar a abundância e a tendência populacional das espécies de botos fluviais, ariranha e peixe-boi-amazônico.</t>
  </si>
  <si>
    <t>Incluir e implementar, nos Planos de Manejo das UCs ações de proteção ao peixe-boi-amazônico, à ariranha e aos botos fluviais.</t>
  </si>
  <si>
    <t>Promover pesquisa para as seguintes espécies: Morphnus guianensis, Harpia harpyja, em relação a inventário em remanescentes florestais com avaliação de abundância, estudos da biologia (reprodução, alimentação, uso de habitat e comportamento) e estudos genéticos.</t>
  </si>
  <si>
    <t>Realizar  monitoramento de atropelamentos de fauna silvestre nas principais estradas da área do PAN.</t>
  </si>
  <si>
    <t>Identificar  as áreas importantes para   a alimentação e reprodução de espécies ameaçadas da fauna aquática e seus riscos associados.</t>
  </si>
  <si>
    <t xml:space="preserve"> Cíntia Hoffman (UFPA), Flavia (WCS), Thiago(Funai), UFPA/Campus Altamira e Belém, MPEG, Miriam Marmotel (Instituto Mamirauá), Vera Silva (INPA) </t>
  </si>
  <si>
    <t xml:space="preserve">O monitoramento dos aspectos físicos e biológicos da água no rio Xingu tem sido realizado com periodicidade semanal, mensal e trimestral.  Além da análise dos resultados do monitoramento da qualidade da água a NE está analisando os resultados dos monitoramentos da ictiofauna e integrando-os no âmbito do Programa de Conservação e Manejo de Hábitats Aquáticos. </t>
  </si>
  <si>
    <t xml:space="preserve">Relatório Técnico Consolidado (13ºRC) </t>
  </si>
  <si>
    <t>Levantamentos ictiofaunísticos foram efetuados por diversos projetos científicos, desde estudos de monitoria da ictiofauna de Belo Monte até projetos de pesquisa do CNPq de pesquisadores. Artigos de descrição de espécies tem sido publicados (contendo a distribuição das mesmas). Leandro Sousa participou da publicação de um livro dos Loricariidae ornamentais do Xingu em 2013 onde o conhecimento até aquele momento foi compilado e um mapa de distribuição de cada espécie foi apresentado).</t>
  </si>
  <si>
    <t>Artigos de descrição, de ecologia e livro</t>
  </si>
  <si>
    <t>Leandro Sousa/2018</t>
  </si>
  <si>
    <t xml:space="preserve">Relatório Técnico Consolidado (13ºRC)  </t>
  </si>
  <si>
    <t>Uma tese de doutorado e uma dissertação de mestrado foram efetuadas com o tema (artigos estão sendo submetidos para publicação). Os estudos foram feitos nas RESEX Rio Xingu e Rio Iriri. Através deles viu-se uma amplicação da área de ocorrência de algumas especies.</t>
  </si>
  <si>
    <t>Tese: Manuela Wariz:  Uso e Conservação de Recursos Pesqueiros em Unidades de Conservação na Bacia do Médio Rio Xingu, Pará- 2018;
Dissertação: Maria Dayanne da Silva Lima: A PESCA DE PEIXES ORNAMENTAIS EM DUAS UNIDADES DE CONSERVAÇÃO DE USO SUSTENTÁVEL NA REGIÃO DA TERRA DO MEIO, PARÁ - 2015;  
Dissertação: JANAYNA GALVÃO DE ARAÚJO: ECONOMIA E PESCA DE ESPÉCIES ORNAMENTAIS DO RIO XINGU, PARÁ, BRASIL - 2016)</t>
  </si>
  <si>
    <t>Leandro Sousa/2018
Alany/2018</t>
  </si>
  <si>
    <t xml:space="preserve">
</t>
  </si>
  <si>
    <t>Artigos, teses e dissertações no google drive
Dissertações: Alany Gonçalves_ Ecologia e etnoecologia de Hypancistrus zebra (Siluriformes: Loricariidae) no rio Xingu, Amazônia brasileira); 
WILSON MARTINS DA SILVA_ECOLOGIA TRÓFICA DE DUAS ESPÉCIES DE ACARIS REOFÍLICOS (Spectracanthicus punctatissimus Steindachner, 1881 e Spectracanthicus zuanoni Chamon e Py-Daniel 2014 LORICARIIDAE) NO RIO XINGU, AMAZÔNIA, BRASIL - 2014</t>
  </si>
  <si>
    <t>Alany
CEPAM</t>
  </si>
  <si>
    <t xml:space="preserve">Nas reuniões do comitê priorizou-se a questao do defeso. Necessidade de criar um GT especifico para se discutir o ordenamento pesqueiro. </t>
  </si>
  <si>
    <t>A ação não foi realizada, o Comitê de Gestão dos Recursos Pesqueiros das Bacias Amazônica e Araguaia/Tocantins/CPG Norte, reuniu-se apenas uma vez após a extinção do Ministério da Pesca e Aquicultura, institucionalmente no âmbito da Secretaria de Aquicultura e Pesca/SAP, definiu-se que tal ação seria discutida no Subcomitê Cientifico, entretanto, este se reuniu apenas duas vezes e tal ação ainda não foi discutida no referido subcomitê.</t>
  </si>
  <si>
    <t>Jeanne Gomes</t>
  </si>
  <si>
    <t>Sugere-se que ação seja incluída como ponto de pauta na próxima reunião do Subcomitê Cientifico/CPG Norte.</t>
  </si>
  <si>
    <t>O Laboratório de Aquicultura de Peixes Ornamentais do Xingu (LAQUAX) foi construído nas dependências da UFPA, campus de Altamira, contendo mais de 300 tanques. Um plantel das espécies-alvo foi alocado e houve algumas reproduções com sucesso.</t>
  </si>
  <si>
    <t>Laboratório funcionando e plantel mantido.</t>
  </si>
  <si>
    <t>Manuel Silva</t>
  </si>
  <si>
    <t>Diversas publicações tem sido feitas e continuam a ser submetidas.</t>
  </si>
  <si>
    <t>O estudo complementar finalizado em 2015, pela NESA, indicou que a espécie tratada como Nyctinomops sp. deveria ser considerada uma espécie nova, carecendo de uma descrição formal para a ciência.
A Bióloga Drª. Valéria Tavares Cunha, pesquisadora que relatou a espécie no EIA, está procedendo à descrição/revisão dos táxons (trata-se de duas possíveis espécies novas), porém os estudos não foram concluídos até o final do período deste PAN.
A espécie também foi encontrada no rio Teles Pires, pela empresa Biota, onde foram encontrados em ambientes terrestres, fora dos pedrais. A Norte Energia alterou o monitoramento de quirópteros, pois ainda não se sabe para onde os animais foram/vão após o enchimento. (Roberto Silva)</t>
  </si>
  <si>
    <t>Relatório Técnico – Estudo Complementar “Investigação Taxinômica e da Biologia de Nyctinomops sp (RT_06_EstudoComp_Nyctnomops_10_03_15_BIOTA)</t>
  </si>
  <si>
    <t>A pesquisadora Valéria relatou falta de aporte financeiro para conduzir as revisões dos táxons (coleta de dados para a abordagem genética adequada)</t>
  </si>
  <si>
    <t xml:space="preserve">CEPAM/Valéria/NESA </t>
  </si>
  <si>
    <t xml:space="preserve">Cartilha não finalizada </t>
  </si>
  <si>
    <t xml:space="preserve">Foram feitas tentativas de contato com o articulador, mas sem sucesso de resposta. Também buscado </t>
  </si>
  <si>
    <t>CEPAM/CECAV</t>
  </si>
  <si>
    <t>Sandro Emoto (Norte Energia)/2016</t>
  </si>
  <si>
    <t xml:space="preserve">O monitoramento dos parâmetros físicos-biológicos da água no rio Xingu tem sido realizado com periodicidade semanal, mensal e trimestral. Monitoramento de vazão hidrologica tem periodicidade diária. O monitoramento continua e até o momento não houve alterações verificadas. Ocorreu uma perturbação ocasionada pela água liberada pela turbina de UHE Belo Monte, no processo de enchimento, em 2015. </t>
  </si>
  <si>
    <t>CEPAM/Alany</t>
  </si>
  <si>
    <t>Ação não realizada. Sem informações do articulador</t>
  </si>
  <si>
    <t>As áreas de ocorrência foram determinadas na primeira fase dos monitoramentos, na etapa de pré-enchimento dos reservatórios. As campanhas semestrais de monitoramento de mamíferos aquáticos e semiaquáticos continuam sendo realizadas no âmbito do PBA da UHE Belo Monte. No 13º Relatório Consolidado são apresentadas as informações atualizadas do monitoramento, bem como os mapas de abundância relativa das espécies. A partir do ano de 2018 a espécie Trichechus inunguis - peixe-boi não será mais amostrado na área de influência da UHE Belo Monte, já que não foram detectados impactos sobre as populações desta espécie, que ocorre somente na área do Tabuleiro do Embaubal, a mais de 40 km à jusante do barramento da Usina.</t>
  </si>
  <si>
    <t>Relatório Técnico Consolidado (13ºRC)</t>
  </si>
  <si>
    <t>Ver problemas enfrentados. Nas reuniões do comitê priorizou-se a questao do defeso. Necessidade de criar um GT especifico para se discutir o ordenamento pesqueiro.</t>
  </si>
  <si>
    <t xml:space="preserve">Ação não avaliada na última monitoria por ausência de informação do articulador. Durante a rodada virtual uma gama de artigos foram compilados, porém a açao foi considerada roxa pela ausência de trabalhos com as espécies P. leopoldi e C. melaniae. </t>
  </si>
  <si>
    <t>Diversos artigos, teses e dissertações gerados (disponibilizados no  gdrive)</t>
  </si>
  <si>
    <t>Campanhas semestrais de monitoramento de mamíferos aquáticos e semiaquáticos continuam sendo realizadas no âmbito do PBA da UHE Belo Monte. No 13º Relatório Consolidado são apresentadas informações atualizadas do monitoramento (onde, nos 2 anos de monitoramento pós-enchimento houve redução de avistamentos no RX e não houve registros de ariranhas no RI). O Projeto de Recuperação de Áreas Degradadas na APP dos reservatórios já encontra-se em andamento (que corresponde parcialmente a área de ocorrrência destas espécies e que não foram realizadas ações de recuperação fora da área adquirida pela Norte Energia)</t>
  </si>
  <si>
    <t>Monitoramento sobre uso do habitat e distribuição do tucunaré-do-xingu está em andamento. No 10º RC foi apresentado ficha técnica e mapa de distribuição atualizada.(Há um indicativo que a espécie poderá aumentar sua distribuição dentro dos reservatórios,  porém por possuir hábito de corredeiras, não se sabe se são individuos que entraram nele ou é uma populaçao já estabelecida. A recuperação depende de mais dados de monitoramento, caso fique indicado sua necessidade)</t>
  </si>
  <si>
    <t xml:space="preserve">O monitoramento sobre uso do habitat e distribuição do peixe boi vem sendo realizadas no âmbito do PBA da UHE Belo Monte. No 13o. RC o status de atendimento da meta do programa diz o seguinte: "Durante todo o período amostrado (2012-2017), os registros da presença de peixe-boi na região do Tabuleiro do Embaubal permaneceram estáveis nas 20 campanhas de campo. Informações sobre caça são obtidas junto à equipe de fiscalização da SEMAT que atua na área de ocorrência do peixe-boi e com ribeirinhos da região. Foram criadas, à jusante de Belo Monte, duas Unidades de Conservação: o REVIS Tabuleiro do Embaubal e a RDS Vitória de Souzel. Além disso, a NE fornece apoio financeiro com a finalidade de fiscalização de quelônios. Tais ações também contribuem sobremaneira na conservação dos sirênios." </t>
  </si>
  <si>
    <t xml:space="preserve">Cepam </t>
  </si>
  <si>
    <t xml:space="preserve">É necessário a recuperação de áreas de ocorrência da especie, na região do tabuleiro do Embaubal, relacionadas com ocupação humana (Roberto Silva). </t>
  </si>
  <si>
    <t>A análise dos resultados de sete anos de monitoramento (pré e pós-enchimento dos reservatórios) foi apresentada no 13º Relatório Consolidado. Campanhas semestrais de monitoramento de mamíferos terrestres, aquáticos e semiaquáticos continuam sendo realizadas no âmbito do PBA da UHE Belo Monte (análise de dieta de ariranhas continuam em andamento - Roberto).</t>
  </si>
  <si>
    <t>Relatório Técnico de Planejamento Sistemático para Conservação da Biodiversidade na Região da UHE Belo Monte (CE 0097/2017-DS-IBAMA, de 24/02/2017)</t>
  </si>
  <si>
    <t>Existem dois processos de criação de UC previsto para a área alvo do PAN. Uma na volta grande do Xingu e outro no Rio Bacajaí (área do Estado denominada Gleba Bacajaí). Já houve um primeiro reconhecimentodas áreas e sobrevoo. Assim já houve reunião com a Norte Energia sobre a possibilidade de repasse de uma das áreas para o Estado para criação de UC. Foi elaborado um relatório técnico baseado nos dados a Norte Energia sobre a biodiversidade do local em questão. Durante a monitoria foi levantada a falta de uma análise para verificar se tais áreas comtemplam as áreas consideradas prioritárias para a conservação do MMA. Simultaneamente a esta reunião, IdeflorBio e Norte Energia acordaram em firmar um Termo de Compromisso, onde o estado tem até o dia 08/06 para enviar uma minuta ao empreendedor. Portanto, considerando o tempo de vigencia desse PAN e a morosidade do processo em suas esferas, a ação foi considerada vermelha.</t>
  </si>
  <si>
    <t>Estes processos de criação deveria está  em etapa mais avançada, porém, com o processo do Estado em relação às destinações de recurso de compensação ambiental definidas pelo Câmara de Compensação Federal, houve a parada do mesmo.</t>
  </si>
  <si>
    <t>Seria interessante que obtivéssemos outras fontes de recursos, além da compensação ambiental, para financiamento das atividades. Pois enquanto essa situação se define, pordeíamos continuar dando andamento nas atividades. Marcelo Raseira sugeriu que a Norte Energia, ao invés de repassar a  área ao estado (ou municipio, como sugerido pelo Estado) criasse uma RPPN, tanto pela faciliadade do trâmite de criação quanto pela obrigação do empreendedor em gerir a área.</t>
  </si>
  <si>
    <t xml:space="preserve">O PAN entrou na pauta do CIDS, que teve seu planejamento estratégico discutido e elaborado no ambito do PDRSX (PROJETO 074/2012), envolvendo 9 secretarias municipais, com gestão ambiental plena. </t>
  </si>
  <si>
    <t>O PAN está na pauta do CIDS, porém a dificuldade é levar a discussão aos novos secretarios municipais, que somente em 2018 já foram 13 novos secretarios empossados.</t>
  </si>
  <si>
    <t>Zelma</t>
  </si>
  <si>
    <t xml:space="preserve">A ação não foi realizada. </t>
  </si>
  <si>
    <t>A Norte Energia executou parte dessa ação recuperando áreas em cavernas (inicialmente previstas para serem inundadas, o que não ocorreu). Para as demais áreas não há informações. Roberto Silva</t>
  </si>
  <si>
    <t>FLONA Caxiuanã/2013</t>
  </si>
  <si>
    <t>O processo de elaboração do Plano de Manejo na RESEX Verde para Sempre foi retomado este ano. Estamos com equipe em campo realizando as oficinas comunitárias para coletar subsídios para elaboração das normas gerais de uso e zoneamento. No período de 15 a 17 de agosto será realizada a oficina de planejamento participativo e, após, partiremos para elaboração da primeira minuta do Plano de Manejo que deve ficar pronta em outubro. Após esta fase entraremos nas aprovações do documento junto à DIMAN/COMAN, Conselho Deliberativo e PFE/ICMBio, o que deve levar uns seis meses. Superado isto o documento é encaminhado para assinatura do Presidente e publicação, previsão para meados de 2019.</t>
  </si>
  <si>
    <t>Antônio Sena (ICMBIO/CR3)</t>
  </si>
  <si>
    <t>Os Planos de Manejo das UC PARNA Serra do Pardo e  ESEC da Terra do Meio foram finalizados e publicados. 
Sobre a APA Triunfo Xingu foram finalizados: o relatório socioeconômico,realizado pelo IEB; e a definição de áreas para levantamentos da fauna e flora, realizado por pesquisadores da UFPA, porém o plano de gestão não foi finalizado.</t>
  </si>
  <si>
    <t xml:space="preserve">Para as UCs criadas na região do tabuleiro do Embaubal já apresentamos gerente e iniciou-se o planejamento para implementação do conselho. Ações de fiscalização são prioridades em conjunto com a SEMAS, IBAMA e BPA. Trabalhos de educação ambiental estão em andamento. </t>
  </si>
  <si>
    <t>Realizado estudo de modelagem de distribuição de espécies, o que permite se inferir áreas mais propícias para esforços de manutenção de corredores para espécies alvo.
Elaborada modelagem de distribuição de espécies de acordo com disponibilidade de dados de ocorrência para a região.</t>
  </si>
  <si>
    <t xml:space="preserve">Relatório e mapas
Relatório Técnico de Planejamento Sistemático para Conservação da Biodiversidade na Região da UHE Belo Monte (CE 0097/2017-DS-IBAMA, de 24/02/2017) </t>
  </si>
  <si>
    <t>Laurenz Pinder/2016
Roberto Silva (Norte Energia - 2018)</t>
  </si>
  <si>
    <t>A TI Ituna/Itata encontra-se em "restrição de uso" (http://www.funai.gov.br/terra_indigena_3/mapa/index.php?cod_ti=72601). Essa informação foi corroborada em Dez/2015, em reunião na FUNAI/Altamira (relatório de vistoria técnica CEPAM/2015). A FUNAI informou que os estudos estão sendo conduzido e trata-se de uma população isolada</t>
  </si>
  <si>
    <t>A área proposta para criação da UC encontra-se sobreposta de conflitos fundiários. Em Fev/2017 a defensoria publica do Estado do Para impetrou a ação civil pública em  favor de 268 familias que requerem regularizacao fundiaria de parcela da gleba Bacajaí, situada ao lado da TI Arara da Volta Grande. Parte dessa mesma área encontra-se dentro do poligono de pesquisa anunciado pela empreendimento de mineração Belo Sun. Não houve andamento em relação a margem direita do Bacajá. Alany/Nivia</t>
  </si>
  <si>
    <t>Decreto Estadual 1566 de 17/06/16</t>
  </si>
  <si>
    <t>Nívia Pereira/2017</t>
  </si>
  <si>
    <t xml:space="preserve">Açao não realizada. Não há nada organizado em relação a conectividade. Futuramente o CAR poderá contribuir para que ocorra. </t>
  </si>
  <si>
    <t>Dissertações de mestrado. Artigo científico já submetido.</t>
  </si>
  <si>
    <t>Durante o período monitorado conhece-se um estudo para a arara azul e outro para Natalus</t>
  </si>
  <si>
    <t xml:space="preserve">Até o momento  existe o levantamento dos impactos do setor de rodoviário/estradas e hidroeletrico, identificadas pela COESP/ICMBio (PRIM). Não foram realizados estudo especifico para a região/espécie, que alem de UHE deveriam incluir mineração e agropecuária (e impactos da pesca dos peixes ornamentais - Leandro). </t>
  </si>
  <si>
    <t>Marcelo Raseira/2018</t>
  </si>
  <si>
    <t xml:space="preserve">Foram elaborados mapas para cada uma das espécies registradas por meio dos projetos executados no âmbito do PBA da UHE Belo Monte. </t>
  </si>
  <si>
    <t xml:space="preserve">Mapa para cada uma das espécies </t>
  </si>
  <si>
    <t xml:space="preserve">Dificuldades de sistematizar essas informações, uma vez que requer um trabalho técnico com os demais PANs. Entendemos que essa ação deveria ser da COPAN. </t>
  </si>
  <si>
    <t>O teor da ação requer planejamento participativo de todos os demais PANs para sistematizar e viabilizar a forma mais adequada para implementar a ação em tela.</t>
  </si>
  <si>
    <t>Foi proposto um workshop dos PANs para avaliar as sobreposições por região e/ou biomas</t>
  </si>
  <si>
    <t>O PAN foi apresentado ao gestor do programa, mas não houve continuidade. Não foi possivel a participação do ICMBio na reunião com o comite.</t>
  </si>
  <si>
    <t>Mais interessante apresentar as propostas ao CIDS - Leandro</t>
  </si>
  <si>
    <t xml:space="preserve">Atividades de monitoramento encerradas em 2015 no âmbito do PBA da UHE Belo Monte. Considerando que a ação era até o final do PAN, está incompleta. </t>
  </si>
  <si>
    <t>9o. Relatório Técnico Consolidado_ Endemias Transmissíveis a Fauna Silvestre.</t>
  </si>
  <si>
    <t>Laurenz Pinder/2017</t>
  </si>
  <si>
    <t>Foram feitas algumas campanhas de vacinação dentro da agenda do estado (Zelma).</t>
  </si>
  <si>
    <t>Como não há produtos (aguardados durante a rodada virtual) a ação foi considerada vermelha</t>
  </si>
  <si>
    <t>Cabe ao IBAMA/DILIC se atentar para a vacinação de zoonoses e outras enfermidades transmissiveis de animais domesticos para os silvestres. Entrar como condicionante nos PBAs dos licenciamentos de empreendimentos.</t>
  </si>
  <si>
    <t>A vigilancia e controle de epizoopatias dos animias de produção ocorre periodicamente na região pelo MAPA e  ADEPARA (programa Nacional de Controle e Erradicação da Brucelose e da Tuberculose Animal /PNCEBT,  Programa Estadual de Erradicação e Prevenção da Febre Aftosa no Estado do Pará e Programa de Controle da Raiva dos Herbívoros e outras Encefalopatias Transmissíveis)</t>
  </si>
  <si>
    <t>Relatórios e informações no site: http://www.adepara.pa.gov.br/programa-da-brucelose-e-tuberculose
http://www.adepara.pa.gov.br/erradica%C3%A7%C3%A3o-da-febre-aftosa
http://www.adepara.pa.gov.br/programa-de-controle-da-raiva-dos-herb%C3%ADvoros-e-outras-encefalopatias-transmiss%C3%ADveis</t>
  </si>
  <si>
    <t>ADEPARA/CEPAM</t>
  </si>
  <si>
    <t xml:space="preserve">Durante a reunião, Zelma informou que foram realizadas campanhas, através das Secretarias Municipais de Meio Ambiente dos 9 municipios envolvidos, porém como não há produtos (não enviados durante a rodada virtual), as campanhas foram consideradas pontuais e ação permaneceu em vermelho. </t>
  </si>
  <si>
    <t>Acordade que haveria uma reavaliação da cor, conforme produtos recebidos durante a rodada virtual. Como não houve recebimento de informações dentro do prazo estipulado a ação permaneceu vermelha.</t>
  </si>
  <si>
    <t>Cabe ao IBAMA/DILIC se atentar para a vacinação de zoonoses e outras enfermidades transmissiveis de animais domesticos para os silvestres.Entrar como condicionante nos PBAs dos licenciamentos de empreendimentos.</t>
  </si>
  <si>
    <t>Ação não realizada.</t>
  </si>
  <si>
    <t>Victor</t>
  </si>
  <si>
    <t xml:space="preserve">Cabe ao ICMBio/CGSAM articular esta ação junto  ao conselho gestor das unidades. </t>
  </si>
  <si>
    <t>O Sistema - SISS-Geo foi implementado em todo o país, porém o estreitamento institucional entre Fiocruz, Copan/ICMBio e Norte Energia  não aconteceu.</t>
  </si>
  <si>
    <t xml:space="preserve">Marcia Chame </t>
  </si>
  <si>
    <t>Durante os monitoramentos da UHE, de fauna não foram observadas interferências diretas de animais exóticos sobre as espécies silvestres. A maior interferência quanto à transmissão de zoonoses foi tratada no âmbito da ação 5.1. Não foi realizado nenhum estudo metodologicamente direcionado as espécies exóticas.
Alany complementa que são encontradas tilápias nos afluentes do rio Xingu.</t>
  </si>
  <si>
    <t>Relatório Técnico Semestral (9ºRC)</t>
  </si>
  <si>
    <t>Laurenz Pinder/2017
Alany/2018</t>
  </si>
  <si>
    <t>Sugere-se a ampliação da malha amostral, com uso de metodologias focadas nas exóticas.</t>
  </si>
  <si>
    <t>Ausência de interesse dos principais atores envolvidos na ação. Ausência de recursos financeiros e técnicos para realizar a ação.</t>
  </si>
  <si>
    <t>Marília Toledo/IBAMA e Diogo (Cepam)</t>
  </si>
  <si>
    <t>Chegou-se a discutir a possibilidade de excluir essa ação, mas isso não foi feito.</t>
  </si>
  <si>
    <t>Ver problemas enfrentados</t>
  </si>
  <si>
    <t>A ação não foi realizada, as mudanças internas ocorridas com a extinção do MPA/SAP, não favoreceram a realização da referida ação.</t>
  </si>
  <si>
    <t xml:space="preserve">Sugere-se que ação realizada pelos órgãos estaduais responsáveis pelo licenciamento dos empreendimentos aquícolas. </t>
  </si>
  <si>
    <t>Victor informa que provavelmente a questão deverá entrar no plano de gestão, em elaboração, da RESEX Verde Sempre. 
Zelma informa que entrará nas discussões dos conselhos das novas unidades criadas - RDS e REVIS.</t>
  </si>
  <si>
    <t>Em 2014 o CENAP iniciou estudo sobre caça de diversas espécies de mamíferos terrestres (mas com ênfase na onça-pintada), na área de abrangência do PAN e entorno. No entanto, o financiamento (via edital da Dibio) foi suspenso antes do término do projeto.</t>
  </si>
  <si>
    <t>Relatório técnico (com resultados parciais), já encaminhado em monitoria anterior.</t>
  </si>
  <si>
    <t>A composição das capturas vem sofrendo alterações após o barramento do rio (UHE Belo Monte) . Na foz do rio, não houve grandes mudanças, apenas o acari que ocupou primeira posição deslocando a dourada para o segundo lugar. No trecho entre Porto de Moz e Vitória do Xingu espécies como aracu e curimatã sofreram diminuição na sua posição relativa, dando lugar para o mapará, filhote e dourada que foram mais abundantes no último período. No trecho de Vitória do Xingu até as cachoeiras houve uma diminuição do aracu, e aumentos de pescada, mapará, filhote, pacu e ariduia após o barramento. Na Volta Grande do Xingu, o curimatã, que geralmente ocupava o quarto lugar nos volumes de captura, se transformou na espécie mais importante, deslocando o pacu que após o barramento ficou na segunda posição. No trecho ATM a pescada que ocupava a primeira posição antes do barramento passou para o segundo lugar, dando lugar para o tucunaré. No trecho BESP a pescada deslocou o tucunaré que antes ocupava a primeira posição e o curimatã também ganhou mais importância passando para a terceira posição após o barramento. No trecho CONF o pacu que antes ocupava a terceira posição passou para a segunda posição. Em SFX a composição não foi alterada. No Iriri, não houve grande mudanças, apenas uma proporção maior de pirararas que se destacaram no período pós-barramento.
Todos os resultados podem ser encontrados no Anexo 13.3.5-3, do Relatório Técnico Consolidado (13ºRC).</t>
  </si>
  <si>
    <t>Dissertação:JOSÉ LEOCYVAN GOMES NUNES_ESTIMADOR DA PRODUTIVIDADE PARA AS PESCARIAS ARTESANAIS DO RIO XINGU;
Artigo: Issac 2015_Pescarias artesanais da bacia do Rio Xingu na Amazônia Brasileira;
DISSERTAÇÃO: ESTHER MESQUITA_PESCA E DINÂMICA POPULACIONAL DA PESCADA BRANCA Plagioscion squamosissimus NO RIO XINGU, PARÁ, BRASIL
Relatório Técnico Consolidado (13ºRC), Anexo 13.3.5-3.</t>
  </si>
  <si>
    <t xml:space="preserve">Sugere-se que seja feita uma avaliação do impacto na pesca. </t>
  </si>
  <si>
    <t>Via secretarias de meio ambiente foram feitas campanhas de educação ambiental, mas com outro foco.</t>
  </si>
  <si>
    <t>Houve 50 sucessões de secretarios municipais, incluindo 2 mortes (um infarto e um assassinato). Somente no municipio de Brasil Novo possui planejamento estratégico de gestão ambiental, cpnstruido de forma participativa (municipio desembargado).</t>
  </si>
  <si>
    <t>Especies nativas com potencial:
Brycon falcatus (matrinxã);
Astyanax spp. (lambaris);
Prochilodus nigricans (curimatá);
Semaprochilodus spp. (jaraqui);
Leporinus spp. (piau);
Schizodon spp. (aracu);
Pseudoplatystoma punctifer (cachara);
Rhamdia spp. (jundiá);
Arapaima gigas (pirarucu).</t>
  </si>
  <si>
    <t>Sandro Emoto (Norte Energia)/2017</t>
  </si>
  <si>
    <t>Articulação com a Secretaria Especial da Aquicultura e Pesca SEAP/PR para o desenvolvimento da aquicultura na área de influência do empreendimento. 
Implantação de atividades de ATES junto aos pescadores.</t>
  </si>
  <si>
    <t>Desenvolvimento do pacote tecnológico para criação de espécies ornamentais, com sucesso na reprodução em cativeiro (aquários). Implantação do Projeto de Assistência Técnica de Pesca (ATES)</t>
  </si>
  <si>
    <t>Foi realizado o monitoramento, porém não é possivel avaliar o impacto de captura intencional que também depende de dados da fiscalização.</t>
  </si>
  <si>
    <t>Indiretamente a ação vem sendo realizada, mas sem tratar os mamiferos aquáticos.</t>
  </si>
  <si>
    <t>Nívia</t>
  </si>
  <si>
    <t>Atividades de educação ambiental precisam ser englobadas em um único programa, evitando que as ações aconteçam de forma difusa. Roberto</t>
  </si>
  <si>
    <t xml:space="preserve">
Elaborada Nota Técnica com análise da dieta de mustelídeos.</t>
  </si>
  <si>
    <t>Nota Técnica nº 011/2015 (CE 0205/2015-DS-IBAMA, de 10/07/2015)</t>
  </si>
  <si>
    <t>Gustavo de Oliveira/2017
NESA /2018</t>
  </si>
  <si>
    <t>Ação não realizada, a perspectiva enquanto MPA era que tais embarcações pudessem ser adquiridas via direcionamento de emendas parlamentares/Siconv e convênios, entretanto, após a extinção do MPA não houve muitos avanços em relação ao direcionamento de emendas parlamentares para a SAP no que diz respeito a região do Xingu/PA.</t>
  </si>
  <si>
    <t>Verificar junto a SEAP, as questões referentes aos recursos disponíveis da referida secretaria para que tal ação possa ser realizada. Sugestão para o descarte ser realizado o mais proximo possível do local de captura. Jeanne e Alany</t>
  </si>
  <si>
    <t xml:space="preserve">Verificar junto a SEAP, as questões referentes aos recursos disponíveis da referida secretaria para que tal ação possa ser realizada. </t>
  </si>
  <si>
    <t>Ação não realizada, com a extinção do MPA e a criação da SAP, transição da SAP para o MAPA, o que convênio existente entre o MPA e o CNPq foi paralisado, sendo assim, não foram realizadas chamadas públicas de pesquisas especificas para os peixes ornamentais do rio Xingu/PA.</t>
  </si>
  <si>
    <t>Verificar junto a SEAP, as questões referentes aos possíveis convênios futuros com o CNPq a inclusão chamadas públicas de pesquisas especificas para os peixes ornamentais do rio Xingu/PA.</t>
  </si>
  <si>
    <t>Ver problemas enfrentados
Durante o desenvolvimento do Projeto de Aquicultura de Peixes Ornamentais - PAPO foram produzidos: artigos científicos, publicações de resumos, tese, monografias, cartilhas, cursos e reuniões.
Informações detalhadas podem ser encontradas no Relatório Técnico Consolidado (13ºRC - Projeto 13.3.3, Anexo 13.3.3-4 e Anexo 13.3.3-5).</t>
  </si>
  <si>
    <t>Relatório Técnico Consolidado (13ºRC - Projeto 13.3.3, Anexo 13.3.3-4 e Anexo 13.3.3-5).</t>
  </si>
  <si>
    <t>A ação não foi realizada, as mudanças internas ocorridas com a extinção do MPA/SAP, não favoreceram a realização da referida ação, pois parceria com o MEC para a realização dos cursos via Pronatec acabou sendo prejudicada. 
Em 2013, o extinto MPA lancou a cartilha: Manual de boas práticas de manejo e bem estar das especies de peixes ornamentais amazonicos.</t>
  </si>
  <si>
    <t>Verificar junto a SEAP, as questões referentes aos as capacitações e cursos via Pronatec.</t>
  </si>
  <si>
    <t>Ação não realizada, não houve avanço junto ao IBAMA em relação a tal ação e o processo encontra-se paralisado na SEAP.</t>
  </si>
  <si>
    <t>Solicitar informações a SEAP a respeito do status do processo que versa sobre a referida questão e que tem relação direta com a ação.</t>
  </si>
  <si>
    <t>Por trata-se de ação que envolve ordenamento pesqueiro, sugere-se que a mesma seja discutida no Comitê de Gestão dos Recursos Pesqueiros das Bacias Amazônica e Araguaia/Tocantins/CPG Norte e tratada no Subcomitê Cientifico do referido CPG.</t>
  </si>
  <si>
    <t>Não foi realizada a ação</t>
  </si>
  <si>
    <t>Em elaboração: um  guia de identificação de peixes ornamentais de água doce, elaborado pelo CEPAM.  A idéia é que desse guia, saia uma cartilha que contenha as espécies ameaçadas, suas caracteristicas (morfotipos e dados biológicos) que as diferencie daquelas não ameaçadas (lista positiva da negativa de ornamentais). Para as demais espécies do PAN, não há informações.</t>
  </si>
  <si>
    <t>Relatório de Vistoria Técnica, de 22 de janeiro de 2016 (SEI 1391819), com as indicações de locais, datas e logística necessária para a realização de ações de fiscalizaçõ na área alvo. E-mails enviados aos responsáveis pela setor de fiscalização dos seguintes órgãos: Diretoria de Fiscalização do IBAMA em Brasília (05/02/16); Departamento de Pesca do IBAMA SEDE (05/02/16); Superintendência do IBAMA em Manaus (27/06/16), Gerência do IBAMA em Santarém (05/02/16); Sede do ICMBio em Brasília (05/02/16) e DILIC/IBAMA (05/02/2016). Relatório de Vistoria Técnica de fevereiro de 2017 (SEI 1392085). Nota Técnica 02, de 2017 (SEI 1323607).</t>
  </si>
  <si>
    <t xml:space="preserve">Envolver órgãos que possam ter interesse na ação, como MPF/PA, PRF/PA, PF/PA e secretarias municipais de meio ambiente das cidades da regiãos, através do CIDs. Com certeza a pressão de retirada de indivíduos da fauna ameaçada na região continua acontecendo, tendo em vista as apreensões de malas com H. zebra que esporadicamente ocorrem nos aeroportos e rios da região e que eventualmente são publicados pela imprensa local. </t>
  </si>
  <si>
    <t>A empresa de consultoria Gestão Ambiental, que atua no eixo da transamazônica, realizou algumas campanhas de educação ambiental, mas a implementação de mecanismos para evitar atropelamentos (sinalização/ passagens de fauna) não foram efetivados (Zelma).
O PRIM estradas será divulgado em breve, porém o instrumento tem outro foco, que indicará recomendações (Rosana).</t>
  </si>
  <si>
    <t>Em 2012, o CENAP realizou mapeamento de áreas de conflito em boa parte da área do PAN. Em 2014, foi iniciado um projeto visando detalhar o mapa obtido anteriormente e selecionar locais para monitoramento de conflitos (dentro do mesmo projeto citado na ação 7.1). No entanto, o financiamento (via edital da Dibio) foi suspenso antes do término do projeto. Existe um projeto coordenado pelo pesquisador Milton (IFTPA) previsto para iniciar em 2018, envolvendo as Resex e Transamazonica, parcialmente na área do PAN. Victor</t>
  </si>
  <si>
    <t>Artigo científico, relatório técnico parcial, ambos encaminhados em monitoria anterior.</t>
  </si>
  <si>
    <t>As discussoes são gerais, não abordando o conflito especifico com a especie.</t>
  </si>
  <si>
    <t>A discussão deve entrar nos acordos de pesca firmados na região. Deverá ocorrer a divulgação de resultados já obtidos, de que ariranhas e pescadores não competem por recursos, ou seja,  a dieta das ariranhas não se sobrepoe com as especies visadas pelos pescadores.</t>
  </si>
  <si>
    <t>Nas unidades da Terra do Meio e na RESEX Verde Para Sempre a ação não andou (Victor). Nas Tis foi informado pela Norte Energia que os temas estão em inicio de conversa (Bruno).
Não existem Acordos de Pesca formais vigentes nas três RESEXs que compõem a Terra do Meio, no entanto estão sendo realizados diagnósticos sobre conflitos de pesca no rio Xingu, por meio de contratações, e as informações poderão subsidiar acordos de pesca.  
Cabe citar que existem Planos de Utilização das três RESEXs, estes fazem parte dos Planos de Manejo e apresentam regras relativas à Pesca, porém apenas no âmbito de cada UC, disciplinando quem tem direito a pescar, onde, quando, como e com quais apetrechos; a pesca também é abordada em programas específicos, como por exemplo:
- RESEX Riozinho do Anfrisio: Subprograma Recursos Pesqueiros, dentro do Programa Qualidade de Vida e Cidadania
- RESEX do Rio Iriri: Subprograma Recursos Pesqueiros, dentro do Programa de Manejo dos Recursos Naturais e Cadeias Produtivas; Subprograma de impactos ambientais
- RESEX do rio Xingu: Subprograma Pesca, dentro do Programa de Manejo de Recursos Naturais e Cadeias Produtivas.
Ademais, em 2009 foi feito um TERMO DE ACORDO DE PESCA NO LEITO DO RIO IRIRI NA REGIÃO DA RESERVA EXTRATIVISTA DO IRIRI, DA TERRA INDÍGENA CACHOEIRA SECA E DA TERRA INDÍGENA XIPAYA, porém não está mais vigente./Andréa Pimenta - rodada virtual</t>
  </si>
  <si>
    <t>Victor/Bruno - oficina
Andréa Pimenta - rodada virtual</t>
  </si>
  <si>
    <t>No 13º Relatório Consolidado no âmbito do PBA da UHE Belo Monte, são apresentadas informações quantitativas e mapas. Os dados  são referentes a AID e AII (Roberto).</t>
  </si>
  <si>
    <t>No Plano de Manejo do Parque Nacional da Serra do Pardo a ariranha consta entre os Alvos de Conservação, no tópico sobre Pesquisas Prioritárias para o Parque, e um dos objetivos específicos do Parque é Garantir a proteção de espécies da fauna ameaçadas de extinção no PNSP, que engloba diversas espécies, incluindo a ariranha. Nos Planos de Manejo das demais UCs da Terra do Meio não constam ações diretas de proteção às ariranhas. Andréa Pimenta - rodada virtual</t>
  </si>
  <si>
    <t xml:space="preserve">Em contato com T. Sanaiotti,  foi informado  que o monitoramento continua ocorrendo. A pesquisadora pretende voltar na área este ano. Dois artigos foram recentemente publicados e já estão disponibilizados. 
</t>
  </si>
  <si>
    <t>A partir de 2017 a Norte Energia passou a não apoiar as pesquisas de forma satisfatória. Passagens aéreas para a equipe de pesquisa não foram mais disponibilizadas. Porém, contiou-se a apoiar o deslocamento dos pesquisadores na Volta Grande, local onde estão os ninhos.</t>
  </si>
  <si>
    <t>Diogo lagroteria (que contatou a pesquisadora Tânia sanaiotti por telefone).</t>
  </si>
  <si>
    <t xml:space="preserve">Foi realizado monitoramento e mitigação (60 km da transamazonica e toda a extensão dos travessões 27 e 55). Constatou-se que o número de atropelamentos eram baixos em relação a média nacional e o projeto foi encerrado em 2016 (Roberto).
A empresa Gestão Ambiental faz o monitoramento contínuo na BR 230. </t>
  </si>
  <si>
    <t xml:space="preserve">Nota Técnica Nº 042/2016 (CE 0279/2016-DS-IBAMA) </t>
  </si>
  <si>
    <t>Gustavo de Oliveira/2017</t>
  </si>
  <si>
    <t>Necessária articulação junto ao DNIT e SEDOP</t>
  </si>
  <si>
    <t>Relatório Técnico Consolidado (13ºRC)
Dissertação Alany Gonçalves (gdrive)</t>
  </si>
  <si>
    <t>Sandro Emoto (Norte Energia)/Alany</t>
  </si>
  <si>
    <t>Apesar dos esforcos o programa não prosperou e foi extinto.</t>
  </si>
  <si>
    <r>
      <t>Foram realizadas diversas articulações intitucionais para articular ações de fiscalização na região. Há uma série de documentos produzidos que foram encaminhados aos potenciais parceiros. Entre as medidas tomadas podemos citar: 1 - Articulação com o (na época) Superintendente do IBAMA/PA Luiz Paulo Castro (reunião em Altamira/PA dia 08/12/15). 1 - Articulação com o Superintendente subsituto da superintendência do IBAMA/AM, Geandro Pantoja (reunião em Manaus/AM dia 26/06/16). Além disso, foi elaborado e enviado Relatório Técnico, onde</t>
    </r>
    <r>
      <rPr>
        <b/>
        <sz val="10"/>
        <rFont val="Calibri"/>
        <family val="2"/>
        <scheme val="minor"/>
      </rPr>
      <t xml:space="preserve"> está indicado a necessidade extrema de fiscalização na área, com indicativo de locais, datas e logística necessária, no dia 05/02/16,</t>
    </r>
    <r>
      <rPr>
        <sz val="10"/>
        <rFont val="Calibri"/>
        <family val="2"/>
        <scheme val="minor"/>
      </rPr>
      <t xml:space="preserve"> para os seguintes atores/instituições: Roberto Cabral - DIPRO/IBAMA; Jair Schmitt - DIPRO/IBAMA; Maria Luiza Souza - IBAMA/Santarém; Henrique Anatole Cardosos Ramos - IBAMA/Setor de Pesca, Alexandre Garcia - DILIC/IBAMA e Fatima Pires de Almeida ICMBio/Sede. Em fevereiro de 2017 foi publicado o 2 Relatório de Vistoria Técnica (SEI 1392085) onde constam novamente, indicação de locais, épocas do ano, logística necessária e demais informações sobre a necessidade de fiscalizações na área. A Nota Técnica n 2/2017/CEPAM/DIBIO/ICMBio (SEI 1323607) também aponta as informações citadas anteriormente nos relatórios de Vistoria. Todos esses documentos foram encaminhados para a DIBIO e estão disponíveis no SEI. Mas infelizmente, não temos informações sobre ações contínuas de fiscalização na área.</t>
    </r>
  </si>
  <si>
    <r>
      <t xml:space="preserve">Sem estudos realizados p/ </t>
    </r>
    <r>
      <rPr>
        <i/>
        <sz val="11"/>
        <rFont val="Calibri"/>
        <family val="2"/>
        <scheme val="minor"/>
      </rPr>
      <t>P. leopoldi</t>
    </r>
  </si>
  <si>
    <r>
      <t xml:space="preserve">Artigos científicos: 
</t>
    </r>
    <r>
      <rPr>
        <b/>
        <sz val="11"/>
        <rFont val="Calibri"/>
        <family val="2"/>
        <scheme val="minor"/>
      </rPr>
      <t>Chamon, Sousa - 2016</t>
    </r>
    <r>
      <rPr>
        <sz val="11"/>
        <rFont val="Calibri"/>
        <family val="2"/>
        <scheme val="minor"/>
      </rPr>
      <t xml:space="preserve"> - A new species of the leopard pleco genus Pseudacanthicus (Siluriformes Loricariidae) from the Rio Xingu, Brazil;
</t>
    </r>
    <r>
      <rPr>
        <b/>
        <sz val="11"/>
        <rFont val="Calibri"/>
        <family val="2"/>
        <scheme val="minor"/>
      </rPr>
      <t>Cramer, Sousa - 2016</t>
    </r>
    <r>
      <rPr>
        <sz val="11"/>
        <rFont val="Calibri"/>
        <family val="2"/>
        <scheme val="minor"/>
      </rPr>
      <t xml:space="preserve"> - A New Species of Tiger Pleco Panaqolus (Siluriformes Loricariidae) from the Xingu Basin, Brazil;
</t>
    </r>
    <r>
      <rPr>
        <b/>
        <sz val="11"/>
        <rFont val="Calibri"/>
        <family val="2"/>
        <scheme val="minor"/>
      </rPr>
      <t xml:space="preserve">Netto-ferreira et al. - 2016 </t>
    </r>
    <r>
      <rPr>
        <sz val="11"/>
        <rFont val="Calibri"/>
        <family val="2"/>
        <scheme val="minor"/>
      </rPr>
      <t xml:space="preserve">- Phallobrycon synarmacanthus, a new species of Stevardiinae from the Xingu basin, Brazil (Teleostei Characidae;
</t>
    </r>
    <r>
      <rPr>
        <b/>
        <sz val="11"/>
        <rFont val="Calibri"/>
        <family val="2"/>
        <scheme val="minor"/>
      </rPr>
      <t>Sousa_et_al-2018_</t>
    </r>
    <r>
      <rPr>
        <sz val="11"/>
        <rFont val="Calibri"/>
        <family val="2"/>
        <scheme val="minor"/>
      </rPr>
      <t xml:space="preserve">Platydoras birindellii, new species of striped raphael catfish (Siluriformes Doradidae) from the rio Xingu, Brazil
Artigos disponiblizados no Google Drive
</t>
    </r>
  </si>
  <si>
    <r>
      <t xml:space="preserve">No 13º Relatório Consolidado no âmbito do PBA da UHE Belo Monte, são apresentadas informações quantitativas e mapas dos ambientes de pedrais após a formação do TVR. (Os estudos continuam, foram identificadas a ocorrencia de </t>
    </r>
    <r>
      <rPr>
        <i/>
        <sz val="11"/>
        <rFont val="Calibri"/>
        <family val="2"/>
        <scheme val="minor"/>
      </rPr>
      <t>Nictynomops</t>
    </r>
    <r>
      <rPr>
        <sz val="11"/>
        <rFont val="Calibri"/>
        <family val="2"/>
        <scheme val="minor"/>
      </rPr>
      <t xml:space="preserve"> fora do TVR - Roberto).</t>
    </r>
  </si>
  <si>
    <r>
      <t xml:space="preserve">Ao longo do PAN, não foram identificados parceiros/especialistas para executar essa ação, havendo dúvidas  de  quais especies ocorrem na região. 
Embora não focado em moluscos bivalves, um estudo recente "Annotated checklist of parasitic and decapod crustaceans from the middle and lower Xingu (Amazon Basin) above and below the Belo Monte dam complex, Pará State, Brazil"  Magalhães, </t>
    </r>
    <r>
      <rPr>
        <i/>
        <sz val="11"/>
        <rFont val="Calibri"/>
        <family val="2"/>
        <scheme val="minor"/>
      </rPr>
      <t xml:space="preserve">et al. </t>
    </r>
    <r>
      <rPr>
        <sz val="11"/>
        <rFont val="Calibri"/>
        <family val="2"/>
        <scheme val="minor"/>
      </rPr>
      <t xml:space="preserve">2018.; sobre a riqueza e distribuição de espécies da fauna de crustáceos do médio e baixo rio Xinguos, um total de 32 espécies foram identificadas, onde 17 tiveram seu primeiro registro. O baixo Xingu, abaixoas corredeiras Volta Grande, detiveram a maior diversidade com 19 espécies. As corredeiras de Volta Grande (entre Altamira e o Baixo Xingu) e o médio Xingu acima de Altamira exibiu 17 e 15 espécies, respectivamente. Baseado em comparações com outras regiões da Amazônia e da america do Sul, o médio e baixo rio Xingu, suportam uma diversidade notavelmente alta de decápodes. </t>
    </r>
  </si>
  <si>
    <r>
      <t xml:space="preserve">Algumas dissertações de mestrado tem sido feitas com estudos genéticos de populações (filogeografia). Uma dissertação já foi defendida com </t>
    </r>
    <r>
      <rPr>
        <i/>
        <sz val="11"/>
        <rFont val="Calibri"/>
        <family val="2"/>
        <scheme val="minor"/>
      </rPr>
      <t>Baryancistrus xanthellus</t>
    </r>
    <r>
      <rPr>
        <sz val="11"/>
        <rFont val="Calibri"/>
        <family val="2"/>
        <scheme val="minor"/>
      </rPr>
      <t xml:space="preserve"> e outra está em andamento com </t>
    </r>
    <r>
      <rPr>
        <i/>
        <sz val="11"/>
        <rFont val="Calibri"/>
        <family val="2"/>
        <scheme val="minor"/>
      </rPr>
      <t>Potamotrygon leopoldi</t>
    </r>
    <r>
      <rPr>
        <sz val="11"/>
        <rFont val="Calibri"/>
        <family val="2"/>
        <scheme val="minor"/>
      </rPr>
      <t xml:space="preserve">.Foram encontradas 5 populações geneticamente diferentes de </t>
    </r>
    <r>
      <rPr>
        <i/>
        <sz val="11"/>
        <rFont val="Calibri"/>
        <family val="2"/>
        <scheme val="minor"/>
      </rPr>
      <t>B. xanthellus</t>
    </r>
    <r>
      <rPr>
        <sz val="11"/>
        <rFont val="Calibri"/>
        <family val="2"/>
        <scheme val="minor"/>
      </rPr>
      <t>, mas morfologicamente não há diferenças. Provavelmente são populaçoes separadas geologicamente. Alany</t>
    </r>
  </si>
  <si>
    <r>
      <t xml:space="preserve">1 artigo sobre filogeografia de arara-azul: </t>
    </r>
    <r>
      <rPr>
        <b/>
        <sz val="11"/>
        <rFont val="Calibri"/>
        <family val="2"/>
        <scheme val="minor"/>
      </rPr>
      <t>"Abundance of Harpy and Crested Eagles from a reservoir-impact area in the Low- and Mid-Xingu River"</t>
    </r>
    <r>
      <rPr>
        <sz val="11"/>
        <rFont val="Calibri"/>
        <family val="2"/>
        <scheme val="minor"/>
      </rPr>
      <t xml:space="preserve">, Braz. J. Biol. vol.75 no.3 supl.1 São Carlos Aug. 2015
http://dx.doi.org/10.1590/1519-6984.00614BM
1 artigo para Natalus: </t>
    </r>
    <r>
      <rPr>
        <b/>
        <sz val="11"/>
        <rFont val="Calibri"/>
        <family val="2"/>
        <scheme val="minor"/>
      </rPr>
      <t>"An update on the distribution of the Brazilian funneleared bat, Natalus macrourus (Gervais, 1856) (Mammalia,Chiroptera), with new records from the Brazilian Northeastern"</t>
    </r>
    <r>
      <rPr>
        <sz val="11"/>
        <rFont val="Calibri"/>
        <family val="2"/>
        <scheme val="minor"/>
      </rPr>
      <t>.Check List 9(3): 675–679, 2013.</t>
    </r>
  </si>
  <si>
    <r>
      <t>O IBAMA informou que não há uma condicionante de monitoramento de espécies exóticas  e nem um programa específico para esse tema dentro do PBA. Em conversas com representantes da NE, também foi citado a</t>
    </r>
    <r>
      <rPr>
        <b/>
        <sz val="11"/>
        <rFont val="Calibri"/>
        <family val="2"/>
        <scheme val="minor"/>
      </rPr>
      <t xml:space="preserve"> não necessidade</t>
    </r>
    <r>
      <rPr>
        <sz val="11"/>
        <rFont val="Calibri"/>
        <family val="2"/>
        <scheme val="minor"/>
      </rPr>
      <t xml:space="preserve"> de realizar uma ação que não está prevista no PBA ou nas condicionantes das Licenças. Não foi possível viabilizar dentro do ICMBio ou IBAMA, a elaboração desse programa. Não houve recursos disponibilizados para essa ação e mesmo após contato com técnicos do IBAMA buscando apoio, a ação não avançou.</t>
    </r>
  </si>
  <si>
    <r>
      <t xml:space="preserve">A NESA dentro de seu 13 RC, apresenta dentro do Projeto de Monitoramento de Mamiferos Aquáticos e semi-aquáticos, o resultado de entrevistas realizadas com moradores locais com o objetivo de avaliar se está havendo o aumento da pressão de caça sobre os mamíferos semiaquáticos e se há algum conflito entre as espécies e os moradores (tópico 13.4.1.2.1.3. ENTREVISTAS E EVIDÊNCIA DE CAÇA). Consta como resultado que apenas em uma das área monitoradas  não houve relatos de interferências negativas entre as atividades de pescas e mustelídeos semiaquáticos. </t>
    </r>
    <r>
      <rPr>
        <i/>
        <sz val="11"/>
        <rFont val="Calibri"/>
        <family val="2"/>
        <scheme val="minor"/>
      </rPr>
      <t>"A  maioria dos entrevistados apontou que as ariranhas são grandes competidoras por “roubarem seus peixes” e “estragarem suas redes”, sendo vistas de maneira negativa. Contudo, nenhum deles relatou combate direto, embora um pescador já tenha visto um indivíduo morto apresentando marcas de tiro flutuando no rio. Quanto às lontras, dois entrevistados já criaram ou conhecem quem criou indivíduos como animais de estimação. Considerando agora o novo uso da APP por ribeirinhos, serão definidas novas estratégias de abordagens da conservação de mustelídeos no RX, contando-se com interfaces junto aos projetos de educação ambiental e ATES."</t>
    </r>
    <r>
      <rPr>
        <sz val="11"/>
        <rFont val="Calibri"/>
        <family val="2"/>
        <scheme val="minor"/>
      </rPr>
      <t xml:space="preserve">
Não há resultado para peixe-boi e botos.</t>
    </r>
  </si>
  <si>
    <r>
      <t xml:space="preserve">Simplesmente não houve nenhum retorno, de qualquer orgão, sobre a demanda apresentada. Os analistas ambientais Diogo Lagroteria e Manuel nas duas idas a campo em 2015 e 2016, se depararam com coletores de </t>
    </r>
    <r>
      <rPr>
        <i/>
        <sz val="11"/>
        <rFont val="Calibri"/>
        <family val="2"/>
        <scheme val="minor"/>
      </rPr>
      <t>H. zebra</t>
    </r>
    <r>
      <rPr>
        <sz val="11"/>
        <rFont val="Calibri"/>
        <family val="2"/>
        <scheme val="minor"/>
      </rPr>
      <t xml:space="preserve"> na região da Volta Grande do Xingu (Vide Relatórios de Vistoria 2015 e 2016). Foi tentao articular ações de fiscalização no Tabuleiro do Embaubal, inclusive com visitas in loco e reuniões com instituições de fiscalização e controle, sem sucesso.</t>
    </r>
  </si>
  <si>
    <r>
      <t xml:space="preserve">Artigos publicados: </t>
    </r>
    <r>
      <rPr>
        <b/>
        <sz val="11"/>
        <rFont val="Calibri"/>
        <family val="2"/>
        <scheme val="minor"/>
      </rPr>
      <t>Resource availability and diet in Harpy Eagle breeding territories on the Xingu River, Brazilian Amazon</t>
    </r>
    <r>
      <rPr>
        <sz val="11"/>
        <rFont val="Calibri"/>
        <family val="2"/>
        <scheme val="minor"/>
      </rPr>
      <t xml:space="preserve"> (http://www.scielo.br/pdf/bjb/v75n3s1/1519-6984-bjb-75-3s1-190.pdf) ;
</t>
    </r>
    <r>
      <rPr>
        <b/>
        <sz val="11"/>
        <rFont val="Calibri"/>
        <family val="2"/>
        <scheme val="minor"/>
      </rPr>
      <t>Abundance of Harpy and Crested Eagles from a reservoir-impact area in the Low- and Mid-Xingu River</t>
    </r>
    <r>
      <rPr>
        <sz val="11"/>
        <rFont val="Calibri"/>
        <family val="2"/>
        <scheme val="minor"/>
      </rPr>
      <t xml:space="preserve">
(http://www.scielo.br/pdf/bjb/v75n3s1/1519-6984-bjb-75-3s1-181.pdf)</t>
    </r>
  </si>
  <si>
    <r>
      <t xml:space="preserve">As áreas estão sendo identificadas pelos projetos específicos do PBA e estão sendo analisados de forma integrada. Para o </t>
    </r>
    <r>
      <rPr>
        <i/>
        <sz val="11"/>
        <rFont val="Calibri"/>
        <family val="2"/>
        <scheme val="minor"/>
      </rPr>
      <t xml:space="preserve">H. zebra </t>
    </r>
    <r>
      <rPr>
        <sz val="11"/>
        <rFont val="Calibri"/>
        <family val="2"/>
        <scheme val="minor"/>
      </rPr>
      <t>não há monitoramento por conta de metodologia de captura, mas o tema foi trabalhado pela Alany durante sua dissertação de mestrado, através de entrevistas (gdrive). Necessário novos estudos após o enchimento.</t>
    </r>
  </si>
  <si>
    <r>
      <t xml:space="preserve">Para o </t>
    </r>
    <r>
      <rPr>
        <i/>
        <sz val="11"/>
        <rFont val="Calibri"/>
        <family val="2"/>
        <scheme val="minor"/>
      </rPr>
      <t>H. zebra</t>
    </r>
    <r>
      <rPr>
        <sz val="11"/>
        <rFont val="Calibri"/>
        <family val="2"/>
        <scheme val="minor"/>
      </rPr>
      <t xml:space="preserve"> é necessário uma ação especifica para avaliar dados de alimentacão e reprodução  após o enchimento da UHE Belo Monte.</t>
    </r>
  </si>
  <si>
    <t>28/05/2018 - 30/05/2018</t>
  </si>
  <si>
    <t>SITUAÇÃO ATUAL DAS AÇÕES - MONITORIA FINAL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</si>
</sst>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6]mmmm\-yy;@"/>
    <numFmt numFmtId="165" formatCode="&quot;R$&quot;\ #,##0.00"/>
    <numFmt numFmtId="167" formatCode="&quot;R$&quot;\ #.##0"/>
    <numFmt numFmtId="168" formatCode="&quot;R$&quot;\ #,##0.00;[Red]&quot;R$&quot;\ #,##0.00"/>
  </numFmts>
  <fonts count="3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b/>
      <sz val="14"/>
      <name val="Calibri"/>
      <family val="2"/>
      <scheme val="minor"/>
    </font>
    <font>
      <sz val="14"/>
      <name val="Calibri"/>
      <family val="2"/>
    </font>
    <font>
      <sz val="11"/>
      <color indexed="8"/>
      <name val="Calibri"/>
      <family val="2"/>
    </font>
    <font>
      <sz val="10"/>
      <color theme="1"/>
      <name val="Calibri"/>
      <family val="2"/>
      <scheme val="minor"/>
    </font>
    <font>
      <sz val="10"/>
      <name val="Calibri"/>
      <family val="2"/>
      <scheme val="minor"/>
    </font>
    <font>
      <sz val="11"/>
      <color rgb="FF000000"/>
      <name val="Calibri"/>
      <family val="2"/>
    </font>
    <font>
      <b/>
      <sz val="9"/>
      <color indexed="81"/>
      <name val="Tahoma"/>
      <family val="2"/>
    </font>
    <font>
      <sz val="9"/>
      <color indexed="81"/>
      <name val="Tahoma"/>
      <family val="2"/>
    </font>
    <font>
      <sz val="12"/>
      <color indexed="81"/>
      <name val="Tahoma"/>
      <family val="2"/>
    </font>
    <font>
      <i/>
      <sz val="11"/>
      <color theme="1"/>
      <name val="Calibri"/>
      <family val="2"/>
      <scheme val="minor"/>
    </font>
    <font>
      <sz val="11"/>
      <color rgb="FF222222"/>
      <name val="Calibri"/>
      <family val="2"/>
      <scheme val="minor"/>
    </font>
    <font>
      <b/>
      <sz val="11"/>
      <name val="Calibri"/>
      <family val="2"/>
      <scheme val="minor"/>
    </font>
    <font>
      <b/>
      <sz val="10"/>
      <name val="Calibri"/>
      <family val="2"/>
      <scheme val="minor"/>
    </font>
    <font>
      <i/>
      <sz val="11"/>
      <name val="Calibri"/>
      <family val="2"/>
      <scheme val="minor"/>
    </font>
  </fonts>
  <fills count="20">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s>
  <borders count="51">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1" fillId="0" borderId="0"/>
  </cellStyleXfs>
  <cellXfs count="417">
    <xf numFmtId="0" fontId="0" fillId="0" borderId="0" xfId="0"/>
    <xf numFmtId="0" fontId="0" fillId="4" borderId="0" xfId="0" applyFill="1"/>
    <xf numFmtId="0" fontId="0" fillId="0" borderId="0" xfId="0" applyAlignment="1">
      <alignment vertical="center"/>
    </xf>
    <xf numFmtId="0" fontId="13" fillId="0" borderId="0" xfId="0" applyFont="1" applyBorder="1" applyAlignment="1">
      <alignment horizontal="center" wrapText="1"/>
    </xf>
    <xf numFmtId="9" fontId="6" fillId="0" borderId="0" xfId="1" applyFont="1" applyBorder="1" applyAlignment="1">
      <alignment horizontal="center"/>
    </xf>
    <xf numFmtId="9" fontId="0" fillId="0" borderId="0" xfId="0" applyNumberFormat="1" applyBorder="1" applyAlignment="1">
      <alignment horizontal="center"/>
    </xf>
    <xf numFmtId="0" fontId="0" fillId="0" borderId="0" xfId="0" applyBorder="1"/>
    <xf numFmtId="0" fontId="2" fillId="0" borderId="0" xfId="0" applyFont="1" applyFill="1" applyBorder="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applyBorder="1" applyAlignment="1"/>
    <xf numFmtId="0" fontId="0" fillId="19" borderId="0" xfId="0" applyFill="1"/>
    <xf numFmtId="0" fontId="0" fillId="0" borderId="0" xfId="0" applyFill="1"/>
    <xf numFmtId="0" fontId="0" fillId="0" borderId="0" xfId="0" applyFill="1" applyAlignment="1">
      <alignment wrapText="1"/>
    </xf>
    <xf numFmtId="0" fontId="0" fillId="0" borderId="0" xfId="0" applyFill="1" applyAlignment="1">
      <alignment vertical="center"/>
    </xf>
    <xf numFmtId="0" fontId="7" fillId="0" borderId="0" xfId="0" applyFont="1" applyFill="1" applyBorder="1" applyAlignment="1">
      <alignment vertical="center" wrapText="1"/>
    </xf>
    <xf numFmtId="0" fontId="0" fillId="0" borderId="0" xfId="0" applyFill="1" applyBorder="1" applyAlignment="1">
      <alignment horizontal="left" vertical="center"/>
    </xf>
    <xf numFmtId="0" fontId="4" fillId="0" borderId="0" xfId="0" applyFont="1" applyFill="1"/>
    <xf numFmtId="0" fontId="4" fillId="19" borderId="0" xfId="0" applyFont="1" applyFill="1"/>
    <xf numFmtId="0" fontId="0" fillId="0" borderId="0" xfId="0" applyFill="1" applyBorder="1"/>
    <xf numFmtId="0" fontId="15" fillId="0" borderId="0" xfId="0" applyFont="1" applyFill="1" applyAlignment="1">
      <alignment horizontal="left" vertical="center"/>
    </xf>
    <xf numFmtId="0" fontId="0" fillId="19" borderId="0" xfId="0" applyFill="1" applyBorder="1"/>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ont="1" applyFill="1" applyBorder="1" applyAlignment="1">
      <alignment horizontal="center"/>
    </xf>
    <xf numFmtId="0" fontId="0" fillId="2" borderId="24" xfId="0" applyFont="1" applyFill="1" applyBorder="1" applyAlignment="1">
      <alignment horizontal="center"/>
    </xf>
    <xf numFmtId="0" fontId="0" fillId="2" borderId="2" xfId="0" applyFont="1" applyFill="1" applyBorder="1" applyAlignment="1">
      <alignment horizontal="center"/>
    </xf>
    <xf numFmtId="0" fontId="0" fillId="2" borderId="12" xfId="0" applyFont="1" applyFill="1" applyBorder="1" applyAlignment="1">
      <alignment horizontal="center"/>
    </xf>
    <xf numFmtId="0" fontId="0" fillId="2" borderId="25" xfId="0" applyFont="1" applyFill="1" applyBorder="1" applyAlignment="1">
      <alignment horizontal="center"/>
    </xf>
    <xf numFmtId="0" fontId="0" fillId="2" borderId="14" xfId="0" applyFont="1" applyFill="1" applyBorder="1" applyAlignment="1">
      <alignment horizontal="center"/>
    </xf>
    <xf numFmtId="0" fontId="0" fillId="2" borderId="15" xfId="0" applyFont="1" applyFill="1" applyBorder="1" applyAlignment="1">
      <alignment horizontal="center"/>
    </xf>
    <xf numFmtId="0" fontId="0" fillId="7" borderId="11" xfId="0" applyFont="1" applyFill="1" applyBorder="1" applyAlignment="1">
      <alignment horizontal="left" vertical="center"/>
    </xf>
    <xf numFmtId="0" fontId="4" fillId="18" borderId="11" xfId="0" applyFont="1" applyFill="1" applyBorder="1" applyAlignment="1">
      <alignment horizontal="left" vertical="center"/>
    </xf>
    <xf numFmtId="0" fontId="0" fillId="10" borderId="11" xfId="0" applyFont="1" applyFill="1" applyBorder="1" applyAlignment="1">
      <alignment horizontal="left" vertical="center"/>
    </xf>
    <xf numFmtId="0" fontId="4" fillId="15" borderId="18" xfId="0" applyFont="1" applyFill="1" applyBorder="1" applyAlignment="1">
      <alignment horizontal="left" vertical="center" wrapText="1"/>
    </xf>
    <xf numFmtId="0" fontId="0" fillId="0" borderId="0" xfId="0" applyFill="1" applyBorder="1" applyAlignment="1">
      <alignment vertical="center"/>
    </xf>
    <xf numFmtId="0" fontId="6" fillId="0" borderId="0" xfId="0" applyFont="1" applyFill="1" applyBorder="1" applyAlignment="1">
      <alignment vertical="center"/>
    </xf>
    <xf numFmtId="0" fontId="6" fillId="0" borderId="23" xfId="0" applyFont="1" applyFill="1" applyBorder="1" applyAlignment="1">
      <alignment vertical="center"/>
    </xf>
    <xf numFmtId="0" fontId="6" fillId="0" borderId="6" xfId="0" applyFont="1" applyFill="1" applyBorder="1" applyAlignment="1">
      <alignment vertical="center"/>
    </xf>
    <xf numFmtId="0" fontId="6" fillId="0" borderId="0" xfId="0" applyFont="1" applyFill="1" applyAlignment="1">
      <alignment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8" fillId="0" borderId="0" xfId="0" applyFont="1" applyFill="1" applyBorder="1" applyAlignment="1">
      <alignment horizontal="center" vertical="center"/>
    </xf>
    <xf numFmtId="0" fontId="19" fillId="0" borderId="31" xfId="0" applyFont="1" applyFill="1" applyBorder="1" applyAlignment="1">
      <alignment horizontal="left" vertical="center"/>
    </xf>
    <xf numFmtId="0" fontId="19" fillId="0" borderId="30" xfId="0" applyFont="1" applyFill="1" applyBorder="1" applyAlignment="1">
      <alignment horizontal="left" vertical="center"/>
    </xf>
    <xf numFmtId="0" fontId="19" fillId="0" borderId="0" xfId="0" applyFont="1" applyFill="1" applyBorder="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Border="1" applyAlignment="1">
      <alignment horizontal="right" vertical="center"/>
    </xf>
    <xf numFmtId="0" fontId="21" fillId="16" borderId="29" xfId="0" applyFont="1" applyFill="1" applyBorder="1" applyAlignment="1">
      <alignment horizontal="center" vertical="center"/>
    </xf>
    <xf numFmtId="0" fontId="21" fillId="0" borderId="30" xfId="0" applyFont="1" applyFill="1" applyBorder="1" applyAlignment="1">
      <alignment horizontal="center" vertical="center"/>
    </xf>
    <xf numFmtId="0" fontId="21" fillId="0" borderId="22" xfId="0" applyFont="1" applyFill="1" applyBorder="1" applyAlignment="1">
      <alignment horizontal="center" vertical="center"/>
    </xf>
    <xf numFmtId="0" fontId="0" fillId="19" borderId="0" xfId="0" applyFill="1" applyAlignment="1">
      <alignment vertical="center" wrapText="1"/>
    </xf>
    <xf numFmtId="0" fontId="5" fillId="0" borderId="1" xfId="0" applyFont="1" applyFill="1" applyBorder="1" applyAlignment="1">
      <alignment horizontal="left" vertical="center"/>
    </xf>
    <xf numFmtId="0" fontId="0" fillId="0" borderId="1" xfId="0" applyFill="1" applyBorder="1" applyAlignment="1">
      <alignment vertical="center"/>
    </xf>
    <xf numFmtId="0" fontId="0" fillId="0" borderId="0" xfId="0" applyFill="1" applyAlignment="1">
      <alignment vertical="center" wrapText="1"/>
    </xf>
    <xf numFmtId="0" fontId="4" fillId="0" borderId="0" xfId="0" applyFont="1" applyFill="1" applyAlignment="1">
      <alignment vertical="center"/>
    </xf>
    <xf numFmtId="0" fontId="0" fillId="0" borderId="4" xfId="0" applyFill="1" applyBorder="1" applyAlignment="1">
      <alignment vertical="center"/>
    </xf>
    <xf numFmtId="0" fontId="0" fillId="0" borderId="4" xfId="0" applyFill="1" applyBorder="1" applyAlignment="1" applyProtection="1">
      <alignment vertical="center"/>
      <protection locked="0"/>
    </xf>
    <xf numFmtId="0" fontId="6" fillId="0" borderId="4" xfId="0" applyFont="1" applyFill="1" applyBorder="1" applyAlignment="1">
      <alignment horizontal="center" vertical="center"/>
    </xf>
    <xf numFmtId="0" fontId="0" fillId="0" borderId="2" xfId="0" applyFill="1" applyBorder="1" applyAlignment="1">
      <alignment vertical="center"/>
    </xf>
    <xf numFmtId="0" fontId="0" fillId="0" borderId="0" xfId="0" applyFill="1" applyAlignment="1">
      <alignment horizontal="center" vertical="center"/>
    </xf>
    <xf numFmtId="0" fontId="0" fillId="0" borderId="0" xfId="0" applyFill="1" applyBorder="1" applyAlignment="1">
      <alignment vertical="center" wrapText="1"/>
    </xf>
    <xf numFmtId="0" fontId="14" fillId="0" borderId="0" xfId="0" applyFont="1" applyBorder="1" applyAlignment="1">
      <alignment horizontal="center"/>
    </xf>
    <xf numFmtId="0" fontId="0" fillId="2" borderId="4" xfId="0" applyFont="1" applyFill="1" applyBorder="1" applyAlignment="1">
      <alignment horizontal="center"/>
    </xf>
    <xf numFmtId="0" fontId="0" fillId="2" borderId="17" xfId="0" applyFont="1" applyFill="1" applyBorder="1" applyAlignment="1">
      <alignment horizontal="center"/>
    </xf>
    <xf numFmtId="0" fontId="3" fillId="0" borderId="7" xfId="0" applyFont="1" applyFill="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Fill="1"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ont="1" applyFill="1" applyBorder="1" applyAlignment="1">
      <alignment horizontal="center"/>
    </xf>
    <xf numFmtId="0" fontId="0" fillId="2" borderId="27" xfId="0" applyFont="1" applyFill="1" applyBorder="1" applyAlignment="1">
      <alignment horizontal="center"/>
    </xf>
    <xf numFmtId="0" fontId="0" fillId="2" borderId="28" xfId="0" applyFont="1"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0" fontId="0" fillId="19" borderId="0" xfId="0" applyFill="1" applyBorder="1" applyAlignment="1">
      <alignment vertical="center" wrapText="1"/>
    </xf>
    <xf numFmtId="0" fontId="0" fillId="19" borderId="0" xfId="0" applyFill="1" applyBorder="1" applyAlignment="1">
      <alignment vertical="center"/>
    </xf>
    <xf numFmtId="164" fontId="22" fillId="6" borderId="2" xfId="0" applyNumberFormat="1" applyFont="1" applyFill="1" applyBorder="1" applyAlignment="1">
      <alignment horizontal="center" vertical="center" wrapText="1"/>
    </xf>
    <xf numFmtId="0" fontId="0" fillId="0" borderId="4" xfId="0" applyFill="1" applyBorder="1" applyAlignment="1">
      <alignment horizontal="center" vertical="center"/>
    </xf>
    <xf numFmtId="164" fontId="22" fillId="6" borderId="14" xfId="0" applyNumberFormat="1" applyFont="1" applyFill="1" applyBorder="1" applyAlignment="1">
      <alignment horizontal="center" vertical="center" wrapText="1"/>
    </xf>
    <xf numFmtId="0" fontId="0" fillId="0" borderId="4" xfId="0" applyFill="1" applyBorder="1" applyAlignment="1">
      <alignment horizontal="center" vertical="center"/>
    </xf>
    <xf numFmtId="0" fontId="14" fillId="0" borderId="0" xfId="0" applyFont="1" applyBorder="1" applyAlignment="1">
      <alignment horizontal="center"/>
    </xf>
    <xf numFmtId="0" fontId="0" fillId="2" borderId="50" xfId="0" applyFont="1" applyFill="1" applyBorder="1" applyAlignment="1">
      <alignment horizontal="center"/>
    </xf>
    <xf numFmtId="0" fontId="0" fillId="2" borderId="29" xfId="0" applyFont="1" applyFill="1" applyBorder="1" applyAlignment="1">
      <alignment horizontal="center"/>
    </xf>
    <xf numFmtId="0" fontId="0" fillId="0" borderId="0" xfId="0" applyProtection="1">
      <protection locked="0"/>
    </xf>
    <xf numFmtId="0" fontId="0" fillId="19" borderId="0" xfId="0" applyFill="1" applyProtection="1"/>
    <xf numFmtId="0" fontId="0" fillId="0" borderId="0" xfId="0" applyProtection="1"/>
    <xf numFmtId="0" fontId="4" fillId="19" borderId="0" xfId="0" applyFont="1" applyFill="1" applyProtection="1"/>
    <xf numFmtId="0" fontId="4" fillId="0" borderId="0" xfId="0" applyFont="1" applyFill="1" applyProtection="1"/>
    <xf numFmtId="0" fontId="0" fillId="19" borderId="0" xfId="0" applyFill="1" applyBorder="1" applyProtection="1"/>
    <xf numFmtId="0" fontId="0" fillId="0" borderId="0" xfId="0" applyFill="1" applyBorder="1" applyProtection="1"/>
    <xf numFmtId="0" fontId="0" fillId="0" borderId="0" xfId="0" applyFill="1" applyProtection="1"/>
    <xf numFmtId="0" fontId="0" fillId="0" borderId="0" xfId="0" applyFill="1" applyAlignment="1" applyProtection="1">
      <alignment wrapText="1"/>
    </xf>
    <xf numFmtId="0" fontId="0" fillId="19" borderId="0" xfId="0" applyFill="1" applyAlignment="1" applyProtection="1">
      <alignment vertical="center"/>
    </xf>
    <xf numFmtId="0" fontId="7" fillId="0" borderId="0" xfId="0" applyFont="1" applyFill="1" applyBorder="1" applyAlignment="1" applyProtection="1">
      <alignment vertical="center" wrapText="1"/>
    </xf>
    <xf numFmtId="0" fontId="0" fillId="0" borderId="0" xfId="0" applyFill="1" applyAlignment="1" applyProtection="1">
      <alignment vertical="center"/>
    </xf>
    <xf numFmtId="0" fontId="0" fillId="0" borderId="0" xfId="0" applyFill="1" applyBorder="1" applyAlignment="1" applyProtection="1">
      <alignment vertical="center"/>
    </xf>
    <xf numFmtId="0" fontId="0" fillId="0" borderId="0" xfId="0" applyFill="1" applyBorder="1" applyAlignment="1" applyProtection="1">
      <alignment horizontal="left" vertical="center"/>
    </xf>
    <xf numFmtId="0" fontId="13" fillId="0" borderId="0" xfId="0" applyFont="1" applyBorder="1" applyAlignment="1" applyProtection="1"/>
    <xf numFmtId="0" fontId="6" fillId="0" borderId="0" xfId="0" applyFont="1" applyFill="1" applyBorder="1" applyAlignment="1" applyProtection="1">
      <alignment vertical="center"/>
    </xf>
    <xf numFmtId="0" fontId="0" fillId="0" borderId="0" xfId="0" applyBorder="1" applyProtection="1"/>
    <xf numFmtId="0" fontId="14" fillId="0" borderId="0" xfId="0" applyFont="1" applyBorder="1" applyAlignment="1" applyProtection="1">
      <alignment horizontal="center"/>
    </xf>
    <xf numFmtId="0" fontId="13" fillId="0" borderId="0" xfId="0" applyFont="1" applyBorder="1" applyAlignment="1" applyProtection="1">
      <alignment horizontal="center" wrapText="1"/>
    </xf>
    <xf numFmtId="0" fontId="0" fillId="0" borderId="0" xfId="0" applyAlignment="1" applyProtection="1">
      <alignment vertical="center"/>
    </xf>
    <xf numFmtId="0" fontId="2" fillId="17" borderId="18" xfId="0" applyFont="1" applyFill="1" applyBorder="1" applyAlignment="1" applyProtection="1">
      <alignment horizontal="center" vertical="center"/>
    </xf>
    <xf numFmtId="0" fontId="2" fillId="17" borderId="19" xfId="0" applyFont="1" applyFill="1" applyBorder="1" applyAlignment="1" applyProtection="1">
      <alignment horizontal="center" vertical="center" wrapText="1"/>
    </xf>
    <xf numFmtId="0" fontId="2" fillId="17" borderId="19" xfId="0" applyFont="1" applyFill="1" applyBorder="1" applyAlignment="1" applyProtection="1">
      <alignment horizontal="center" vertical="center"/>
    </xf>
    <xf numFmtId="0" fontId="2" fillId="17" borderId="2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13" borderId="45" xfId="0" applyFont="1" applyFill="1" applyBorder="1" applyAlignment="1" applyProtection="1">
      <alignment horizontal="left" vertical="center"/>
    </xf>
    <xf numFmtId="0" fontId="16" fillId="0" borderId="38" xfId="0" applyFont="1" applyBorder="1" applyAlignment="1" applyProtection="1">
      <alignment horizontal="center" vertical="center"/>
    </xf>
    <xf numFmtId="9" fontId="16" fillId="0" borderId="33" xfId="1" applyFont="1" applyBorder="1" applyAlignment="1" applyProtection="1">
      <alignment horizontal="center" vertical="center"/>
    </xf>
    <xf numFmtId="0" fontId="16" fillId="0" borderId="6" xfId="0"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0" fontId="0" fillId="3" borderId="46" xfId="0" applyFill="1" applyBorder="1" applyAlignment="1" applyProtection="1">
      <alignment horizontal="left" vertical="center"/>
    </xf>
    <xf numFmtId="0" fontId="16" fillId="0" borderId="11" xfId="0" applyFont="1" applyBorder="1" applyAlignment="1" applyProtection="1">
      <alignment horizontal="center" vertical="center"/>
    </xf>
    <xf numFmtId="9" fontId="16" fillId="0" borderId="12" xfId="1" applyFont="1" applyBorder="1" applyAlignment="1" applyProtection="1">
      <alignment horizontal="center" vertical="center"/>
    </xf>
    <xf numFmtId="0" fontId="16" fillId="0" borderId="24" xfId="0" applyFont="1" applyBorder="1" applyAlignment="1" applyProtection="1">
      <alignment horizontal="center" vertical="center"/>
    </xf>
    <xf numFmtId="0" fontId="0" fillId="7" borderId="46" xfId="0" applyFill="1" applyBorder="1" applyAlignment="1" applyProtection="1">
      <alignment horizontal="left" vertical="center"/>
    </xf>
    <xf numFmtId="0" fontId="0" fillId="8" borderId="46" xfId="0" applyFill="1" applyBorder="1" applyAlignment="1" applyProtection="1">
      <alignment horizontal="left" vertical="center"/>
    </xf>
    <xf numFmtId="0" fontId="0" fillId="9" borderId="46" xfId="0" applyFill="1" applyBorder="1" applyAlignment="1" applyProtection="1">
      <alignment horizontal="left" vertical="center"/>
    </xf>
    <xf numFmtId="0" fontId="0" fillId="10" borderId="46" xfId="0" applyFill="1" applyBorder="1" applyAlignment="1" applyProtection="1">
      <alignment horizontal="left" vertical="center"/>
    </xf>
    <xf numFmtId="0" fontId="0" fillId="16" borderId="47" xfId="0" applyFill="1" applyBorder="1" applyAlignment="1" applyProtection="1">
      <alignment horizontal="left" vertical="center"/>
    </xf>
    <xf numFmtId="0" fontId="16" fillId="0" borderId="13" xfId="0" applyFont="1" applyBorder="1" applyAlignment="1" applyProtection="1">
      <alignment horizontal="center" vertical="center"/>
    </xf>
    <xf numFmtId="9" fontId="16" fillId="0" borderId="15" xfId="1" applyFont="1" applyBorder="1" applyAlignment="1" applyProtection="1">
      <alignment horizontal="center" vertical="center"/>
    </xf>
    <xf numFmtId="0" fontId="16" fillId="0" borderId="48" xfId="0" applyFont="1" applyBorder="1" applyAlignment="1" applyProtection="1">
      <alignment horizontal="center" vertical="center"/>
    </xf>
    <xf numFmtId="9" fontId="16" fillId="0" borderId="21" xfId="1" applyFont="1" applyBorder="1" applyAlignment="1" applyProtection="1">
      <alignment horizontal="center" vertical="center"/>
    </xf>
    <xf numFmtId="0" fontId="4" fillId="15" borderId="8" xfId="0" applyFont="1" applyFill="1" applyBorder="1" applyAlignment="1" applyProtection="1">
      <alignment horizontal="left" vertical="center" wrapText="1"/>
    </xf>
    <xf numFmtId="0" fontId="17" fillId="0" borderId="18" xfId="0" applyFont="1" applyBorder="1" applyAlignment="1" applyProtection="1">
      <alignment horizontal="center" vertical="center"/>
    </xf>
    <xf numFmtId="9" fontId="17" fillId="0" borderId="20" xfId="0" applyNumberFormat="1" applyFont="1" applyBorder="1" applyAlignment="1" applyProtection="1">
      <alignment horizontal="center" vertical="center"/>
    </xf>
    <xf numFmtId="0" fontId="17" fillId="0" borderId="34" xfId="0" applyFont="1" applyBorder="1" applyAlignment="1" applyProtection="1">
      <alignment horizontal="center" vertical="center"/>
    </xf>
    <xf numFmtId="0" fontId="4" fillId="13" borderId="44" xfId="0" applyFont="1" applyFill="1" applyBorder="1" applyAlignment="1" applyProtection="1">
      <alignment horizontal="left" vertical="center"/>
    </xf>
    <xf numFmtId="9" fontId="0" fillId="0" borderId="0" xfId="0" applyNumberFormat="1" applyBorder="1" applyAlignment="1" applyProtection="1">
      <alignment horizontal="center"/>
    </xf>
    <xf numFmtId="0" fontId="4" fillId="13" borderId="43" xfId="0" applyFont="1" applyFill="1" applyBorder="1" applyAlignment="1" applyProtection="1">
      <alignment horizontal="left" vertical="center"/>
    </xf>
    <xf numFmtId="0" fontId="6" fillId="0" borderId="0" xfId="0" applyFont="1" applyFill="1" applyAlignment="1" applyProtection="1">
      <alignment vertical="center"/>
    </xf>
    <xf numFmtId="0" fontId="15" fillId="0" borderId="0" xfId="0" applyFont="1" applyFill="1" applyAlignment="1" applyProtection="1">
      <alignment horizontal="left" vertical="center"/>
    </xf>
    <xf numFmtId="0" fontId="2" fillId="15" borderId="8"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2" fillId="15" borderId="7" xfId="0" applyFont="1" applyFill="1" applyBorder="1" applyAlignment="1" applyProtection="1">
      <alignment horizontal="center" vertical="center" wrapText="1"/>
    </xf>
    <xf numFmtId="0" fontId="0" fillId="13" borderId="9" xfId="0" applyFill="1" applyBorder="1" applyProtection="1"/>
    <xf numFmtId="0" fontId="0" fillId="3" borderId="9" xfId="0" applyFill="1" applyBorder="1" applyProtection="1"/>
    <xf numFmtId="0" fontId="0" fillId="7" borderId="9" xfId="0" applyFill="1" applyBorder="1" applyProtection="1"/>
    <xf numFmtId="0" fontId="0" fillId="8" borderId="9" xfId="0" applyFill="1" applyBorder="1" applyProtection="1"/>
    <xf numFmtId="0" fontId="0" fillId="9" borderId="9" xfId="0" applyFill="1" applyBorder="1" applyProtection="1"/>
    <xf numFmtId="0" fontId="0" fillId="10" borderId="10" xfId="0" applyFill="1" applyBorder="1" applyProtection="1"/>
    <xf numFmtId="0" fontId="0" fillId="4" borderId="0" xfId="0" applyFill="1" applyProtection="1"/>
    <xf numFmtId="0" fontId="0" fillId="2" borderId="26" xfId="0" applyFont="1" applyFill="1" applyBorder="1" applyAlignment="1" applyProtection="1">
      <alignment horizontal="center"/>
    </xf>
    <xf numFmtId="0" fontId="0" fillId="2" borderId="50" xfId="0" applyFont="1" applyFill="1" applyBorder="1" applyAlignment="1" applyProtection="1">
      <alignment horizontal="center"/>
    </xf>
    <xf numFmtId="0" fontId="0" fillId="2" borderId="6" xfId="0" applyFont="1" applyFill="1" applyBorder="1" applyAlignment="1" applyProtection="1">
      <alignment horizontal="center"/>
    </xf>
    <xf numFmtId="0" fontId="0" fillId="2" borderId="4" xfId="0" applyFont="1" applyFill="1" applyBorder="1" applyAlignment="1" applyProtection="1">
      <alignment horizontal="center"/>
    </xf>
    <xf numFmtId="0" fontId="0" fillId="2" borderId="17" xfId="0" applyFont="1" applyFill="1" applyBorder="1" applyAlignment="1" applyProtection="1">
      <alignment horizontal="center"/>
    </xf>
    <xf numFmtId="0" fontId="0" fillId="2" borderId="27" xfId="0" applyFont="1" applyFill="1" applyBorder="1" applyAlignment="1" applyProtection="1">
      <alignment horizontal="center"/>
    </xf>
    <xf numFmtId="0" fontId="0" fillId="2" borderId="24" xfId="0" applyFont="1" applyFill="1" applyBorder="1" applyAlignment="1" applyProtection="1">
      <alignment horizontal="center"/>
    </xf>
    <xf numFmtId="0" fontId="0" fillId="2" borderId="2" xfId="0" applyFont="1" applyFill="1" applyBorder="1" applyAlignment="1" applyProtection="1">
      <alignment horizontal="center"/>
    </xf>
    <xf numFmtId="0" fontId="0" fillId="2" borderId="12" xfId="0" applyFont="1" applyFill="1" applyBorder="1" applyAlignment="1" applyProtection="1">
      <alignment horizontal="center"/>
    </xf>
    <xf numFmtId="0" fontId="0" fillId="2" borderId="28" xfId="0" applyFont="1" applyFill="1" applyBorder="1" applyAlignment="1" applyProtection="1">
      <alignment horizontal="center"/>
    </xf>
    <xf numFmtId="0" fontId="0" fillId="2" borderId="29" xfId="0" applyFont="1" applyFill="1" applyBorder="1" applyAlignment="1" applyProtection="1">
      <alignment horizontal="center"/>
    </xf>
    <xf numFmtId="0" fontId="0" fillId="2" borderId="25" xfId="0" applyFont="1" applyFill="1" applyBorder="1" applyAlignment="1" applyProtection="1">
      <alignment horizontal="center"/>
    </xf>
    <xf numFmtId="0" fontId="0" fillId="2" borderId="14" xfId="0" applyFont="1" applyFill="1" applyBorder="1" applyAlignment="1" applyProtection="1">
      <alignment horizontal="center"/>
    </xf>
    <xf numFmtId="0" fontId="0" fillId="2" borderId="15" xfId="0" applyFont="1" applyFill="1" applyBorder="1" applyAlignment="1" applyProtection="1">
      <alignment horizontal="center"/>
    </xf>
    <xf numFmtId="0" fontId="0" fillId="0" borderId="4" xfId="0" applyFill="1" applyBorder="1" applyAlignment="1">
      <alignment vertical="center" wrapText="1"/>
    </xf>
    <xf numFmtId="0" fontId="0" fillId="0" borderId="2" xfId="0" applyFill="1" applyBorder="1" applyAlignment="1">
      <alignment vertical="center" wrapText="1"/>
    </xf>
    <xf numFmtId="49" fontId="0" fillId="0" borderId="2" xfId="0" applyNumberFormat="1" applyFill="1" applyBorder="1" applyAlignment="1">
      <alignment horizontal="center" vertical="center"/>
    </xf>
    <xf numFmtId="0" fontId="0" fillId="0" borderId="4" xfId="0" applyFill="1" applyBorder="1" applyAlignment="1">
      <alignment horizontal="center" vertical="center" wrapText="1"/>
    </xf>
    <xf numFmtId="0" fontId="0" fillId="0" borderId="2" xfId="0" applyFill="1" applyBorder="1" applyAlignment="1">
      <alignment horizontal="center" vertical="center" wrapText="1"/>
    </xf>
    <xf numFmtId="0" fontId="7" fillId="0" borderId="0" xfId="0" applyFont="1" applyFill="1" applyBorder="1" applyAlignment="1">
      <alignment horizontal="center" vertical="center" wrapText="1"/>
    </xf>
    <xf numFmtId="0" fontId="0" fillId="0" borderId="0" xfId="0" applyFill="1" applyBorder="1" applyAlignment="1">
      <alignment horizontal="center" vertical="center"/>
    </xf>
    <xf numFmtId="165" fontId="0" fillId="0" borderId="4" xfId="0" applyNumberFormat="1" applyFill="1" applyBorder="1" applyAlignment="1">
      <alignment horizontal="center" vertical="center"/>
    </xf>
    <xf numFmtId="165" fontId="0" fillId="0" borderId="2" xfId="0" applyNumberFormat="1" applyFill="1" applyBorder="1" applyAlignment="1">
      <alignment horizontal="center" vertical="center"/>
    </xf>
    <xf numFmtId="0" fontId="19" fillId="16" borderId="9" xfId="0" applyFont="1" applyFill="1" applyBorder="1" applyAlignment="1">
      <alignment horizontal="center" vertical="center"/>
    </xf>
    <xf numFmtId="0" fontId="19" fillId="0" borderId="0" xfId="0" applyFont="1" applyFill="1" applyBorder="1" applyAlignment="1">
      <alignment horizontal="center" vertical="center"/>
    </xf>
    <xf numFmtId="0" fontId="0" fillId="19" borderId="0" xfId="0" applyFill="1" applyAlignment="1">
      <alignment horizontal="center" vertical="center"/>
    </xf>
    <xf numFmtId="17" fontId="17" fillId="0" borderId="2" xfId="0" applyNumberFormat="1" applyFont="1" applyFill="1" applyBorder="1" applyAlignment="1">
      <alignment horizontal="center" vertical="center" wrapText="1"/>
    </xf>
    <xf numFmtId="49" fontId="0" fillId="0" borderId="5" xfId="0" applyNumberFormat="1" applyFill="1" applyBorder="1" applyAlignment="1">
      <alignment horizontal="center" vertical="center"/>
    </xf>
    <xf numFmtId="0" fontId="0" fillId="0" borderId="5" xfId="0" applyFill="1" applyBorder="1" applyAlignment="1">
      <alignment horizontal="center" vertical="center" wrapText="1"/>
    </xf>
    <xf numFmtId="0" fontId="17" fillId="0" borderId="2" xfId="0" applyFont="1" applyFill="1" applyBorder="1" applyAlignment="1">
      <alignment horizontal="center" vertical="center" wrapText="1"/>
    </xf>
    <xf numFmtId="165" fontId="0" fillId="0" borderId="5" xfId="0" applyNumberFormat="1" applyFill="1" applyBorder="1" applyAlignment="1">
      <alignment horizontal="center" vertical="center" wrapText="1"/>
    </xf>
    <xf numFmtId="165" fontId="17" fillId="0" borderId="2" xfId="0" applyNumberFormat="1" applyFont="1" applyFill="1" applyBorder="1" applyAlignment="1">
      <alignment horizontal="center" vertical="center" wrapText="1"/>
    </xf>
    <xf numFmtId="165" fontId="17" fillId="0" borderId="2" xfId="0" applyNumberFormat="1" applyFont="1" applyFill="1" applyBorder="1" applyAlignment="1">
      <alignment horizontal="center" vertical="center"/>
    </xf>
    <xf numFmtId="0" fontId="0" fillId="19" borderId="0" xfId="0" applyFill="1" applyAlignment="1">
      <alignment horizontal="center" vertical="center" wrapText="1"/>
    </xf>
    <xf numFmtId="0" fontId="16" fillId="0" borderId="2" xfId="0" applyFont="1" applyFill="1" applyBorder="1" applyAlignment="1">
      <alignment horizontal="center" vertical="center" wrapText="1"/>
    </xf>
    <xf numFmtId="17" fontId="16" fillId="0" borderId="2" xfId="0" applyNumberFormat="1" applyFont="1" applyFill="1" applyBorder="1" applyAlignment="1">
      <alignment horizontal="center" vertical="center" wrapText="1"/>
    </xf>
    <xf numFmtId="0" fontId="17" fillId="0" borderId="2" xfId="0" applyFont="1" applyFill="1" applyBorder="1" applyAlignment="1">
      <alignment horizontal="center" vertical="center"/>
    </xf>
    <xf numFmtId="0" fontId="20" fillId="19" borderId="0" xfId="0" applyFont="1" applyFill="1" applyAlignment="1">
      <alignment vertical="center"/>
    </xf>
    <xf numFmtId="0" fontId="20" fillId="0" borderId="0" xfId="0" applyFont="1" applyFill="1" applyAlignment="1">
      <alignment vertical="center"/>
    </xf>
    <xf numFmtId="0" fontId="20" fillId="6" borderId="14" xfId="0" applyFont="1" applyFill="1" applyBorder="1" applyAlignment="1">
      <alignment horizontal="center" vertical="center"/>
    </xf>
    <xf numFmtId="164" fontId="25" fillId="6" borderId="14" xfId="0" applyNumberFormat="1" applyFont="1" applyFill="1" applyBorder="1" applyAlignment="1">
      <alignment horizontal="center" vertical="center" wrapText="1"/>
    </xf>
    <xf numFmtId="0" fontId="20" fillId="0" borderId="0" xfId="0" applyFont="1" applyFill="1" applyAlignment="1">
      <alignment horizontal="center" vertical="center"/>
    </xf>
    <xf numFmtId="0" fontId="20" fillId="0" borderId="0" xfId="0" applyFont="1" applyFill="1" applyAlignment="1">
      <alignment vertical="center" wrapText="1"/>
    </xf>
    <xf numFmtId="0" fontId="20" fillId="0" borderId="0" xfId="0" applyFont="1" applyFill="1" applyBorder="1" applyAlignment="1">
      <alignment vertical="center"/>
    </xf>
    <xf numFmtId="0" fontId="20" fillId="0" borderId="0" xfId="0" applyFont="1" applyFill="1" applyBorder="1" applyAlignment="1">
      <alignment horizontal="center" vertical="center"/>
    </xf>
    <xf numFmtId="0" fontId="0" fillId="0" borderId="2" xfId="0" applyFill="1" applyBorder="1" applyAlignment="1">
      <alignment horizontal="center" vertical="center" wrapText="1"/>
    </xf>
    <xf numFmtId="0" fontId="16" fillId="6" borderId="2" xfId="0" applyFont="1" applyFill="1" applyBorder="1" applyAlignment="1">
      <alignment horizontal="center" vertical="center"/>
    </xf>
    <xf numFmtId="0" fontId="20" fillId="12" borderId="32" xfId="0" applyFont="1" applyFill="1" applyBorder="1" applyAlignment="1">
      <alignment horizontal="center" vertical="center" wrapText="1"/>
    </xf>
    <xf numFmtId="0" fontId="20" fillId="12" borderId="14" xfId="0" applyFont="1" applyFill="1" applyBorder="1" applyAlignment="1">
      <alignment horizontal="center" vertical="center" wrapText="1"/>
    </xf>
    <xf numFmtId="0" fontId="20" fillId="12" borderId="37" xfId="0" applyFont="1" applyFill="1" applyBorder="1" applyAlignment="1">
      <alignment horizontal="center" vertical="center" wrapText="1"/>
    </xf>
    <xf numFmtId="0" fontId="20" fillId="12" borderId="49" xfId="0" applyFont="1" applyFill="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20" fillId="12" borderId="5" xfId="0" applyFont="1" applyFill="1" applyBorder="1" applyAlignment="1">
      <alignment horizontal="center" vertical="center" wrapText="1"/>
    </xf>
    <xf numFmtId="0" fontId="6" fillId="6" borderId="2" xfId="0" applyFont="1" applyFill="1" applyBorder="1" applyAlignment="1">
      <alignment horizontal="center" vertical="center"/>
    </xf>
    <xf numFmtId="0" fontId="20" fillId="14" borderId="35" xfId="0" applyFont="1" applyFill="1" applyBorder="1" applyAlignment="1">
      <alignment horizontal="center" vertical="center" wrapText="1"/>
    </xf>
    <xf numFmtId="0" fontId="20" fillId="14" borderId="41" xfId="0" applyFont="1" applyFill="1" applyBorder="1" applyAlignment="1">
      <alignment horizontal="center" vertical="center" wrapText="1"/>
    </xf>
    <xf numFmtId="0" fontId="20" fillId="12" borderId="38" xfId="0" applyFont="1" applyFill="1" applyBorder="1" applyAlignment="1">
      <alignment horizontal="center" vertical="center" wrapText="1"/>
    </xf>
    <xf numFmtId="0" fontId="20" fillId="12" borderId="13" xfId="0" applyFont="1" applyFill="1" applyBorder="1" applyAlignment="1">
      <alignment horizontal="center" vertical="center" wrapText="1"/>
    </xf>
    <xf numFmtId="0" fontId="24" fillId="3" borderId="32" xfId="0" applyFont="1" applyFill="1" applyBorder="1" applyAlignment="1">
      <alignment horizontal="center" vertical="center" wrapText="1"/>
    </xf>
    <xf numFmtId="0" fontId="24" fillId="3" borderId="14" xfId="0" applyFont="1" applyFill="1" applyBorder="1" applyAlignment="1">
      <alignment horizontal="center" vertical="center" wrapText="1"/>
    </xf>
    <xf numFmtId="0" fontId="24" fillId="7" borderId="32" xfId="0" applyFont="1" applyFill="1" applyBorder="1" applyAlignment="1">
      <alignment horizontal="center" vertical="center" wrapText="1"/>
    </xf>
    <xf numFmtId="0" fontId="24" fillId="7" borderId="14" xfId="0" applyFont="1" applyFill="1" applyBorder="1" applyAlignment="1">
      <alignment horizontal="center" vertical="center" wrapText="1"/>
    </xf>
    <xf numFmtId="0" fontId="24" fillId="8" borderId="32" xfId="0" applyFont="1" applyFill="1" applyBorder="1" applyAlignment="1">
      <alignment horizontal="center" vertical="center" wrapText="1"/>
    </xf>
    <xf numFmtId="0" fontId="24" fillId="8" borderId="14" xfId="0" applyFont="1" applyFill="1" applyBorder="1" applyAlignment="1">
      <alignment horizontal="center" vertical="center" wrapText="1"/>
    </xf>
    <xf numFmtId="1" fontId="24" fillId="9" borderId="32" xfId="0" applyNumberFormat="1" applyFont="1" applyFill="1" applyBorder="1" applyAlignment="1">
      <alignment horizontal="center" vertical="center" wrapText="1"/>
    </xf>
    <xf numFmtId="1" fontId="24" fillId="9" borderId="14" xfId="0" applyNumberFormat="1" applyFont="1" applyFill="1" applyBorder="1" applyAlignment="1">
      <alignment horizontal="center" vertical="center" wrapText="1"/>
    </xf>
    <xf numFmtId="0" fontId="0" fillId="0" borderId="5" xfId="0" applyFill="1" applyBorder="1" applyAlignment="1">
      <alignment horizontal="center" vertical="center" wrapText="1"/>
    </xf>
    <xf numFmtId="0" fontId="0" fillId="0" borderId="3" xfId="0" applyFill="1" applyBorder="1" applyAlignment="1">
      <alignment horizontal="center" vertical="center" wrapText="1"/>
    </xf>
    <xf numFmtId="0" fontId="24" fillId="10" borderId="32" xfId="0" applyFont="1" applyFill="1" applyBorder="1" applyAlignment="1">
      <alignment horizontal="center" vertical="center" wrapText="1"/>
    </xf>
    <xf numFmtId="0" fontId="24" fillId="10" borderId="14" xfId="0" applyFont="1" applyFill="1" applyBorder="1" applyAlignment="1">
      <alignment horizontal="center" vertical="center" wrapText="1"/>
    </xf>
    <xf numFmtId="0" fontId="24" fillId="13" borderId="32" xfId="0" applyFont="1" applyFill="1" applyBorder="1" applyAlignment="1">
      <alignment horizontal="center" vertical="center" wrapText="1"/>
    </xf>
    <xf numFmtId="0" fontId="24" fillId="13" borderId="14" xfId="0" applyFont="1" applyFill="1" applyBorder="1" applyAlignment="1">
      <alignment horizontal="center" vertical="center" wrapText="1"/>
    </xf>
    <xf numFmtId="0" fontId="20" fillId="14" borderId="32" xfId="0" applyFont="1" applyFill="1" applyBorder="1" applyAlignment="1">
      <alignment horizontal="center" vertical="center" wrapText="1"/>
    </xf>
    <xf numFmtId="0" fontId="20" fillId="14" borderId="14" xfId="0"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wrapText="1"/>
    </xf>
    <xf numFmtId="0" fontId="0" fillId="0" borderId="37" xfId="0" applyFill="1" applyBorder="1" applyAlignment="1">
      <alignment horizontal="center" vertical="center" wrapText="1"/>
    </xf>
    <xf numFmtId="0" fontId="20" fillId="6" borderId="4" xfId="0" applyFont="1" applyFill="1" applyBorder="1" applyAlignment="1">
      <alignment horizontal="center" vertical="center"/>
    </xf>
    <xf numFmtId="0" fontId="20" fillId="6" borderId="14" xfId="0" applyFont="1" applyFill="1" applyBorder="1" applyAlignment="1">
      <alignment horizontal="center" vertical="center"/>
    </xf>
    <xf numFmtId="0" fontId="7" fillId="6" borderId="35" xfId="0" applyFont="1" applyFill="1" applyBorder="1" applyAlignment="1">
      <alignment horizontal="center" vertical="center"/>
    </xf>
    <xf numFmtId="0" fontId="7" fillId="6" borderId="36" xfId="0" applyFont="1" applyFill="1" applyBorder="1" applyAlignment="1">
      <alignment horizontal="center" vertical="center"/>
    </xf>
    <xf numFmtId="0" fontId="0" fillId="0" borderId="4" xfId="0" applyFill="1" applyBorder="1" applyAlignment="1">
      <alignment horizontal="center" vertical="center" wrapText="1"/>
    </xf>
    <xf numFmtId="0" fontId="10" fillId="19" borderId="0" xfId="0" applyFont="1" applyFill="1" applyAlignment="1">
      <alignment horizontal="left" vertical="center"/>
    </xf>
    <xf numFmtId="0" fontId="24" fillId="0" borderId="1" xfId="0" applyFont="1" applyFill="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20" fillId="6" borderId="16" xfId="0" applyFont="1" applyFill="1" applyBorder="1" applyAlignment="1">
      <alignment horizontal="center" vertical="center"/>
    </xf>
    <xf numFmtId="0" fontId="20" fillId="6" borderId="13" xfId="0" applyFont="1" applyFill="1" applyBorder="1" applyAlignment="1">
      <alignment horizontal="center" vertical="center"/>
    </xf>
    <xf numFmtId="0" fontId="20" fillId="6" borderId="4"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20" fillId="12" borderId="33" xfId="0" applyFont="1" applyFill="1" applyBorder="1" applyAlignment="1">
      <alignment horizontal="center" vertical="center" wrapText="1"/>
    </xf>
    <xf numFmtId="0" fontId="20" fillId="12" borderId="15" xfId="0" applyFont="1" applyFill="1" applyBorder="1" applyAlignment="1">
      <alignment horizontal="center" vertical="center" wrapText="1"/>
    </xf>
    <xf numFmtId="0" fontId="7" fillId="0" borderId="23" xfId="0" applyFont="1" applyFill="1" applyBorder="1" applyAlignment="1">
      <alignment horizontal="left" vertical="center" wrapText="1"/>
    </xf>
    <xf numFmtId="0" fontId="7" fillId="0" borderId="6" xfId="0" applyFont="1" applyFill="1" applyBorder="1" applyAlignment="1">
      <alignment horizontal="left" vertical="center" wrapText="1"/>
    </xf>
    <xf numFmtId="0" fontId="20" fillId="0" borderId="23" xfId="0" applyFont="1" applyFill="1" applyBorder="1" applyAlignment="1">
      <alignment horizontal="left" vertical="center"/>
    </xf>
    <xf numFmtId="0" fontId="20" fillId="0" borderId="6" xfId="0" applyFont="1" applyFill="1" applyBorder="1" applyAlignment="1">
      <alignment horizontal="left" vertical="center"/>
    </xf>
    <xf numFmtId="0" fontId="20" fillId="12" borderId="35" xfId="0" applyFont="1" applyFill="1" applyBorder="1" applyAlignment="1">
      <alignment horizontal="center" vertical="center" wrapText="1"/>
    </xf>
    <xf numFmtId="0" fontId="20" fillId="12" borderId="41" xfId="0" applyFont="1" applyFill="1" applyBorder="1" applyAlignment="1">
      <alignment horizontal="center" vertical="center" wrapText="1"/>
    </xf>
    <xf numFmtId="0" fontId="8" fillId="6" borderId="2" xfId="0" applyFont="1" applyFill="1" applyBorder="1" applyAlignment="1">
      <alignment horizontal="center" vertical="center"/>
    </xf>
    <xf numFmtId="0" fontId="18" fillId="19" borderId="0" xfId="0" applyFont="1" applyFill="1" applyAlignment="1" applyProtection="1">
      <alignment horizontal="center" vertical="center"/>
    </xf>
    <xf numFmtId="0" fontId="6" fillId="0" borderId="23"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17" fillId="0" borderId="8" xfId="0" applyFont="1" applyFill="1" applyBorder="1" applyAlignment="1" applyProtection="1">
      <alignment horizontal="center" vertical="center"/>
    </xf>
    <xf numFmtId="0" fontId="17" fillId="0" borderId="9" xfId="0" applyFont="1" applyFill="1" applyBorder="1" applyAlignment="1" applyProtection="1">
      <alignment horizontal="center" vertical="center"/>
    </xf>
    <xf numFmtId="0" fontId="17" fillId="0" borderId="10" xfId="0" applyFont="1" applyFill="1" applyBorder="1" applyAlignment="1" applyProtection="1">
      <alignment horizontal="center" vertical="center"/>
    </xf>
    <xf numFmtId="0" fontId="19" fillId="0" borderId="23" xfId="0" applyFont="1" applyFill="1" applyBorder="1" applyAlignment="1" applyProtection="1">
      <alignment horizontal="center"/>
    </xf>
    <xf numFmtId="0" fontId="18" fillId="19" borderId="0" xfId="0" applyFont="1" applyFill="1" applyBorder="1" applyAlignment="1" applyProtection="1">
      <alignment horizontal="center" vertical="center"/>
    </xf>
    <xf numFmtId="0" fontId="14" fillId="0" borderId="0" xfId="0" applyFont="1" applyBorder="1" applyAlignment="1" applyProtection="1">
      <alignment horizontal="center"/>
    </xf>
    <xf numFmtId="0" fontId="10" fillId="19" borderId="8" xfId="0" applyFont="1" applyFill="1" applyBorder="1" applyAlignment="1" applyProtection="1">
      <alignment horizontal="center" vertical="center" wrapText="1"/>
    </xf>
    <xf numFmtId="0" fontId="10" fillId="19" borderId="9" xfId="0" applyFont="1" applyFill="1" applyBorder="1" applyAlignment="1" applyProtection="1">
      <alignment horizontal="center" vertical="center" wrapText="1"/>
    </xf>
    <xf numFmtId="0" fontId="10" fillId="19" borderId="10" xfId="0" applyFont="1" applyFill="1" applyBorder="1" applyAlignment="1" applyProtection="1">
      <alignment horizontal="center" vertical="center" wrapText="1"/>
    </xf>
    <xf numFmtId="0" fontId="2" fillId="19" borderId="0" xfId="0" applyFont="1" applyFill="1" applyBorder="1" applyAlignment="1" applyProtection="1">
      <alignment horizontal="center" vertical="center"/>
    </xf>
    <xf numFmtId="0" fontId="17" fillId="0" borderId="23" xfId="0" applyFont="1" applyFill="1" applyBorder="1" applyAlignment="1" applyProtection="1">
      <alignment horizontal="left" vertical="center" wrapText="1"/>
    </xf>
    <xf numFmtId="0" fontId="17" fillId="0" borderId="6" xfId="0" applyFont="1" applyFill="1" applyBorder="1" applyAlignment="1" applyProtection="1">
      <alignment horizontal="left" vertical="center" wrapText="1"/>
    </xf>
    <xf numFmtId="0" fontId="18" fillId="19" borderId="0" xfId="0" applyFont="1" applyFill="1" applyAlignment="1">
      <alignment horizontal="left" vertical="center"/>
    </xf>
    <xf numFmtId="0" fontId="12" fillId="0" borderId="1" xfId="0" applyFont="1" applyFill="1" applyBorder="1" applyAlignment="1">
      <alignment horizontal="left" vertical="center"/>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0" fillId="0" borderId="2" xfId="0" applyFill="1" applyBorder="1" applyAlignment="1">
      <alignment horizontal="center" vertical="center" wrapText="1"/>
    </xf>
    <xf numFmtId="0" fontId="18" fillId="19" borderId="0" xfId="0" applyFont="1" applyFill="1" applyAlignment="1">
      <alignment horizontal="center" vertical="center"/>
    </xf>
    <xf numFmtId="0" fontId="19" fillId="0" borderId="23" xfId="0" applyFont="1" applyFill="1" applyBorder="1" applyAlignment="1">
      <alignment horizontal="center"/>
    </xf>
    <xf numFmtId="0" fontId="2" fillId="19" borderId="0" xfId="0" applyFont="1" applyFill="1" applyBorder="1" applyAlignment="1">
      <alignment horizontal="center" vertical="center"/>
    </xf>
    <xf numFmtId="0" fontId="6" fillId="0" borderId="23" xfId="0" applyFont="1" applyFill="1" applyBorder="1" applyAlignment="1">
      <alignment horizontal="center" vertical="center"/>
    </xf>
    <xf numFmtId="0" fontId="6" fillId="0" borderId="6" xfId="0" applyFont="1" applyFill="1" applyBorder="1" applyAlignment="1">
      <alignment horizontal="center" vertical="center"/>
    </xf>
    <xf numFmtId="0" fontId="18" fillId="19" borderId="0" xfId="0" applyFont="1" applyFill="1" applyBorder="1" applyAlignment="1">
      <alignment horizontal="center" vertical="center"/>
    </xf>
    <xf numFmtId="0" fontId="14" fillId="0" borderId="0" xfId="0" applyFont="1" applyBorder="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17" fillId="0" borderId="10" xfId="0" applyFont="1" applyFill="1" applyBorder="1" applyAlignment="1">
      <alignment horizontal="center" vertical="center"/>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23" xfId="0" applyFont="1" applyFill="1" applyBorder="1" applyAlignment="1">
      <alignment horizontal="left" vertical="center"/>
    </xf>
    <xf numFmtId="0" fontId="6" fillId="0" borderId="6" xfId="0" applyFont="1" applyFill="1" applyBorder="1" applyAlignment="1">
      <alignment horizontal="left" vertical="center"/>
    </xf>
    <xf numFmtId="17" fontId="17" fillId="0" borderId="2" xfId="0" applyNumberFormat="1" applyFont="1" applyFill="1" applyBorder="1" applyAlignment="1">
      <alignment horizontal="center" vertical="center"/>
    </xf>
    <xf numFmtId="14" fontId="23" fillId="0" borderId="2" xfId="0" applyNumberFormat="1" applyFont="1" applyFill="1" applyBorder="1" applyAlignment="1">
      <alignment horizontal="center" vertical="center" wrapText="1"/>
    </xf>
    <xf numFmtId="17" fontId="23" fillId="0" borderId="2" xfId="0" applyNumberFormat="1" applyFont="1" applyFill="1" applyBorder="1" applyAlignment="1">
      <alignment horizontal="center" vertical="center" wrapText="1"/>
    </xf>
    <xf numFmtId="0" fontId="0" fillId="0" borderId="0" xfId="0" applyFill="1" applyAlignment="1">
      <alignment horizontal="left" vertical="center"/>
    </xf>
    <xf numFmtId="0" fontId="0" fillId="0" borderId="0" xfId="0" applyFill="1" applyAlignment="1">
      <alignment horizontal="center" vertical="center" wrapText="1"/>
    </xf>
    <xf numFmtId="0" fontId="0" fillId="0" borderId="0" xfId="0" applyFill="1" applyBorder="1" applyAlignment="1">
      <alignment horizontal="center" vertical="center" wrapText="1"/>
    </xf>
    <xf numFmtId="165" fontId="0" fillId="0" borderId="4" xfId="0" applyNumberFormat="1" applyFill="1" applyBorder="1" applyAlignment="1">
      <alignment horizontal="center" vertical="center" wrapText="1"/>
    </xf>
    <xf numFmtId="165" fontId="0" fillId="0" borderId="2" xfId="0" applyNumberFormat="1" applyFill="1" applyBorder="1" applyAlignment="1">
      <alignment horizontal="center" vertical="center" wrapText="1"/>
    </xf>
    <xf numFmtId="0" fontId="19" fillId="16" borderId="9"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0" fillId="0" borderId="2" xfId="0" applyFont="1" applyFill="1" applyBorder="1" applyAlignment="1">
      <alignment horizontal="center" vertical="center" wrapText="1"/>
    </xf>
    <xf numFmtId="17" fontId="0"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165" fontId="0" fillId="0" borderId="2" xfId="0"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17" fontId="0" fillId="0" borderId="0" xfId="0" applyNumberFormat="1" applyFont="1" applyFill="1" applyBorder="1" applyAlignment="1">
      <alignment horizontal="center" vertical="center" wrapText="1"/>
    </xf>
    <xf numFmtId="0" fontId="16" fillId="0" borderId="23" xfId="0" applyFont="1" applyFill="1" applyBorder="1" applyAlignment="1">
      <alignment horizontal="left" vertical="center" wrapText="1"/>
    </xf>
    <xf numFmtId="0" fontId="16" fillId="0" borderId="6" xfId="0" applyFont="1" applyFill="1" applyBorder="1" applyAlignment="1">
      <alignment horizontal="left" vertical="center" wrapText="1"/>
    </xf>
    <xf numFmtId="17" fontId="26" fillId="0" borderId="2" xfId="0" applyNumberFormat="1" applyFont="1" applyFill="1" applyBorder="1" applyAlignment="1">
      <alignment horizontal="center" vertical="center" wrapText="1"/>
    </xf>
    <xf numFmtId="17" fontId="29" fillId="0" borderId="2" xfId="0" applyNumberFormat="1" applyFont="1" applyFill="1" applyBorder="1" applyAlignment="1">
      <alignment horizontal="center" vertical="center" wrapText="1"/>
    </xf>
    <xf numFmtId="0" fontId="0" fillId="0" borderId="4" xfId="0" applyFont="1" applyFill="1" applyBorder="1" applyAlignment="1">
      <alignment horizontal="left" vertical="center" wrapText="1"/>
    </xf>
    <xf numFmtId="0" fontId="0" fillId="0" borderId="2" xfId="0" applyFont="1" applyFill="1" applyBorder="1" applyAlignment="1">
      <alignment vertical="center" wrapText="1"/>
    </xf>
    <xf numFmtId="0" fontId="17"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17" fillId="0" borderId="2" xfId="0" applyFont="1" applyFill="1" applyBorder="1" applyAlignment="1">
      <alignment vertical="center" wrapText="1"/>
    </xf>
    <xf numFmtId="0" fontId="34" fillId="0" borderId="2" xfId="0" applyFont="1" applyFill="1" applyBorder="1" applyAlignment="1">
      <alignment vertical="center" wrapText="1"/>
    </xf>
    <xf numFmtId="0" fontId="14" fillId="0" borderId="2" xfId="0" applyFont="1" applyFill="1" applyBorder="1" applyAlignment="1">
      <alignment vertical="center" wrapText="1"/>
    </xf>
    <xf numFmtId="0" fontId="14" fillId="0" borderId="4" xfId="0" applyFont="1" applyFill="1" applyBorder="1" applyAlignment="1">
      <alignment vertical="center" wrapText="1"/>
    </xf>
    <xf numFmtId="0" fontId="0" fillId="0" borderId="4" xfId="0" applyFont="1" applyFill="1" applyBorder="1" applyAlignment="1">
      <alignment vertical="center" wrapText="1"/>
    </xf>
    <xf numFmtId="0" fontId="0" fillId="0" borderId="4" xfId="0" applyFont="1" applyFill="1" applyBorder="1" applyAlignment="1">
      <alignment horizontal="center" vertical="center" wrapText="1"/>
    </xf>
    <xf numFmtId="0" fontId="13" fillId="0" borderId="2" xfId="0" applyFont="1" applyFill="1" applyBorder="1" applyAlignment="1">
      <alignment vertical="center" wrapText="1"/>
    </xf>
    <xf numFmtId="0" fontId="17" fillId="0" borderId="4" xfId="0" applyFont="1" applyFill="1" applyBorder="1" applyAlignment="1">
      <alignment vertical="center" wrapText="1"/>
    </xf>
    <xf numFmtId="0" fontId="13" fillId="0" borderId="2" xfId="0" applyFont="1" applyFill="1" applyBorder="1" applyAlignment="1">
      <alignment horizontal="left" vertical="center" wrapText="1"/>
    </xf>
    <xf numFmtId="0" fontId="0" fillId="19" borderId="0" xfId="0" applyFill="1" applyAlignment="1">
      <alignment horizontal="left" vertical="center" wrapText="1"/>
    </xf>
    <xf numFmtId="17" fontId="0" fillId="0" borderId="4" xfId="0" applyNumberFormat="1" applyFont="1" applyFill="1" applyBorder="1" applyAlignment="1">
      <alignment horizontal="center" vertical="center" wrapText="1"/>
    </xf>
    <xf numFmtId="14" fontId="20" fillId="0" borderId="23" xfId="0" applyNumberFormat="1" applyFont="1" applyFill="1" applyBorder="1" applyAlignment="1">
      <alignment horizontal="left" vertical="center"/>
    </xf>
    <xf numFmtId="14" fontId="6" fillId="0" borderId="23" xfId="0" applyNumberFormat="1" applyFont="1" applyFill="1" applyBorder="1" applyAlignment="1">
      <alignment horizontal="center" vertical="center"/>
    </xf>
    <xf numFmtId="14" fontId="6" fillId="0" borderId="6" xfId="0" applyNumberFormat="1" applyFont="1" applyFill="1" applyBorder="1" applyAlignment="1">
      <alignment horizontal="center" vertical="center"/>
    </xf>
    <xf numFmtId="0" fontId="27" fillId="0" borderId="2" xfId="0" applyFont="1" applyFill="1" applyBorder="1" applyAlignment="1">
      <alignment horizontal="center" vertical="center" wrapText="1"/>
    </xf>
    <xf numFmtId="0" fontId="28" fillId="0" borderId="2" xfId="0" applyFont="1" applyFill="1" applyBorder="1" applyAlignment="1">
      <alignment vertical="center" wrapText="1"/>
    </xf>
    <xf numFmtId="0" fontId="17" fillId="0" borderId="4" xfId="0" applyFont="1" applyFill="1" applyBorder="1" applyAlignment="1">
      <alignment horizontal="center" vertical="center" wrapText="1"/>
    </xf>
    <xf numFmtId="164" fontId="17" fillId="0" borderId="4" xfId="0" applyNumberFormat="1" applyFont="1" applyFill="1" applyBorder="1" applyAlignment="1">
      <alignment horizontal="center" vertical="center"/>
    </xf>
    <xf numFmtId="164" fontId="17" fillId="0" borderId="2" xfId="0" applyNumberFormat="1" applyFont="1" applyFill="1" applyBorder="1" applyAlignment="1">
      <alignment horizontal="center" vertical="center"/>
    </xf>
    <xf numFmtId="164" fontId="17" fillId="0" borderId="4" xfId="0" applyNumberFormat="1" applyFont="1" applyFill="1" applyBorder="1" applyAlignment="1">
      <alignment horizontal="center" vertical="center" wrapText="1"/>
    </xf>
    <xf numFmtId="167" fontId="17" fillId="0" borderId="2" xfId="0" applyNumberFormat="1" applyFont="1" applyFill="1" applyBorder="1" applyAlignment="1">
      <alignment horizontal="center" vertical="center"/>
    </xf>
    <xf numFmtId="167" fontId="17" fillId="0" borderId="4" xfId="0" applyNumberFormat="1" applyFont="1" applyFill="1" applyBorder="1" applyAlignment="1">
      <alignment horizontal="center" vertical="center"/>
    </xf>
    <xf numFmtId="0" fontId="17" fillId="0" borderId="4" xfId="0" applyFont="1" applyFill="1" applyBorder="1" applyAlignment="1">
      <alignment vertical="center"/>
    </xf>
    <xf numFmtId="167" fontId="17" fillId="0" borderId="4" xfId="0" applyNumberFormat="1" applyFont="1" applyFill="1" applyBorder="1" applyAlignment="1">
      <alignment horizontal="center" vertical="center" wrapText="1"/>
    </xf>
    <xf numFmtId="167" fontId="17" fillId="0" borderId="2" xfId="0" applyNumberFormat="1" applyFont="1" applyFill="1" applyBorder="1" applyAlignment="1">
      <alignment horizontal="center" vertical="center" wrapText="1"/>
    </xf>
    <xf numFmtId="168" fontId="17" fillId="0" borderId="4" xfId="0" applyNumberFormat="1" applyFont="1" applyFill="1" applyBorder="1" applyAlignment="1">
      <alignment horizontal="center" vertical="center" wrapText="1"/>
    </xf>
    <xf numFmtId="168" fontId="17" fillId="0" borderId="2" xfId="0" applyNumberFormat="1" applyFont="1" applyFill="1" applyBorder="1" applyAlignment="1">
      <alignment horizontal="center" vertical="center" wrapText="1"/>
    </xf>
    <xf numFmtId="0" fontId="17" fillId="0" borderId="4" xfId="0" applyFont="1" applyFill="1" applyBorder="1" applyAlignment="1">
      <alignment horizontal="center" vertical="center"/>
    </xf>
    <xf numFmtId="0" fontId="17" fillId="0" borderId="2" xfId="0" applyFont="1" applyFill="1" applyBorder="1" applyAlignment="1">
      <alignment vertical="center"/>
    </xf>
    <xf numFmtId="0" fontId="17" fillId="0" borderId="0" xfId="0" applyFont="1" applyFill="1" applyAlignment="1">
      <alignment vertical="center"/>
    </xf>
    <xf numFmtId="0" fontId="23" fillId="0" borderId="2" xfId="0" applyFont="1" applyFill="1" applyBorder="1" applyAlignment="1">
      <alignment horizontal="center" vertical="center" wrapText="1"/>
    </xf>
    <xf numFmtId="0" fontId="23" fillId="0" borderId="2" xfId="0" applyFont="1" applyFill="1" applyBorder="1" applyAlignment="1">
      <alignment vertical="center" wrapText="1"/>
    </xf>
    <xf numFmtId="0" fontId="23" fillId="0" borderId="2" xfId="0" applyFont="1" applyFill="1" applyBorder="1" applyAlignment="1">
      <alignment wrapText="1"/>
    </xf>
    <xf numFmtId="0" fontId="17" fillId="0" borderId="0" xfId="0" applyFont="1" applyFill="1" applyBorder="1" applyAlignment="1">
      <alignment horizontal="left" vertical="center" wrapText="1"/>
    </xf>
  </cellXfs>
  <cellStyles count="3">
    <cellStyle name="Normal" xfId="0" builtinId="0"/>
    <cellStyle name="Normal 2" xfId="2" xr:uid="{00000000-0005-0000-0000-000001000000}"/>
    <cellStyle name="Porcentagem" xfId="1" builtinId="5"/>
  </cellStyles>
  <dxfs count="43">
    <dxf>
      <font>
        <color theme="0"/>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B15407"/>
      </font>
      <fill>
        <patternFill patternType="solid">
          <fgColor rgb="FFB15407"/>
          <bgColor rgb="FFB15407"/>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B15407"/>
      </font>
      <fill>
        <patternFill patternType="solid">
          <fgColor rgb="FFB15407"/>
          <bgColor rgb="FFB15407"/>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0" defaultTableStyle="TableStyleMedium2" defaultPivotStyle="PivotStyleLight16"/>
  <colors>
    <mruColors>
      <color rgb="FF006600"/>
      <color rgb="FFFF99CC"/>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chemeClr val="bg1">
                <a:lumMod val="65000"/>
              </a:schemeClr>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- 1'!$F$32:$F$41</c:f>
              <c:numCache>
                <c:formatCode>General</c:formatCode>
                <c:ptCount val="10"/>
                <c:pt idx="0">
                  <c:v>4</c:v>
                </c:pt>
                <c:pt idx="1">
                  <c:v>1</c:v>
                </c:pt>
                <c:pt idx="2">
                  <c:v>1</c:v>
                </c:pt>
                <c:pt idx="3">
                  <c:v>1</c:v>
                </c:pt>
                <c:pt idx="4">
                  <c:v>0</c:v>
                </c:pt>
                <c:pt idx="5">
                  <c:v>0</c:v>
                </c:pt>
                <c:pt idx="6">
                  <c:v>0</c:v>
                </c:pt>
                <c:pt idx="7">
                  <c:v>0</c:v>
                </c:pt>
                <c:pt idx="8">
                  <c:v>1</c:v>
                </c:pt>
                <c:pt idx="9">
                  <c:v>0</c:v>
                </c:pt>
              </c:numCache>
            </c:numRef>
          </c:val>
          <c:extLst>
            <c:ext xmlns:c16="http://schemas.microsoft.com/office/drawing/2014/chart" uri="{C3380CC4-5D6E-409C-BE32-E72D297353CC}">
              <c16:uniqueId val="{00000000-9FFB-45F9-AB43-E482C8921681}"/>
            </c:ext>
          </c:extLst>
        </c:ser>
        <c:ser>
          <c:idx val="1"/>
          <c:order val="1"/>
          <c:spPr>
            <a:solidFill>
              <a:srgbClr val="FF0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- 1'!$G$32:$G$41</c:f>
              <c:numCache>
                <c:formatCode>General</c:formatCode>
                <c:ptCount val="10"/>
                <c:pt idx="0">
                  <c:v>2</c:v>
                </c:pt>
                <c:pt idx="1">
                  <c:v>3</c:v>
                </c:pt>
                <c:pt idx="2">
                  <c:v>5</c:v>
                </c:pt>
                <c:pt idx="3">
                  <c:v>6</c:v>
                </c:pt>
                <c:pt idx="4">
                  <c:v>1</c:v>
                </c:pt>
                <c:pt idx="5">
                  <c:v>4</c:v>
                </c:pt>
                <c:pt idx="6">
                  <c:v>6</c:v>
                </c:pt>
                <c:pt idx="7">
                  <c:v>3</c:v>
                </c:pt>
                <c:pt idx="8">
                  <c:v>5</c:v>
                </c:pt>
                <c:pt idx="9">
                  <c:v>2</c:v>
                </c:pt>
              </c:numCache>
            </c:numRef>
          </c:val>
          <c:extLst>
            <c:ext xmlns:c16="http://schemas.microsoft.com/office/drawing/2014/chart" uri="{C3380CC4-5D6E-409C-BE32-E72D297353CC}">
              <c16:uniqueId val="{00000001-9FFB-45F9-AB43-E482C8921681}"/>
            </c:ext>
          </c:extLst>
        </c:ser>
        <c:ser>
          <c:idx val="2"/>
          <c:order val="2"/>
          <c:spPr>
            <a:solidFill>
              <a:srgbClr val="FFC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- 1'!$H$32:$H$41</c:f>
              <c:numCache>
                <c:formatCode>General</c:formatCode>
                <c:ptCount val="10"/>
                <c:pt idx="0">
                  <c:v>2</c:v>
                </c:pt>
                <c:pt idx="1">
                  <c:v>2</c:v>
                </c:pt>
                <c:pt idx="2">
                  <c:v>5</c:v>
                </c:pt>
                <c:pt idx="3">
                  <c:v>3</c:v>
                </c:pt>
                <c:pt idx="4">
                  <c:v>1</c:v>
                </c:pt>
                <c:pt idx="5">
                  <c:v>0</c:v>
                </c:pt>
                <c:pt idx="6">
                  <c:v>4</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92D05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- 1'!$I$32:$I$41</c:f>
              <c:numCache>
                <c:formatCode>General</c:formatCode>
                <c:ptCount val="10"/>
                <c:pt idx="0">
                  <c:v>5</c:v>
                </c:pt>
                <c:pt idx="1">
                  <c:v>6</c:v>
                </c:pt>
                <c:pt idx="2">
                  <c:v>0</c:v>
                </c:pt>
                <c:pt idx="3">
                  <c:v>2</c:v>
                </c:pt>
                <c:pt idx="4">
                  <c:v>4</c:v>
                </c:pt>
                <c:pt idx="5">
                  <c:v>0</c:v>
                </c:pt>
                <c:pt idx="6">
                  <c:v>4</c:v>
                </c:pt>
                <c:pt idx="7">
                  <c:v>0</c:v>
                </c:pt>
                <c:pt idx="8">
                  <c:v>2</c:v>
                </c:pt>
                <c:pt idx="9">
                  <c:v>2</c:v>
                </c:pt>
              </c:numCache>
            </c:numRef>
          </c:val>
          <c:extLst>
            <c:ext xmlns:c16="http://schemas.microsoft.com/office/drawing/2014/chart" uri="{C3380CC4-5D6E-409C-BE32-E72D297353CC}">
              <c16:uniqueId val="{00000003-9FFB-45F9-AB43-E482C8921681}"/>
            </c:ext>
          </c:extLst>
        </c:ser>
        <c:ser>
          <c:idx val="4"/>
          <c:order val="4"/>
          <c:spPr>
            <a:solidFill>
              <a:srgbClr val="0070C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- 1'!$J$32:$J$41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FFB-45F9-AB43-E482C8921681}"/>
            </c:ext>
          </c:extLst>
        </c:ser>
        <c:dLbls>
          <c:showLegendKey val="0"/>
          <c:showVal val="0"/>
          <c:showCatName val="0"/>
          <c:showSerName val="0"/>
          <c:showPercent val="0"/>
          <c:showBubbleSize val="0"/>
        </c:dLbls>
        <c:gapWidth val="150"/>
        <c:overlap val="100"/>
        <c:axId val="96144768"/>
        <c:axId val="96158848"/>
      </c:barChart>
      <c:catAx>
        <c:axId val="96144768"/>
        <c:scaling>
          <c:orientation val="maxMin"/>
        </c:scaling>
        <c:delete val="0"/>
        <c:axPos val="l"/>
        <c:numFmt formatCode="ge\r\a\l" sourceLinked="0"/>
        <c:majorTickMark val="out"/>
        <c:minorTickMark val="none"/>
        <c:tickLblPos val="nextTo"/>
        <c:txPr>
          <a:bodyPr/>
          <a:lstStyle/>
          <a:p>
            <a:pPr>
              <a:defRPr sz="1100"/>
            </a:pPr>
            <a:endParaRPr lang="pt-BR"/>
          </a:p>
        </c:txPr>
        <c:crossAx val="96158848"/>
        <c:crosses val="autoZero"/>
        <c:auto val="1"/>
        <c:lblAlgn val="ctr"/>
        <c:lblOffset val="100"/>
        <c:noMultiLvlLbl val="0"/>
      </c:catAx>
      <c:valAx>
        <c:axId val="96158848"/>
        <c:scaling>
          <c:orientation val="minMax"/>
        </c:scaling>
        <c:delete val="0"/>
        <c:axPos val="t"/>
        <c:majorGridlines/>
        <c:numFmt formatCode="General" sourceLinked="1"/>
        <c:majorTickMark val="out"/>
        <c:minorTickMark val="none"/>
        <c:tickLblPos val="nextTo"/>
        <c:crossAx val="9614476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FB-45F9-AB43-E482C8921681}"/>
            </c:ext>
          </c:extLst>
        </c:ser>
        <c:ser>
          <c:idx val="1"/>
          <c:order val="1"/>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5</c:v>
                </c:pt>
                <c:pt idx="1">
                  <c:v>4</c:v>
                </c:pt>
                <c:pt idx="2">
                  <c:v>2</c:v>
                </c:pt>
                <c:pt idx="3">
                  <c:v>4</c:v>
                </c:pt>
                <c:pt idx="4">
                  <c:v>4</c:v>
                </c:pt>
                <c:pt idx="5">
                  <c:v>4</c:v>
                </c:pt>
                <c:pt idx="6">
                  <c:v>10</c:v>
                </c:pt>
                <c:pt idx="7">
                  <c:v>1</c:v>
                </c:pt>
                <c:pt idx="8">
                  <c:v>7</c:v>
                </c:pt>
                <c:pt idx="9">
                  <c:v>0</c:v>
                </c:pt>
              </c:numCache>
            </c:numRef>
          </c:val>
          <c:extLst>
            <c:ext xmlns:c16="http://schemas.microsoft.com/office/drawing/2014/chart" uri="{C3380CC4-5D6E-409C-BE32-E72D297353CC}">
              <c16:uniqueId val="{00000001-9FFB-45F9-AB43-E482C8921681}"/>
            </c:ext>
          </c:extLst>
        </c:ser>
        <c:ser>
          <c:idx val="2"/>
          <c:order val="2"/>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1</c:v>
                </c:pt>
                <c:pt idx="1">
                  <c:v>0</c:v>
                </c:pt>
                <c:pt idx="2">
                  <c:v>4</c:v>
                </c:pt>
                <c:pt idx="3">
                  <c:v>4</c:v>
                </c:pt>
                <c:pt idx="4">
                  <c:v>0</c:v>
                </c:pt>
                <c:pt idx="5">
                  <c:v>0</c:v>
                </c:pt>
                <c:pt idx="6">
                  <c:v>0</c:v>
                </c:pt>
                <c:pt idx="7">
                  <c:v>2</c:v>
                </c:pt>
                <c:pt idx="8">
                  <c:v>0</c:v>
                </c:pt>
                <c:pt idx="9">
                  <c:v>1</c:v>
                </c:pt>
              </c:numCache>
            </c:numRef>
          </c:val>
          <c:extLst>
            <c:ext xmlns:c16="http://schemas.microsoft.com/office/drawing/2014/chart" uri="{C3380CC4-5D6E-409C-BE32-E72D297353CC}">
              <c16:uniqueId val="{00000002-9FFB-45F9-AB43-E482C8921681}"/>
            </c:ext>
          </c:extLst>
        </c:ser>
        <c:ser>
          <c:idx val="3"/>
          <c:order val="3"/>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6</c:v>
                </c:pt>
                <c:pt idx="1">
                  <c:v>7</c:v>
                </c:pt>
                <c:pt idx="2">
                  <c:v>1</c:v>
                </c:pt>
                <c:pt idx="3">
                  <c:v>1</c:v>
                </c:pt>
                <c:pt idx="4">
                  <c:v>1</c:v>
                </c:pt>
                <c:pt idx="5">
                  <c:v>0</c:v>
                </c:pt>
                <c:pt idx="6">
                  <c:v>3</c:v>
                </c:pt>
                <c:pt idx="7">
                  <c:v>0</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1</c:v>
                </c:pt>
                <c:pt idx="1">
                  <c:v>0</c:v>
                </c:pt>
                <c:pt idx="2">
                  <c:v>1</c:v>
                </c:pt>
                <c:pt idx="3">
                  <c:v>2</c:v>
                </c:pt>
                <c:pt idx="4">
                  <c:v>2</c:v>
                </c:pt>
                <c:pt idx="5">
                  <c:v>0</c:v>
                </c:pt>
                <c:pt idx="6">
                  <c:v>2</c:v>
                </c:pt>
                <c:pt idx="7">
                  <c:v>0</c:v>
                </c:pt>
                <c:pt idx="8">
                  <c:v>1</c:v>
                </c:pt>
                <c:pt idx="9">
                  <c:v>0</c:v>
                </c:pt>
              </c:numCache>
            </c:numRef>
          </c:val>
          <c:extLst>
            <c:ext xmlns:c16="http://schemas.microsoft.com/office/drawing/2014/chart" uri="{C3380CC4-5D6E-409C-BE32-E72D297353CC}">
              <c16:uniqueId val="{00000004-9FFB-45F9-AB43-E482C8921681}"/>
            </c:ext>
          </c:extLst>
        </c:ser>
        <c:dLbls>
          <c:showLegendKey val="0"/>
          <c:showVal val="0"/>
          <c:showCatName val="0"/>
          <c:showSerName val="0"/>
          <c:showPercent val="0"/>
          <c:showBubbleSize val="0"/>
        </c:dLbls>
        <c:gapWidth val="150"/>
        <c:overlap val="100"/>
        <c:axId val="108676608"/>
        <c:axId val="108678144"/>
      </c:barChart>
      <c:catAx>
        <c:axId val="108676608"/>
        <c:scaling>
          <c:orientation val="maxMin"/>
        </c:scaling>
        <c:delete val="0"/>
        <c:axPos val="l"/>
        <c:numFmt formatCode="ge\r\a\l" sourceLinked="0"/>
        <c:majorTickMark val="out"/>
        <c:minorTickMark val="none"/>
        <c:tickLblPos val="nextTo"/>
        <c:txPr>
          <a:bodyPr/>
          <a:lstStyle/>
          <a:p>
            <a:pPr>
              <a:defRPr sz="1100"/>
            </a:pPr>
            <a:endParaRPr lang="pt-BR"/>
          </a:p>
        </c:txPr>
        <c:crossAx val="108678144"/>
        <c:crosses val="autoZero"/>
        <c:auto val="1"/>
        <c:lblAlgn val="ctr"/>
        <c:lblOffset val="100"/>
        <c:noMultiLvlLbl val="0"/>
      </c:catAx>
      <c:valAx>
        <c:axId val="108678144"/>
        <c:scaling>
          <c:orientation val="minMax"/>
        </c:scaling>
        <c:delete val="0"/>
        <c:axPos val="t"/>
        <c:majorGridlines/>
        <c:numFmt formatCode="General" sourceLinked="1"/>
        <c:majorTickMark val="out"/>
        <c:minorTickMark val="none"/>
        <c:tickLblPos val="nextTo"/>
        <c:crossAx val="10867660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0.49397590361445781</c:v>
                </c:pt>
                <c:pt idx="2">
                  <c:v>0.14457831325301204</c:v>
                </c:pt>
                <c:pt idx="3">
                  <c:v>0.25301204819277107</c:v>
                </c:pt>
                <c:pt idx="4">
                  <c:v>0.10843373493975904</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0.48780487804878048</c:v>
                </c:pt>
                <c:pt idx="2">
                  <c:v>0.14634146341463414</c:v>
                </c:pt>
                <c:pt idx="3">
                  <c:v>0.25609756097560976</c:v>
                </c:pt>
                <c:pt idx="4">
                  <c:v>0.10975609756097561</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3</c:v>
                </c:pt>
                <c:pt idx="1">
                  <c:v>3</c:v>
                </c:pt>
                <c:pt idx="2">
                  <c:v>2</c:v>
                </c:pt>
                <c:pt idx="3">
                  <c:v>4</c:v>
                </c:pt>
                <c:pt idx="4">
                  <c:v>4</c:v>
                </c:pt>
                <c:pt idx="5">
                  <c:v>3</c:v>
                </c:pt>
                <c:pt idx="6">
                  <c:v>8</c:v>
                </c:pt>
                <c:pt idx="7">
                  <c:v>2</c:v>
                </c:pt>
                <c:pt idx="8">
                  <c:v>6</c:v>
                </c:pt>
                <c:pt idx="9">
                  <c:v>1</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2</c:v>
                </c:pt>
                <c:pt idx="1">
                  <c:v>4</c:v>
                </c:pt>
                <c:pt idx="2">
                  <c:v>3</c:v>
                </c:pt>
                <c:pt idx="3">
                  <c:v>4</c:v>
                </c:pt>
                <c:pt idx="4">
                  <c:v>2</c:v>
                </c:pt>
                <c:pt idx="5">
                  <c:v>1</c:v>
                </c:pt>
                <c:pt idx="6">
                  <c:v>4</c:v>
                </c:pt>
                <c:pt idx="7">
                  <c:v>1</c:v>
                </c:pt>
                <c:pt idx="8">
                  <c:v>3</c:v>
                </c:pt>
                <c:pt idx="9">
                  <c:v>1</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8</c:v>
                </c:pt>
                <c:pt idx="1">
                  <c:v>2</c:v>
                </c:pt>
                <c:pt idx="2">
                  <c:v>3</c:v>
                </c:pt>
                <c:pt idx="3">
                  <c:v>3</c:v>
                </c:pt>
                <c:pt idx="4">
                  <c:v>1</c:v>
                </c:pt>
                <c:pt idx="5">
                  <c:v>0</c:v>
                </c:pt>
                <c:pt idx="6">
                  <c:v>3</c:v>
                </c:pt>
                <c:pt idx="7">
                  <c:v>0</c:v>
                </c:pt>
                <c:pt idx="8">
                  <c:v>0</c:v>
                </c:pt>
                <c:pt idx="9">
                  <c:v>0</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114071040"/>
        <c:axId val="114072576"/>
      </c:barChart>
      <c:catAx>
        <c:axId val="114071040"/>
        <c:scaling>
          <c:orientation val="maxMin"/>
        </c:scaling>
        <c:delete val="0"/>
        <c:axPos val="l"/>
        <c:numFmt formatCode="ge\r\a\l" sourceLinked="0"/>
        <c:majorTickMark val="out"/>
        <c:minorTickMark val="none"/>
        <c:tickLblPos val="nextTo"/>
        <c:crossAx val="114072576"/>
        <c:crosses val="autoZero"/>
        <c:auto val="1"/>
        <c:lblAlgn val="ctr"/>
        <c:lblOffset val="100"/>
        <c:noMultiLvlLbl val="0"/>
      </c:catAx>
      <c:valAx>
        <c:axId val="114072576"/>
        <c:scaling>
          <c:orientation val="minMax"/>
        </c:scaling>
        <c:delete val="0"/>
        <c:axPos val="t"/>
        <c:majorGridlines/>
        <c:numFmt formatCode="General" sourceLinked="1"/>
        <c:majorTickMark val="out"/>
        <c:minorTickMark val="none"/>
        <c:tickLblPos val="nextTo"/>
        <c:crossAx val="11407104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0.43902439024390244</c:v>
                </c:pt>
                <c:pt idx="1">
                  <c:v>0.3048780487804878</c:v>
                </c:pt>
                <c:pt idx="2">
                  <c:v>0.25609756097560976</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8.6021505376344093E-2</c:v>
                </c:pt>
                <c:pt idx="1">
                  <c:v>0.39784946236559138</c:v>
                </c:pt>
                <c:pt idx="2">
                  <c:v>0.22580645161290322</c:v>
                </c:pt>
                <c:pt idx="3">
                  <c:v>0.26881720430107525</c:v>
                </c:pt>
                <c:pt idx="4">
                  <c:v>2.1505376344086023E-2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8.3333333333333329E-2</c:v>
                </c:pt>
                <c:pt idx="1">
                  <c:v>0.35416666666666669</c:v>
                </c:pt>
                <c:pt idx="2">
                  <c:v>0.21875</c:v>
                </c:pt>
                <c:pt idx="3">
                  <c:v>0.25</c:v>
                </c:pt>
                <c:pt idx="4">
                  <c:v>2.0833333333333332E-2</c:v>
                </c:pt>
                <c:pt idx="5">
                  <c:v>7.2916666666666671E-2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1</c:v>
                </c:pt>
                <c:pt idx="2">
                  <c:v>2</c:v>
                </c:pt>
                <c:pt idx="3">
                  <c:v>1</c:v>
                </c:pt>
                <c:pt idx="4">
                  <c:v>0</c:v>
                </c:pt>
                <c:pt idx="5">
                  <c:v>0</c:v>
                </c:pt>
                <c:pt idx="6">
                  <c:v>0</c:v>
                </c:pt>
                <c:pt idx="7">
                  <c:v>0</c:v>
                </c:pt>
                <c:pt idx="8">
                  <c:v>1</c:v>
                </c:pt>
                <c:pt idx="9">
                  <c:v>0</c:v>
                </c:pt>
              </c:numCache>
            </c:numRef>
          </c:val>
          <c:extLst>
            <c:ext xmlns:c16="http://schemas.microsoft.com/office/drawing/2014/chart" uri="{C3380CC4-5D6E-409C-BE32-E72D297353CC}">
              <c16:uniqueId val="{00000000-9FFB-45F9-AB43-E482C8921681}"/>
            </c:ext>
          </c:extLst>
        </c:ser>
        <c:ser>
          <c:idx val="1"/>
          <c:order val="1"/>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7</c:v>
                </c:pt>
                <c:pt idx="1">
                  <c:v>2</c:v>
                </c:pt>
                <c:pt idx="2">
                  <c:v>5</c:v>
                </c:pt>
                <c:pt idx="3">
                  <c:v>5</c:v>
                </c:pt>
                <c:pt idx="4">
                  <c:v>1</c:v>
                </c:pt>
                <c:pt idx="5">
                  <c:v>2</c:v>
                </c:pt>
                <c:pt idx="6">
                  <c:v>3</c:v>
                </c:pt>
                <c:pt idx="7">
                  <c:v>2</c:v>
                </c:pt>
                <c:pt idx="8">
                  <c:v>5</c:v>
                </c:pt>
                <c:pt idx="9">
                  <c:v>1</c:v>
                </c:pt>
              </c:numCache>
            </c:numRef>
          </c:val>
          <c:extLst>
            <c:ext xmlns:c16="http://schemas.microsoft.com/office/drawing/2014/chart" uri="{C3380CC4-5D6E-409C-BE32-E72D297353CC}">
              <c16:uniqueId val="{00000001-9FFB-45F9-AB43-E482C8921681}"/>
            </c:ext>
          </c:extLst>
        </c:ser>
        <c:ser>
          <c:idx val="2"/>
          <c:order val="2"/>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2</c:v>
                </c:pt>
                <c:pt idx="1">
                  <c:v>1</c:v>
                </c:pt>
                <c:pt idx="2">
                  <c:v>2</c:v>
                </c:pt>
                <c:pt idx="3">
                  <c:v>5</c:v>
                </c:pt>
                <c:pt idx="4">
                  <c:v>0</c:v>
                </c:pt>
                <c:pt idx="5">
                  <c:v>1</c:v>
                </c:pt>
                <c:pt idx="6">
                  <c:v>2</c:v>
                </c:pt>
                <c:pt idx="7">
                  <c:v>1</c:v>
                </c:pt>
                <c:pt idx="8">
                  <c:v>2</c:v>
                </c:pt>
                <c:pt idx="9">
                  <c:v>1</c:v>
                </c:pt>
              </c:numCache>
            </c:numRef>
          </c:val>
          <c:extLst>
            <c:ext xmlns:c16="http://schemas.microsoft.com/office/drawing/2014/chart" uri="{C3380CC4-5D6E-409C-BE32-E72D297353CC}">
              <c16:uniqueId val="{00000002-9FFB-45F9-AB43-E482C8921681}"/>
            </c:ext>
          </c:extLst>
        </c:ser>
        <c:ser>
          <c:idx val="3"/>
          <c:order val="3"/>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5</c:v>
                </c:pt>
                <c:pt idx="1">
                  <c:v>7</c:v>
                </c:pt>
                <c:pt idx="2">
                  <c:v>2</c:v>
                </c:pt>
                <c:pt idx="3">
                  <c:v>1</c:v>
                </c:pt>
                <c:pt idx="4">
                  <c:v>6</c:v>
                </c:pt>
                <c:pt idx="5">
                  <c:v>1</c:v>
                </c:pt>
                <c:pt idx="6">
                  <c:v>11</c:v>
                </c:pt>
                <c:pt idx="7">
                  <c:v>0</c:v>
                </c:pt>
                <c:pt idx="8">
                  <c:v>3</c:v>
                </c:pt>
                <c:pt idx="9">
                  <c:v>2</c:v>
                </c:pt>
              </c:numCache>
            </c:numRef>
          </c:val>
          <c:extLst>
            <c:ext xmlns:c16="http://schemas.microsoft.com/office/drawing/2014/chart" uri="{C3380CC4-5D6E-409C-BE32-E72D297353CC}">
              <c16:uniqueId val="{00000003-9FFB-45F9-AB43-E482C8921681}"/>
            </c:ext>
          </c:extLst>
        </c:ser>
        <c:ser>
          <c:idx val="4"/>
          <c:order val="4"/>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1</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FFB-45F9-AB43-E482C8921681}"/>
            </c:ext>
          </c:extLst>
        </c:ser>
        <c:dLbls>
          <c:showLegendKey val="0"/>
          <c:showVal val="0"/>
          <c:showCatName val="0"/>
          <c:showSerName val="0"/>
          <c:showPercent val="0"/>
          <c:showBubbleSize val="0"/>
        </c:dLbls>
        <c:gapWidth val="150"/>
        <c:overlap val="100"/>
        <c:axId val="97869824"/>
        <c:axId val="97871360"/>
      </c:barChart>
      <c:catAx>
        <c:axId val="97869824"/>
        <c:scaling>
          <c:orientation val="maxMin"/>
        </c:scaling>
        <c:delete val="0"/>
        <c:axPos val="l"/>
        <c:numFmt formatCode="ge\r\a\l" sourceLinked="0"/>
        <c:majorTickMark val="out"/>
        <c:minorTickMark val="none"/>
        <c:tickLblPos val="nextTo"/>
        <c:txPr>
          <a:bodyPr/>
          <a:lstStyle/>
          <a:p>
            <a:pPr>
              <a:defRPr sz="1100"/>
            </a:pPr>
            <a:endParaRPr lang="pt-BR"/>
          </a:p>
        </c:txPr>
        <c:crossAx val="97871360"/>
        <c:crosses val="autoZero"/>
        <c:auto val="1"/>
        <c:lblAlgn val="ctr"/>
        <c:lblOffset val="100"/>
        <c:noMultiLvlLbl val="0"/>
      </c:catAx>
      <c:valAx>
        <c:axId val="97871360"/>
        <c:scaling>
          <c:orientation val="minMax"/>
        </c:scaling>
        <c:delete val="0"/>
        <c:axPos val="t"/>
        <c:majorGridlines/>
        <c:numFmt formatCode="General" sourceLinked="1"/>
        <c:majorTickMark val="out"/>
        <c:minorTickMark val="none"/>
        <c:tickLblPos val="nextTo"/>
        <c:crossAx val="9786982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5.2631578947368418E-2</c:v>
                </c:pt>
                <c:pt idx="1">
                  <c:v>0.3473684210526316</c:v>
                </c:pt>
                <c:pt idx="2">
                  <c:v>0.17894736842105263</c:v>
                </c:pt>
                <c:pt idx="3">
                  <c:v>0.4</c:v>
                </c:pt>
                <c:pt idx="4">
                  <c:v>2.1052631578947368E-2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6.1728395061728392E-2</c:v>
                </c:pt>
                <c:pt idx="1">
                  <c:v>0.25925925925925924</c:v>
                </c:pt>
                <c:pt idx="2">
                  <c:v>0.19753086419753085</c:v>
                </c:pt>
                <c:pt idx="3">
                  <c:v>0.44444444444444442</c:v>
                </c:pt>
                <c:pt idx="4">
                  <c:v>2.4691358024691357E-2</c:v>
                </c:pt>
                <c:pt idx="5">
                  <c:v>1.2345679012345678E-2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1</c:v>
                </c:pt>
                <c:pt idx="3">
                  <c:v>1</c:v>
                </c:pt>
                <c:pt idx="4">
                  <c:v>0</c:v>
                </c:pt>
                <c:pt idx="5">
                  <c:v>0</c:v>
                </c:pt>
                <c:pt idx="6">
                  <c:v>0</c:v>
                </c:pt>
                <c:pt idx="7">
                  <c:v>0</c:v>
                </c:pt>
                <c:pt idx="8">
                  <c:v>0</c:v>
                </c:pt>
                <c:pt idx="9">
                  <c:v>0</c:v>
                </c:pt>
              </c:numCache>
            </c:numRef>
          </c:val>
          <c:extLst>
            <c:ext xmlns:c16="http://schemas.microsoft.com/office/drawing/2014/chart" uri="{C3380CC4-5D6E-409C-BE32-E72D297353CC}">
              <c16:uniqueId val="{00000000-9FFB-45F9-AB43-E482C8921681}"/>
            </c:ext>
          </c:extLst>
        </c:ser>
        <c:ser>
          <c:idx val="1"/>
          <c:order val="1"/>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2</c:v>
                </c:pt>
                <c:pt idx="1">
                  <c:v>3</c:v>
                </c:pt>
                <c:pt idx="2">
                  <c:v>2</c:v>
                </c:pt>
                <c:pt idx="3">
                  <c:v>2</c:v>
                </c:pt>
                <c:pt idx="4">
                  <c:v>2</c:v>
                </c:pt>
                <c:pt idx="5">
                  <c:v>3</c:v>
                </c:pt>
                <c:pt idx="6">
                  <c:v>1</c:v>
                </c:pt>
                <c:pt idx="7">
                  <c:v>1</c:v>
                </c:pt>
                <c:pt idx="8">
                  <c:v>2</c:v>
                </c:pt>
                <c:pt idx="9">
                  <c:v>0</c:v>
                </c:pt>
              </c:numCache>
            </c:numRef>
          </c:val>
          <c:extLst>
            <c:ext xmlns:c16="http://schemas.microsoft.com/office/drawing/2014/chart" uri="{C3380CC4-5D6E-409C-BE32-E72D297353CC}">
              <c16:uniqueId val="{00000001-9FFB-45F9-AB43-E482C8921681}"/>
            </c:ext>
          </c:extLst>
        </c:ser>
        <c:ser>
          <c:idx val="2"/>
          <c:order val="2"/>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1</c:v>
                </c:pt>
                <c:pt idx="2">
                  <c:v>2</c:v>
                </c:pt>
                <c:pt idx="3">
                  <c:v>6</c:v>
                </c:pt>
                <c:pt idx="4">
                  <c:v>0</c:v>
                </c:pt>
                <c:pt idx="5">
                  <c:v>0</c:v>
                </c:pt>
                <c:pt idx="6">
                  <c:v>7</c:v>
                </c:pt>
                <c:pt idx="7">
                  <c:v>2</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4</c:v>
                </c:pt>
                <c:pt idx="1">
                  <c:v>7</c:v>
                </c:pt>
                <c:pt idx="2">
                  <c:v>2</c:v>
                </c:pt>
                <c:pt idx="3">
                  <c:v>1</c:v>
                </c:pt>
                <c:pt idx="4">
                  <c:v>3</c:v>
                </c:pt>
                <c:pt idx="5">
                  <c:v>1</c:v>
                </c:pt>
                <c:pt idx="6">
                  <c:v>4</c:v>
                </c:pt>
                <c:pt idx="7">
                  <c:v>0</c:v>
                </c:pt>
                <c:pt idx="8">
                  <c:v>6</c:v>
                </c:pt>
                <c:pt idx="9">
                  <c:v>1</c:v>
                </c:pt>
              </c:numCache>
            </c:numRef>
          </c:val>
          <c:extLst>
            <c:ext xmlns:c16="http://schemas.microsoft.com/office/drawing/2014/chart" uri="{C3380CC4-5D6E-409C-BE32-E72D297353CC}">
              <c16:uniqueId val="{00000003-9FFB-45F9-AB43-E482C8921681}"/>
            </c:ext>
          </c:extLst>
        </c:ser>
        <c:ser>
          <c:idx val="4"/>
          <c:order val="4"/>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1</c:v>
                </c:pt>
                <c:pt idx="1">
                  <c:v>0</c:v>
                </c:pt>
                <c:pt idx="2">
                  <c:v>1</c:v>
                </c:pt>
                <c:pt idx="3">
                  <c:v>1</c:v>
                </c:pt>
                <c:pt idx="4">
                  <c:v>2</c:v>
                </c:pt>
                <c:pt idx="5">
                  <c:v>0</c:v>
                </c:pt>
                <c:pt idx="6">
                  <c:v>2</c:v>
                </c:pt>
                <c:pt idx="7">
                  <c:v>0</c:v>
                </c:pt>
                <c:pt idx="8">
                  <c:v>0</c:v>
                </c:pt>
                <c:pt idx="9">
                  <c:v>0</c:v>
                </c:pt>
              </c:numCache>
            </c:numRef>
          </c:val>
          <c:extLst>
            <c:ext xmlns:c16="http://schemas.microsoft.com/office/drawing/2014/chart" uri="{C3380CC4-5D6E-409C-BE32-E72D297353CC}">
              <c16:uniqueId val="{00000004-9FFB-45F9-AB43-E482C8921681}"/>
            </c:ext>
          </c:extLst>
        </c:ser>
        <c:dLbls>
          <c:showLegendKey val="0"/>
          <c:showVal val="0"/>
          <c:showCatName val="0"/>
          <c:showSerName val="0"/>
          <c:showPercent val="0"/>
          <c:showBubbleSize val="0"/>
        </c:dLbls>
        <c:gapWidth val="150"/>
        <c:overlap val="100"/>
        <c:axId val="108083840"/>
        <c:axId val="108093824"/>
      </c:barChart>
      <c:catAx>
        <c:axId val="108083840"/>
        <c:scaling>
          <c:orientation val="maxMin"/>
        </c:scaling>
        <c:delete val="0"/>
        <c:axPos val="l"/>
        <c:numFmt formatCode="ge\r\a\l" sourceLinked="0"/>
        <c:majorTickMark val="out"/>
        <c:minorTickMark val="none"/>
        <c:tickLblPos val="nextTo"/>
        <c:txPr>
          <a:bodyPr/>
          <a:lstStyle/>
          <a:p>
            <a:pPr>
              <a:defRPr sz="1100"/>
            </a:pPr>
            <a:endParaRPr lang="pt-BR"/>
          </a:p>
        </c:txPr>
        <c:crossAx val="108093824"/>
        <c:crosses val="autoZero"/>
        <c:auto val="1"/>
        <c:lblAlgn val="ctr"/>
        <c:lblOffset val="100"/>
        <c:noMultiLvlLbl val="0"/>
      </c:catAx>
      <c:valAx>
        <c:axId val="108093824"/>
        <c:scaling>
          <c:orientation val="minMax"/>
        </c:scaling>
        <c:delete val="0"/>
        <c:axPos val="t"/>
        <c:majorGridlines/>
        <c:numFmt formatCode="General" sourceLinked="1"/>
        <c:majorTickMark val="out"/>
        <c:minorTickMark val="none"/>
        <c:tickLblPos val="nextTo"/>
        <c:crossAx val="10808384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2.4691358024691357E-2</c:v>
                </c:pt>
                <c:pt idx="1">
                  <c:v>0.22222222222222221</c:v>
                </c:pt>
                <c:pt idx="2">
                  <c:v>0.30864197530864196</c:v>
                </c:pt>
                <c:pt idx="3">
                  <c:v>0.35802469135802467</c:v>
                </c:pt>
                <c:pt idx="4">
                  <c:v>8.6419753086419748E-2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2.4096385542168676E-2</c:v>
                </c:pt>
                <c:pt idx="1">
                  <c:v>0.21686746987951808</c:v>
                </c:pt>
                <c:pt idx="2">
                  <c:v>0.28915662650602408</c:v>
                </c:pt>
                <c:pt idx="3">
                  <c:v>0.3493975903614458</c:v>
                </c:pt>
                <c:pt idx="4">
                  <c:v>8.4337349397590355E-2</c:v>
                </c:pt>
                <c:pt idx="5">
                  <c:v>3.614457831325301E-2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276"/>
  <sheetViews>
    <sheetView showGridLines="0" zoomScale="60" zoomScaleNormal="60" workbookViewId="0">
      <selection activeCell="C113" sqref="C113"/>
    </sheetView>
  </sheetViews>
  <sheetFormatPr defaultColWidth="8.85546875" defaultRowHeight="15" x14ac:dyDescent="0.25"/>
  <cols>
    <col min="1" max="1" width="36.85546875" style="15" customWidth="1"/>
    <col min="2" max="2" width="7.28515625" style="15" customWidth="1"/>
    <col min="3" max="3" width="77.5703125" style="15" customWidth="1"/>
    <col min="4" max="4" width="36" style="76" customWidth="1"/>
    <col min="5" max="5" width="19.42578125" style="15" customWidth="1"/>
    <col min="6" max="7" width="18.140625" style="15" customWidth="1"/>
    <col min="8" max="8" width="25.140625" style="15" customWidth="1"/>
    <col min="9" max="9" width="25.140625" style="76" customWidth="1"/>
    <col min="10" max="10" width="57.5703125" style="15" customWidth="1"/>
    <col min="11" max="12" width="25.140625" style="15" customWidth="1"/>
    <col min="13" max="13" width="45.28515625" style="15" customWidth="1"/>
    <col min="14" max="19" width="26.7109375" style="70" customWidth="1"/>
    <col min="20" max="20" width="84.5703125" style="15" customWidth="1"/>
    <col min="21" max="21" width="56.28515625" style="15" customWidth="1"/>
    <col min="22" max="22" width="60" style="15" customWidth="1"/>
    <col min="23" max="23" width="26.7109375" style="76" customWidth="1"/>
    <col min="24" max="24" width="68.140625" style="15" customWidth="1"/>
    <col min="25" max="25" width="43.140625" style="15" customWidth="1"/>
    <col min="26" max="27" width="28.85546875" style="15" customWidth="1"/>
    <col min="28" max="29" width="18.7109375" style="15" customWidth="1"/>
    <col min="30" max="30" width="27.28515625" style="15" customWidth="1"/>
    <col min="31" max="31" width="27.5703125" style="15" customWidth="1"/>
    <col min="32" max="32" width="33.28515625" style="15" customWidth="1"/>
    <col min="33" max="33" width="17" style="15" customWidth="1"/>
    <col min="34" max="34" width="18.7109375" style="15" customWidth="1"/>
    <col min="35" max="35" width="77.2851562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271" t="s">
        <v>117</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3"/>
    </row>
    <row r="2" spans="1:40" s="50" customFormat="1" ht="33.75" customHeight="1" thickBot="1" x14ac:dyDescent="0.3">
      <c r="A2" s="272" t="s">
        <v>185</v>
      </c>
      <c r="B2" s="272"/>
      <c r="C2" s="272"/>
      <c r="D2" s="272"/>
      <c r="E2" s="272"/>
      <c r="F2" s="272"/>
      <c r="G2" s="272"/>
      <c r="H2" s="272"/>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2"/>
      <c r="AI2" s="272"/>
      <c r="AJ2" s="112"/>
    </row>
    <row r="3" spans="1:40" ht="19.5" thickTop="1" x14ac:dyDescent="0.25">
      <c r="A3" s="221"/>
      <c r="B3" s="221"/>
      <c r="C3" s="221"/>
      <c r="D3" s="224"/>
      <c r="E3" s="221"/>
      <c r="F3" s="221"/>
      <c r="G3" s="221"/>
      <c r="H3" s="221"/>
      <c r="I3" s="224"/>
      <c r="J3" s="221"/>
      <c r="K3" s="221"/>
      <c r="L3" s="221"/>
      <c r="M3" s="221"/>
      <c r="N3" s="225"/>
      <c r="O3" s="225"/>
      <c r="P3" s="225"/>
      <c r="Q3" s="225"/>
      <c r="R3" s="225"/>
      <c r="S3" s="225"/>
      <c r="T3" s="221"/>
      <c r="U3" s="221"/>
      <c r="V3" s="221"/>
      <c r="W3" s="224"/>
      <c r="X3" s="221"/>
      <c r="Y3" s="221"/>
      <c r="Z3" s="221"/>
      <c r="AA3" s="221"/>
      <c r="AB3" s="221"/>
      <c r="AC3" s="221"/>
      <c r="AD3" s="221"/>
      <c r="AE3" s="221"/>
      <c r="AF3" s="221"/>
      <c r="AG3" s="221"/>
      <c r="AH3" s="221"/>
      <c r="AI3" s="221"/>
      <c r="AJ3" s="23"/>
    </row>
    <row r="4" spans="1:40" ht="45" customHeight="1" x14ac:dyDescent="0.25">
      <c r="A4" s="63" t="s">
        <v>125</v>
      </c>
      <c r="B4" s="282" t="s">
        <v>183</v>
      </c>
      <c r="C4" s="282"/>
      <c r="D4" s="282"/>
      <c r="E4" s="282"/>
      <c r="F4" s="282"/>
      <c r="G4" s="283"/>
      <c r="H4" s="16"/>
      <c r="I4" s="202"/>
      <c r="J4" s="16"/>
      <c r="K4" s="16"/>
      <c r="L4" s="16"/>
      <c r="M4" s="16"/>
      <c r="N4" s="16"/>
      <c r="O4" s="16"/>
      <c r="P4" s="16"/>
      <c r="Q4" s="16"/>
      <c r="R4" s="16"/>
      <c r="S4" s="226"/>
      <c r="T4" s="221"/>
      <c r="U4" s="221"/>
      <c r="V4" s="221"/>
      <c r="W4" s="224"/>
      <c r="X4" s="221"/>
      <c r="Y4" s="221"/>
      <c r="Z4" s="221"/>
      <c r="AA4" s="221"/>
      <c r="AB4" s="221"/>
      <c r="AC4" s="221"/>
      <c r="AD4" s="221"/>
      <c r="AE4" s="221"/>
      <c r="AF4" s="221"/>
      <c r="AG4" s="221"/>
      <c r="AH4" s="221"/>
      <c r="AI4" s="221"/>
      <c r="AJ4" s="23"/>
    </row>
    <row r="5" spans="1:40" ht="18.75" x14ac:dyDescent="0.25">
      <c r="A5" s="226"/>
      <c r="B5" s="226"/>
      <c r="C5" s="226"/>
      <c r="D5" s="227"/>
      <c r="E5" s="226"/>
      <c r="F5" s="226"/>
      <c r="G5" s="226"/>
      <c r="H5" s="226"/>
      <c r="I5" s="227"/>
      <c r="J5" s="221"/>
      <c r="K5" s="221"/>
      <c r="L5" s="221"/>
      <c r="M5" s="221"/>
      <c r="N5" s="225"/>
      <c r="O5" s="225"/>
      <c r="P5" s="225"/>
      <c r="Q5" s="225"/>
      <c r="R5" s="225"/>
      <c r="S5" s="225"/>
      <c r="T5" s="221"/>
      <c r="U5" s="221"/>
      <c r="V5" s="221"/>
      <c r="W5" s="224"/>
      <c r="X5" s="221"/>
      <c r="Y5" s="221"/>
      <c r="Z5" s="221"/>
      <c r="AA5" s="221"/>
      <c r="AB5" s="221"/>
      <c r="AC5" s="221"/>
      <c r="AD5" s="221"/>
      <c r="AE5" s="221"/>
      <c r="AF5" s="221"/>
      <c r="AG5" s="221"/>
      <c r="AH5" s="221"/>
      <c r="AI5" s="221"/>
      <c r="AJ5" s="23"/>
    </row>
    <row r="6" spans="1:40" ht="27" customHeight="1" x14ac:dyDescent="0.25">
      <c r="A6" s="63" t="s">
        <v>120</v>
      </c>
      <c r="B6" s="284" t="s">
        <v>184</v>
      </c>
      <c r="C6" s="285"/>
      <c r="D6" s="227"/>
      <c r="E6" s="226"/>
      <c r="F6" s="226"/>
      <c r="G6" s="226"/>
      <c r="H6" s="226"/>
      <c r="I6" s="227"/>
      <c r="J6" s="226"/>
      <c r="K6" s="226"/>
      <c r="L6" s="226"/>
      <c r="M6" s="225"/>
      <c r="N6" s="225"/>
      <c r="O6" s="225"/>
      <c r="P6" s="225"/>
      <c r="Q6" s="225"/>
      <c r="R6" s="225"/>
      <c r="S6" s="225"/>
      <c r="T6" s="221"/>
      <c r="U6" s="221"/>
      <c r="V6" s="221"/>
      <c r="W6" s="224"/>
      <c r="X6" s="221"/>
      <c r="Y6" s="221"/>
      <c r="Z6" s="221"/>
      <c r="AA6" s="221"/>
      <c r="AB6" s="221"/>
      <c r="AC6" s="221"/>
      <c r="AD6" s="221"/>
      <c r="AE6" s="221"/>
      <c r="AF6" s="221"/>
      <c r="AG6" s="221"/>
      <c r="AH6" s="221"/>
      <c r="AI6" s="221"/>
      <c r="AJ6" s="23"/>
      <c r="AN6" s="15" t="s">
        <v>116</v>
      </c>
    </row>
    <row r="7" spans="1:40" ht="15.75" thickBot="1" x14ac:dyDescent="0.3">
      <c r="AJ7" s="23"/>
      <c r="AN7" s="71" t="s">
        <v>44</v>
      </c>
    </row>
    <row r="8" spans="1:40" ht="16.5" thickBot="1" x14ac:dyDescent="0.3">
      <c r="A8" s="259" t="s">
        <v>2</v>
      </c>
      <c r="B8" s="260"/>
      <c r="C8" s="260"/>
      <c r="D8" s="260"/>
      <c r="E8" s="260"/>
      <c r="F8" s="260"/>
      <c r="G8" s="260"/>
      <c r="H8" s="260"/>
      <c r="I8" s="260"/>
      <c r="J8" s="260"/>
      <c r="K8" s="260"/>
      <c r="L8" s="260"/>
      <c r="M8" s="261"/>
      <c r="N8" s="234" t="s">
        <v>40</v>
      </c>
      <c r="O8" s="235"/>
      <c r="P8" s="235"/>
      <c r="Q8" s="235"/>
      <c r="R8" s="235"/>
      <c r="S8" s="235"/>
      <c r="T8" s="235"/>
      <c r="U8" s="235"/>
      <c r="V8" s="235"/>
      <c r="W8" s="235"/>
      <c r="X8" s="236"/>
      <c r="Y8" s="273" t="s">
        <v>20</v>
      </c>
      <c r="Z8" s="274"/>
      <c r="AA8" s="274"/>
      <c r="AB8" s="274"/>
      <c r="AC8" s="274"/>
      <c r="AD8" s="274"/>
      <c r="AE8" s="274"/>
      <c r="AF8" s="274"/>
      <c r="AG8" s="274"/>
      <c r="AH8" s="274"/>
      <c r="AI8" s="275"/>
      <c r="AJ8" s="23"/>
    </row>
    <row r="9" spans="1:40" s="221" customFormat="1" ht="36.75" customHeight="1" x14ac:dyDescent="0.25">
      <c r="A9" s="276" t="s">
        <v>1</v>
      </c>
      <c r="B9" s="266" t="s">
        <v>56</v>
      </c>
      <c r="C9" s="266" t="s">
        <v>46</v>
      </c>
      <c r="D9" s="266" t="s">
        <v>47</v>
      </c>
      <c r="E9" s="278" t="s">
        <v>48</v>
      </c>
      <c r="F9" s="266" t="s">
        <v>49</v>
      </c>
      <c r="G9" s="266"/>
      <c r="H9" s="266" t="s">
        <v>50</v>
      </c>
      <c r="I9" s="266" t="s">
        <v>51</v>
      </c>
      <c r="J9" s="266" t="s">
        <v>52</v>
      </c>
      <c r="K9" s="268" t="s">
        <v>121</v>
      </c>
      <c r="L9" s="269"/>
      <c r="M9" s="266" t="s">
        <v>53</v>
      </c>
      <c r="N9" s="243" t="s">
        <v>3</v>
      </c>
      <c r="O9" s="245" t="s">
        <v>181</v>
      </c>
      <c r="P9" s="247" t="s">
        <v>4</v>
      </c>
      <c r="Q9" s="249" t="s">
        <v>5</v>
      </c>
      <c r="R9" s="253" t="s">
        <v>6</v>
      </c>
      <c r="S9" s="255" t="s">
        <v>7</v>
      </c>
      <c r="T9" s="257" t="s">
        <v>8</v>
      </c>
      <c r="U9" s="257" t="s">
        <v>9</v>
      </c>
      <c r="V9" s="257" t="s">
        <v>10</v>
      </c>
      <c r="W9" s="257" t="s">
        <v>11</v>
      </c>
      <c r="X9" s="239" t="s">
        <v>41</v>
      </c>
      <c r="Y9" s="241" t="s">
        <v>12</v>
      </c>
      <c r="Z9" s="230" t="s">
        <v>13</v>
      </c>
      <c r="AA9" s="232" t="s">
        <v>141</v>
      </c>
      <c r="AB9" s="230" t="s">
        <v>14</v>
      </c>
      <c r="AC9" s="230" t="s">
        <v>15</v>
      </c>
      <c r="AD9" s="230" t="s">
        <v>16</v>
      </c>
      <c r="AE9" s="230" t="s">
        <v>17</v>
      </c>
      <c r="AF9" s="286" t="s">
        <v>18</v>
      </c>
      <c r="AG9" s="230" t="s">
        <v>139</v>
      </c>
      <c r="AH9" s="230" t="s">
        <v>140</v>
      </c>
      <c r="AI9" s="280" t="s">
        <v>19</v>
      </c>
      <c r="AJ9" s="220"/>
    </row>
    <row r="10" spans="1:40" s="221" customFormat="1" ht="34.5" customHeight="1" thickBot="1" x14ac:dyDescent="0.3">
      <c r="A10" s="277"/>
      <c r="B10" s="267"/>
      <c r="C10" s="267"/>
      <c r="D10" s="267"/>
      <c r="E10" s="279"/>
      <c r="F10" s="222" t="s">
        <v>54</v>
      </c>
      <c r="G10" s="222" t="s">
        <v>55</v>
      </c>
      <c r="H10" s="267"/>
      <c r="I10" s="267"/>
      <c r="J10" s="267"/>
      <c r="K10" s="223" t="s">
        <v>127</v>
      </c>
      <c r="L10" s="223" t="s">
        <v>128</v>
      </c>
      <c r="M10" s="267"/>
      <c r="N10" s="244"/>
      <c r="O10" s="246"/>
      <c r="P10" s="248"/>
      <c r="Q10" s="250"/>
      <c r="R10" s="254"/>
      <c r="S10" s="256"/>
      <c r="T10" s="258"/>
      <c r="U10" s="258"/>
      <c r="V10" s="258"/>
      <c r="W10" s="258"/>
      <c r="X10" s="240"/>
      <c r="Y10" s="242"/>
      <c r="Z10" s="231"/>
      <c r="AA10" s="233"/>
      <c r="AB10" s="237"/>
      <c r="AC10" s="237"/>
      <c r="AD10" s="231"/>
      <c r="AE10" s="231"/>
      <c r="AF10" s="287"/>
      <c r="AG10" s="231"/>
      <c r="AH10" s="231"/>
      <c r="AI10" s="281"/>
      <c r="AJ10" s="220"/>
    </row>
    <row r="11" spans="1:40" ht="183.75" customHeight="1" x14ac:dyDescent="0.25">
      <c r="A11" s="265" t="s">
        <v>186</v>
      </c>
      <c r="B11" s="56" t="s">
        <v>57</v>
      </c>
      <c r="C11" s="197" t="s">
        <v>187</v>
      </c>
      <c r="D11" s="200" t="s">
        <v>201</v>
      </c>
      <c r="E11" s="72"/>
      <c r="F11" s="199" t="s">
        <v>215</v>
      </c>
      <c r="G11" s="199" t="s">
        <v>216</v>
      </c>
      <c r="H11" s="200" t="s">
        <v>226</v>
      </c>
      <c r="I11" s="204">
        <v>3600000</v>
      </c>
      <c r="J11" s="200" t="s">
        <v>237</v>
      </c>
      <c r="K11" s="72"/>
      <c r="L11" s="72"/>
      <c r="M11" s="72"/>
      <c r="N11" s="72"/>
      <c r="O11" s="73"/>
      <c r="P11" s="72" t="s">
        <v>42</v>
      </c>
      <c r="Q11" s="72"/>
      <c r="R11" s="72"/>
      <c r="S11" s="74"/>
      <c r="T11" s="197" t="s">
        <v>562</v>
      </c>
      <c r="U11" s="197" t="s">
        <v>563</v>
      </c>
      <c r="V11" s="197" t="s">
        <v>564</v>
      </c>
      <c r="W11" s="200" t="s">
        <v>565</v>
      </c>
      <c r="X11" s="197" t="s">
        <v>566</v>
      </c>
      <c r="Y11" s="197" t="s">
        <v>743</v>
      </c>
      <c r="Z11" s="197"/>
      <c r="AA11" s="72"/>
      <c r="AB11" s="217"/>
      <c r="AC11" s="217"/>
      <c r="AD11" s="200" t="s">
        <v>226</v>
      </c>
      <c r="AE11" s="200"/>
      <c r="AF11" s="200"/>
      <c r="AG11" s="72"/>
      <c r="AH11" s="72"/>
      <c r="AI11" s="197"/>
      <c r="AJ11" s="23"/>
    </row>
    <row r="12" spans="1:40" ht="161.25" customHeight="1" x14ac:dyDescent="0.25">
      <c r="A12" s="252"/>
      <c r="B12" s="55" t="s">
        <v>58</v>
      </c>
      <c r="C12" s="198" t="s">
        <v>188</v>
      </c>
      <c r="D12" s="201" t="s">
        <v>202</v>
      </c>
      <c r="E12" s="75"/>
      <c r="F12" s="199" t="s">
        <v>215</v>
      </c>
      <c r="G12" s="199" t="s">
        <v>216</v>
      </c>
      <c r="H12" s="201" t="s">
        <v>227</v>
      </c>
      <c r="I12" s="205">
        <v>200000</v>
      </c>
      <c r="J12" s="201" t="s">
        <v>238</v>
      </c>
      <c r="K12" s="75"/>
      <c r="L12" s="75"/>
      <c r="M12" s="75"/>
      <c r="N12" s="72"/>
      <c r="O12" s="72"/>
      <c r="P12" s="72"/>
      <c r="Q12" s="72" t="s">
        <v>42</v>
      </c>
      <c r="R12" s="72"/>
      <c r="S12" s="74"/>
      <c r="T12" s="198" t="s">
        <v>739</v>
      </c>
      <c r="U12" s="198" t="s">
        <v>567</v>
      </c>
      <c r="V12" s="198" t="s">
        <v>568</v>
      </c>
      <c r="W12" s="201" t="s">
        <v>569</v>
      </c>
      <c r="X12" s="198" t="s">
        <v>570</v>
      </c>
      <c r="Y12" s="198"/>
      <c r="Z12" s="198"/>
      <c r="AA12" s="75"/>
      <c r="AB12" s="217"/>
      <c r="AC12" s="217"/>
      <c r="AD12" s="201"/>
      <c r="AE12" s="201"/>
      <c r="AF12" s="201" t="s">
        <v>760</v>
      </c>
      <c r="AG12" s="75"/>
      <c r="AH12" s="75"/>
      <c r="AI12" s="198" t="s">
        <v>823</v>
      </c>
      <c r="AJ12" s="23"/>
    </row>
    <row r="13" spans="1:40" ht="96" customHeight="1" x14ac:dyDescent="0.25">
      <c r="A13" s="252"/>
      <c r="B13" s="55" t="s">
        <v>59</v>
      </c>
      <c r="C13" s="198" t="s">
        <v>189</v>
      </c>
      <c r="D13" s="201" t="s">
        <v>203</v>
      </c>
      <c r="E13" s="75"/>
      <c r="F13" s="199" t="s">
        <v>215</v>
      </c>
      <c r="G13" s="199" t="s">
        <v>216</v>
      </c>
      <c r="H13" s="201" t="s">
        <v>226</v>
      </c>
      <c r="I13" s="205">
        <v>3600000</v>
      </c>
      <c r="J13" s="201" t="s">
        <v>239</v>
      </c>
      <c r="K13" s="75"/>
      <c r="L13" s="75"/>
      <c r="M13" s="75"/>
      <c r="N13" s="72"/>
      <c r="O13" s="72"/>
      <c r="P13" s="72" t="s">
        <v>42</v>
      </c>
      <c r="Q13" s="72"/>
      <c r="R13" s="72"/>
      <c r="S13" s="74"/>
      <c r="T13" s="198" t="s">
        <v>571</v>
      </c>
      <c r="U13" s="198" t="s">
        <v>572</v>
      </c>
      <c r="V13" s="198" t="s">
        <v>573</v>
      </c>
      <c r="W13" s="201" t="s">
        <v>574</v>
      </c>
      <c r="X13" s="198"/>
      <c r="Y13" s="198"/>
      <c r="Z13" s="198"/>
      <c r="AA13" s="75"/>
      <c r="AB13" s="217"/>
      <c r="AC13" s="217"/>
      <c r="AD13" s="201" t="s">
        <v>457</v>
      </c>
      <c r="AE13" s="201"/>
      <c r="AF13" s="201" t="s">
        <v>239</v>
      </c>
      <c r="AG13" s="75"/>
      <c r="AH13" s="75"/>
      <c r="AI13" s="198" t="s">
        <v>824</v>
      </c>
      <c r="AJ13" s="23"/>
    </row>
    <row r="14" spans="1:40" ht="165.75" customHeight="1" x14ac:dyDescent="0.25">
      <c r="A14" s="252"/>
      <c r="B14" s="55" t="s">
        <v>60</v>
      </c>
      <c r="C14" s="198" t="s">
        <v>190</v>
      </c>
      <c r="D14" s="201" t="s">
        <v>204</v>
      </c>
      <c r="E14" s="75"/>
      <c r="F14" s="199" t="s">
        <v>215</v>
      </c>
      <c r="G14" s="199" t="s">
        <v>216</v>
      </c>
      <c r="H14" s="201" t="s">
        <v>228</v>
      </c>
      <c r="I14" s="205">
        <v>200000</v>
      </c>
      <c r="J14" s="201" t="s">
        <v>240</v>
      </c>
      <c r="K14" s="75"/>
      <c r="L14" s="75"/>
      <c r="M14" s="75"/>
      <c r="N14" s="72"/>
      <c r="O14" s="72"/>
      <c r="P14" s="72"/>
      <c r="Q14" s="72" t="s">
        <v>42</v>
      </c>
      <c r="R14" s="72"/>
      <c r="S14" s="74"/>
      <c r="T14" s="198" t="s">
        <v>575</v>
      </c>
      <c r="U14" s="198" t="s">
        <v>576</v>
      </c>
      <c r="V14" s="198" t="s">
        <v>577</v>
      </c>
      <c r="W14" s="201" t="s">
        <v>574</v>
      </c>
      <c r="X14" s="198" t="s">
        <v>578</v>
      </c>
      <c r="Y14" s="198"/>
      <c r="Z14" s="198" t="s">
        <v>744</v>
      </c>
      <c r="AA14" s="75"/>
      <c r="AB14" s="217"/>
      <c r="AC14" s="217"/>
      <c r="AD14" s="201"/>
      <c r="AE14" s="201"/>
      <c r="AF14" s="201" t="s">
        <v>761</v>
      </c>
      <c r="AG14" s="75"/>
      <c r="AH14" s="75"/>
      <c r="AI14" s="198"/>
      <c r="AJ14" s="23"/>
    </row>
    <row r="15" spans="1:40" ht="153.75" customHeight="1" x14ac:dyDescent="0.25">
      <c r="A15" s="252"/>
      <c r="B15" s="55" t="s">
        <v>61</v>
      </c>
      <c r="C15" s="198" t="s">
        <v>191</v>
      </c>
      <c r="D15" s="201" t="s">
        <v>205</v>
      </c>
      <c r="E15" s="75"/>
      <c r="F15" s="199" t="s">
        <v>215</v>
      </c>
      <c r="G15" s="199" t="s">
        <v>216</v>
      </c>
      <c r="H15" s="201" t="s">
        <v>227</v>
      </c>
      <c r="I15" s="205">
        <v>900000</v>
      </c>
      <c r="J15" s="201" t="s">
        <v>241</v>
      </c>
      <c r="K15" s="75"/>
      <c r="L15" s="75"/>
      <c r="M15" s="75"/>
      <c r="N15" s="72"/>
      <c r="O15" s="72"/>
      <c r="P15" s="72"/>
      <c r="Q15" s="72" t="s">
        <v>42</v>
      </c>
      <c r="R15" s="72"/>
      <c r="S15" s="74"/>
      <c r="T15" s="198" t="s">
        <v>740</v>
      </c>
      <c r="U15" s="198" t="s">
        <v>579</v>
      </c>
      <c r="V15" s="198" t="s">
        <v>580</v>
      </c>
      <c r="W15" s="201" t="s">
        <v>569</v>
      </c>
      <c r="X15" s="198" t="s">
        <v>581</v>
      </c>
      <c r="Y15" s="198"/>
      <c r="Z15" s="198"/>
      <c r="AA15" s="75"/>
      <c r="AB15" s="217"/>
      <c r="AC15" s="217"/>
      <c r="AD15" s="201"/>
      <c r="AE15" s="201"/>
      <c r="AF15" s="201"/>
      <c r="AG15" s="75"/>
      <c r="AH15" s="75"/>
      <c r="AI15" s="198"/>
      <c r="AJ15" s="23"/>
    </row>
    <row r="16" spans="1:40" ht="62.25" customHeight="1" x14ac:dyDescent="0.25">
      <c r="A16" s="252"/>
      <c r="B16" s="55" t="s">
        <v>62</v>
      </c>
      <c r="C16" s="198" t="s">
        <v>192</v>
      </c>
      <c r="D16" s="201" t="s">
        <v>206</v>
      </c>
      <c r="E16" s="75"/>
      <c r="F16" s="199" t="s">
        <v>217</v>
      </c>
      <c r="G16" s="199" t="s">
        <v>218</v>
      </c>
      <c r="H16" s="201" t="s">
        <v>229</v>
      </c>
      <c r="I16" s="205">
        <v>250000</v>
      </c>
      <c r="J16" s="201" t="s">
        <v>242</v>
      </c>
      <c r="K16" s="75"/>
      <c r="L16" s="75"/>
      <c r="M16" s="75"/>
      <c r="N16" s="72" t="s">
        <v>42</v>
      </c>
      <c r="O16" s="72"/>
      <c r="P16" s="72"/>
      <c r="Q16" s="72"/>
      <c r="R16" s="72"/>
      <c r="S16" s="74"/>
      <c r="T16" s="198"/>
      <c r="U16" s="198"/>
      <c r="V16" s="198"/>
      <c r="W16" s="201"/>
      <c r="X16" s="198" t="s">
        <v>582</v>
      </c>
      <c r="Y16" s="198"/>
      <c r="Z16" s="198"/>
      <c r="AA16" s="75"/>
      <c r="AB16" s="217"/>
      <c r="AC16" s="217"/>
      <c r="AD16" s="201" t="s">
        <v>229</v>
      </c>
      <c r="AE16" s="201"/>
      <c r="AF16" s="201" t="s">
        <v>762</v>
      </c>
      <c r="AG16" s="75"/>
      <c r="AH16" s="75"/>
      <c r="AI16" s="198"/>
      <c r="AJ16" s="23"/>
    </row>
    <row r="17" spans="1:36" ht="76.5" customHeight="1" x14ac:dyDescent="0.25">
      <c r="A17" s="252"/>
      <c r="B17" s="55" t="s">
        <v>63</v>
      </c>
      <c r="C17" s="198" t="s">
        <v>193</v>
      </c>
      <c r="D17" s="201" t="s">
        <v>207</v>
      </c>
      <c r="E17" s="75"/>
      <c r="F17" s="199" t="s">
        <v>219</v>
      </c>
      <c r="G17" s="199" t="s">
        <v>216</v>
      </c>
      <c r="H17" s="201" t="s">
        <v>230</v>
      </c>
      <c r="I17" s="205">
        <v>2100000</v>
      </c>
      <c r="J17" s="201" t="s">
        <v>243</v>
      </c>
      <c r="K17" s="75"/>
      <c r="L17" s="75"/>
      <c r="M17" s="75"/>
      <c r="N17" s="72" t="s">
        <v>42</v>
      </c>
      <c r="O17" s="72"/>
      <c r="P17" s="72"/>
      <c r="Q17" s="72"/>
      <c r="R17" s="72"/>
      <c r="S17" s="74"/>
      <c r="T17" s="198" t="s">
        <v>583</v>
      </c>
      <c r="U17" s="198"/>
      <c r="V17" s="198"/>
      <c r="W17" s="201" t="s">
        <v>574</v>
      </c>
      <c r="X17" s="198"/>
      <c r="Y17" s="198"/>
      <c r="Z17" s="198"/>
      <c r="AA17" s="75"/>
      <c r="AB17" s="217"/>
      <c r="AC17" s="217"/>
      <c r="AD17" s="201"/>
      <c r="AE17" s="201"/>
      <c r="AF17" s="201" t="s">
        <v>763</v>
      </c>
      <c r="AG17" s="75"/>
      <c r="AH17" s="75"/>
      <c r="AI17" s="198"/>
      <c r="AJ17" s="23"/>
    </row>
    <row r="18" spans="1:36" ht="81" customHeight="1" x14ac:dyDescent="0.25">
      <c r="A18" s="252"/>
      <c r="B18" s="55" t="s">
        <v>64</v>
      </c>
      <c r="C18" s="198" t="s">
        <v>194</v>
      </c>
      <c r="D18" s="201" t="s">
        <v>208</v>
      </c>
      <c r="E18" s="75"/>
      <c r="F18" s="199" t="s">
        <v>220</v>
      </c>
      <c r="G18" s="199" t="s">
        <v>223</v>
      </c>
      <c r="H18" s="201" t="s">
        <v>231</v>
      </c>
      <c r="I18" s="205">
        <v>300000</v>
      </c>
      <c r="J18" s="201" t="s">
        <v>244</v>
      </c>
      <c r="K18" s="75"/>
      <c r="L18" s="75"/>
      <c r="M18" s="75"/>
      <c r="N18" s="72"/>
      <c r="O18" s="72" t="s">
        <v>42</v>
      </c>
      <c r="P18" s="72"/>
      <c r="Q18" s="72"/>
      <c r="R18" s="72"/>
      <c r="S18" s="74"/>
      <c r="T18" s="198"/>
      <c r="U18" s="198"/>
      <c r="V18" s="198"/>
      <c r="W18" s="201"/>
      <c r="X18" s="198" t="s">
        <v>584</v>
      </c>
      <c r="Y18" s="198"/>
      <c r="Z18" s="198"/>
      <c r="AA18" s="75"/>
      <c r="AB18" s="217"/>
      <c r="AC18" s="217"/>
      <c r="AD18" s="201"/>
      <c r="AE18" s="201"/>
      <c r="AF18" s="201"/>
      <c r="AG18" s="75"/>
      <c r="AH18" s="75"/>
      <c r="AI18" s="198"/>
      <c r="AJ18" s="23"/>
    </row>
    <row r="19" spans="1:36" ht="114.75" customHeight="1" x14ac:dyDescent="0.25">
      <c r="A19" s="252"/>
      <c r="B19" s="55" t="s">
        <v>65</v>
      </c>
      <c r="C19" s="198" t="s">
        <v>195</v>
      </c>
      <c r="D19" s="201" t="s">
        <v>209</v>
      </c>
      <c r="E19" s="75"/>
      <c r="F19" s="199" t="s">
        <v>215</v>
      </c>
      <c r="G19" s="199" t="s">
        <v>216</v>
      </c>
      <c r="H19" s="201" t="s">
        <v>232</v>
      </c>
      <c r="I19" s="205">
        <v>3500000</v>
      </c>
      <c r="J19" s="201" t="s">
        <v>245</v>
      </c>
      <c r="K19" s="75"/>
      <c r="L19" s="75"/>
      <c r="M19" s="75"/>
      <c r="N19" s="72"/>
      <c r="O19" s="72"/>
      <c r="P19" s="72"/>
      <c r="Q19" s="72" t="s">
        <v>42</v>
      </c>
      <c r="R19" s="72"/>
      <c r="S19" s="74"/>
      <c r="T19" s="198" t="s">
        <v>585</v>
      </c>
      <c r="U19" s="198" t="s">
        <v>586</v>
      </c>
      <c r="V19" s="198" t="s">
        <v>587</v>
      </c>
      <c r="W19" s="201" t="s">
        <v>569</v>
      </c>
      <c r="X19" s="198" t="s">
        <v>588</v>
      </c>
      <c r="Y19" s="198"/>
      <c r="Z19" s="198"/>
      <c r="AA19" s="75"/>
      <c r="AB19" s="217"/>
      <c r="AC19" s="217"/>
      <c r="AD19" s="201" t="s">
        <v>232</v>
      </c>
      <c r="AE19" s="201"/>
      <c r="AF19" s="201" t="s">
        <v>764</v>
      </c>
      <c r="AG19" s="75"/>
      <c r="AH19" s="75"/>
      <c r="AI19" s="198"/>
      <c r="AJ19" s="23"/>
    </row>
    <row r="20" spans="1:36" ht="80.25" customHeight="1" x14ac:dyDescent="0.25">
      <c r="A20" s="252"/>
      <c r="B20" s="55" t="s">
        <v>66</v>
      </c>
      <c r="C20" s="198" t="s">
        <v>196</v>
      </c>
      <c r="D20" s="201" t="s">
        <v>210</v>
      </c>
      <c r="E20" s="75"/>
      <c r="F20" s="199" t="s">
        <v>221</v>
      </c>
      <c r="G20" s="199" t="s">
        <v>217</v>
      </c>
      <c r="H20" s="201" t="s">
        <v>233</v>
      </c>
      <c r="I20" s="205">
        <v>2000000</v>
      </c>
      <c r="J20" s="201" t="s">
        <v>246</v>
      </c>
      <c r="K20" s="75"/>
      <c r="L20" s="75"/>
      <c r="M20" s="75"/>
      <c r="N20" s="72"/>
      <c r="O20" s="72"/>
      <c r="P20" s="72"/>
      <c r="Q20" s="72"/>
      <c r="R20" s="72" t="s">
        <v>42</v>
      </c>
      <c r="S20" s="74"/>
      <c r="T20" s="198" t="s">
        <v>589</v>
      </c>
      <c r="U20" s="198"/>
      <c r="V20" s="198"/>
      <c r="W20" s="201" t="s">
        <v>574</v>
      </c>
      <c r="X20" s="198" t="s">
        <v>590</v>
      </c>
      <c r="Y20" s="198"/>
      <c r="Z20" s="198"/>
      <c r="AA20" s="75"/>
      <c r="AB20" s="217"/>
      <c r="AC20" s="217"/>
      <c r="AD20" s="201"/>
      <c r="AE20" s="201"/>
      <c r="AF20" s="201"/>
      <c r="AG20" s="75"/>
      <c r="AH20" s="75"/>
      <c r="AI20" s="198"/>
      <c r="AJ20" s="23"/>
    </row>
    <row r="21" spans="1:36" ht="81" customHeight="1" x14ac:dyDescent="0.25">
      <c r="A21" s="252"/>
      <c r="B21" s="55" t="s">
        <v>67</v>
      </c>
      <c r="C21" s="198" t="s">
        <v>197</v>
      </c>
      <c r="D21" s="201" t="s">
        <v>211</v>
      </c>
      <c r="E21" s="75"/>
      <c r="F21" s="199" t="s">
        <v>221</v>
      </c>
      <c r="G21" s="199" t="s">
        <v>217</v>
      </c>
      <c r="H21" s="201" t="s">
        <v>234</v>
      </c>
      <c r="I21" s="205">
        <v>600000</v>
      </c>
      <c r="J21" s="201" t="s">
        <v>247</v>
      </c>
      <c r="K21" s="75"/>
      <c r="L21" s="75"/>
      <c r="M21" s="75"/>
      <c r="N21" s="72"/>
      <c r="O21" s="72"/>
      <c r="P21" s="72"/>
      <c r="Q21" s="72" t="s">
        <v>42</v>
      </c>
      <c r="R21" s="72"/>
      <c r="S21" s="74"/>
      <c r="T21" s="198"/>
      <c r="U21" s="198"/>
      <c r="V21" s="198"/>
      <c r="W21" s="201"/>
      <c r="X21" s="198"/>
      <c r="Y21" s="198"/>
      <c r="Z21" s="198"/>
      <c r="AA21" s="75"/>
      <c r="AB21" s="217"/>
      <c r="AC21" s="217"/>
      <c r="AD21" s="201"/>
      <c r="AE21" s="201"/>
      <c r="AF21" s="201" t="s">
        <v>765</v>
      </c>
      <c r="AG21" s="75"/>
      <c r="AH21" s="75"/>
      <c r="AI21" s="198" t="s">
        <v>825</v>
      </c>
      <c r="AJ21" s="23"/>
    </row>
    <row r="22" spans="1:36" ht="75" customHeight="1" x14ac:dyDescent="0.25">
      <c r="A22" s="252"/>
      <c r="B22" s="55" t="s">
        <v>68</v>
      </c>
      <c r="C22" s="198" t="s">
        <v>198</v>
      </c>
      <c r="D22" s="201" t="s">
        <v>212</v>
      </c>
      <c r="E22" s="75"/>
      <c r="F22" s="199" t="s">
        <v>217</v>
      </c>
      <c r="G22" s="199">
        <v>42370</v>
      </c>
      <c r="H22" s="201" t="s">
        <v>235</v>
      </c>
      <c r="I22" s="205">
        <v>2000000</v>
      </c>
      <c r="J22" s="201" t="s">
        <v>248</v>
      </c>
      <c r="K22" s="75"/>
      <c r="L22" s="75"/>
      <c r="M22" s="75"/>
      <c r="N22" s="72" t="s">
        <v>42</v>
      </c>
      <c r="O22" s="72"/>
      <c r="P22" s="72"/>
      <c r="Q22" s="72"/>
      <c r="R22" s="72"/>
      <c r="S22" s="74"/>
      <c r="T22" s="198"/>
      <c r="U22" s="198"/>
      <c r="V22" s="198"/>
      <c r="W22" s="201"/>
      <c r="X22" s="198" t="s">
        <v>591</v>
      </c>
      <c r="Y22" s="198"/>
      <c r="Z22" s="198"/>
      <c r="AA22" s="75"/>
      <c r="AB22" s="217"/>
      <c r="AC22" s="217"/>
      <c r="AD22" s="201"/>
      <c r="AE22" s="201"/>
      <c r="AF22" s="201"/>
      <c r="AG22" s="75"/>
      <c r="AH22" s="75"/>
      <c r="AI22" s="198"/>
      <c r="AJ22" s="23"/>
    </row>
    <row r="23" spans="1:36" ht="50.25" customHeight="1" x14ac:dyDescent="0.25">
      <c r="A23" s="252"/>
      <c r="B23" s="55" t="s">
        <v>69</v>
      </c>
      <c r="C23" s="198" t="s">
        <v>199</v>
      </c>
      <c r="D23" s="201" t="s">
        <v>213</v>
      </c>
      <c r="E23" s="75"/>
      <c r="F23" s="199" t="s">
        <v>222</v>
      </c>
      <c r="G23" s="199" t="s">
        <v>216</v>
      </c>
      <c r="H23" s="201" t="s">
        <v>235</v>
      </c>
      <c r="I23" s="205">
        <v>800000</v>
      </c>
      <c r="J23" s="201" t="s">
        <v>249</v>
      </c>
      <c r="K23" s="75"/>
      <c r="L23" s="75"/>
      <c r="M23" s="75"/>
      <c r="N23" s="72"/>
      <c r="O23" s="72" t="s">
        <v>42</v>
      </c>
      <c r="P23" s="72"/>
      <c r="Q23" s="72"/>
      <c r="R23" s="72"/>
      <c r="S23" s="74"/>
      <c r="T23" s="198"/>
      <c r="U23" s="198"/>
      <c r="V23" s="198"/>
      <c r="W23" s="201"/>
      <c r="X23" s="198" t="s">
        <v>592</v>
      </c>
      <c r="Y23" s="198"/>
      <c r="Z23" s="198"/>
      <c r="AA23" s="75"/>
      <c r="AB23" s="218">
        <v>41791</v>
      </c>
      <c r="AC23" s="218">
        <v>42644</v>
      </c>
      <c r="AD23" s="201"/>
      <c r="AE23" s="201"/>
      <c r="AF23" s="201"/>
      <c r="AG23" s="75"/>
      <c r="AH23" s="75"/>
      <c r="AI23" s="198"/>
      <c r="AJ23" s="23"/>
    </row>
    <row r="24" spans="1:36" ht="80.25" customHeight="1" x14ac:dyDescent="0.25">
      <c r="A24" s="252"/>
      <c r="B24" s="55" t="s">
        <v>70</v>
      </c>
      <c r="C24" s="198" t="s">
        <v>200</v>
      </c>
      <c r="D24" s="201" t="s">
        <v>214</v>
      </c>
      <c r="E24" s="75"/>
      <c r="F24" s="210" t="s">
        <v>224</v>
      </c>
      <c r="G24" s="210" t="s">
        <v>225</v>
      </c>
      <c r="H24" s="211" t="s">
        <v>236</v>
      </c>
      <c r="I24" s="213" t="s">
        <v>251</v>
      </c>
      <c r="J24" s="201" t="s">
        <v>250</v>
      </c>
      <c r="K24" s="75"/>
      <c r="L24" s="75"/>
      <c r="M24" s="75"/>
      <c r="N24" s="72" t="s">
        <v>42</v>
      </c>
      <c r="O24" s="72"/>
      <c r="P24" s="72"/>
      <c r="Q24" s="72"/>
      <c r="R24" s="72"/>
      <c r="S24" s="74"/>
      <c r="T24" s="198" t="s">
        <v>593</v>
      </c>
      <c r="U24" s="198"/>
      <c r="V24" s="198"/>
      <c r="W24" s="201" t="s">
        <v>574</v>
      </c>
      <c r="X24" s="198"/>
      <c r="Y24" s="198" t="s">
        <v>745</v>
      </c>
      <c r="Z24" s="198" t="s">
        <v>214</v>
      </c>
      <c r="AA24" s="75"/>
      <c r="AB24" s="218">
        <v>41275</v>
      </c>
      <c r="AC24" s="218">
        <v>42370</v>
      </c>
      <c r="AD24" s="201" t="s">
        <v>226</v>
      </c>
      <c r="AE24" s="201"/>
      <c r="AF24" s="201" t="s">
        <v>250</v>
      </c>
      <c r="AG24" s="75"/>
      <c r="AH24" s="75"/>
      <c r="AI24" s="198" t="s">
        <v>826</v>
      </c>
      <c r="AJ24" s="23"/>
    </row>
    <row r="25" spans="1:36" ht="54" customHeight="1" x14ac:dyDescent="0.25">
      <c r="A25" s="251" t="s">
        <v>405</v>
      </c>
      <c r="B25" s="55" t="s">
        <v>71</v>
      </c>
      <c r="C25" s="198" t="s">
        <v>252</v>
      </c>
      <c r="D25" s="201" t="s">
        <v>253</v>
      </c>
      <c r="E25" s="75"/>
      <c r="F25" s="199" t="s">
        <v>215</v>
      </c>
      <c r="G25" s="209">
        <v>41183</v>
      </c>
      <c r="H25" s="212" t="s">
        <v>414</v>
      </c>
      <c r="I25" s="214">
        <v>250000</v>
      </c>
      <c r="J25" s="201" t="s">
        <v>476</v>
      </c>
      <c r="K25" s="75"/>
      <c r="L25" s="75"/>
      <c r="M25" s="75"/>
      <c r="N25" s="72"/>
      <c r="O25" s="72" t="s">
        <v>42</v>
      </c>
      <c r="P25" s="72"/>
      <c r="Q25" s="72"/>
      <c r="R25" s="72"/>
      <c r="S25" s="74"/>
      <c r="T25" s="198"/>
      <c r="U25" s="198"/>
      <c r="V25" s="198"/>
      <c r="W25" s="201"/>
      <c r="X25" s="198" t="s">
        <v>594</v>
      </c>
      <c r="Y25" s="198"/>
      <c r="Z25" s="198"/>
      <c r="AA25" s="75"/>
      <c r="AB25" s="217"/>
      <c r="AC25" s="217"/>
      <c r="AD25" s="201"/>
      <c r="AE25" s="201"/>
      <c r="AF25" s="201"/>
      <c r="AG25" s="75"/>
      <c r="AH25" s="75"/>
      <c r="AI25" s="198"/>
      <c r="AJ25" s="23"/>
    </row>
    <row r="26" spans="1:36" ht="123.75" customHeight="1" x14ac:dyDescent="0.25">
      <c r="A26" s="252"/>
      <c r="B26" s="55" t="s">
        <v>72</v>
      </c>
      <c r="C26" s="198" t="s">
        <v>254</v>
      </c>
      <c r="D26" s="201" t="s">
        <v>255</v>
      </c>
      <c r="E26" s="75"/>
      <c r="F26" s="199" t="s">
        <v>215</v>
      </c>
      <c r="G26" s="209">
        <v>42644</v>
      </c>
      <c r="H26" s="212" t="s">
        <v>415</v>
      </c>
      <c r="I26" s="214">
        <v>1400000</v>
      </c>
      <c r="J26" s="201" t="s">
        <v>477</v>
      </c>
      <c r="K26" s="75"/>
      <c r="L26" s="75"/>
      <c r="M26" s="75"/>
      <c r="N26" s="72"/>
      <c r="O26" s="72"/>
      <c r="P26" s="72"/>
      <c r="Q26" s="72" t="s">
        <v>42</v>
      </c>
      <c r="R26" s="72"/>
      <c r="S26" s="74"/>
      <c r="T26" s="198" t="s">
        <v>595</v>
      </c>
      <c r="U26" s="198" t="s">
        <v>572</v>
      </c>
      <c r="V26" s="198"/>
      <c r="W26" s="201" t="s">
        <v>574</v>
      </c>
      <c r="X26" s="198"/>
      <c r="Y26" s="198"/>
      <c r="Z26" s="198"/>
      <c r="AA26" s="75"/>
      <c r="AB26" s="217"/>
      <c r="AC26" s="217"/>
      <c r="AD26" s="201" t="s">
        <v>226</v>
      </c>
      <c r="AE26" s="201"/>
      <c r="AF26" s="201" t="s">
        <v>766</v>
      </c>
      <c r="AG26" s="75"/>
      <c r="AH26" s="75"/>
      <c r="AI26" s="198" t="s">
        <v>827</v>
      </c>
      <c r="AJ26" s="23"/>
    </row>
    <row r="27" spans="1:36" ht="148.5" customHeight="1" x14ac:dyDescent="0.25">
      <c r="A27" s="252"/>
      <c r="B27" s="55" t="s">
        <v>73</v>
      </c>
      <c r="C27" s="197" t="s">
        <v>256</v>
      </c>
      <c r="D27" s="200" t="s">
        <v>257</v>
      </c>
      <c r="E27" s="72"/>
      <c r="F27" s="209">
        <v>41487</v>
      </c>
      <c r="G27" s="209">
        <v>42644</v>
      </c>
      <c r="H27" s="212" t="s">
        <v>416</v>
      </c>
      <c r="I27" s="214">
        <v>100000</v>
      </c>
      <c r="J27" s="200" t="s">
        <v>478</v>
      </c>
      <c r="K27" s="72"/>
      <c r="L27" s="72"/>
      <c r="M27" s="72"/>
      <c r="N27" s="72"/>
      <c r="O27" s="72" t="s">
        <v>42</v>
      </c>
      <c r="P27" s="72"/>
      <c r="Q27" s="72"/>
      <c r="R27" s="72"/>
      <c r="S27" s="74"/>
      <c r="T27" s="197" t="s">
        <v>596</v>
      </c>
      <c r="U27" s="197" t="s">
        <v>572</v>
      </c>
      <c r="V27" s="197"/>
      <c r="W27" s="200" t="s">
        <v>597</v>
      </c>
      <c r="X27" s="197" t="s">
        <v>741</v>
      </c>
      <c r="Y27" s="197" t="s">
        <v>746</v>
      </c>
      <c r="Z27" s="197" t="s">
        <v>257</v>
      </c>
      <c r="AA27" s="72"/>
      <c r="AB27" s="218">
        <v>41487</v>
      </c>
      <c r="AC27" s="218">
        <v>42644</v>
      </c>
      <c r="AD27" s="200" t="s">
        <v>416</v>
      </c>
      <c r="AE27" s="200"/>
      <c r="AF27" s="200" t="s">
        <v>767</v>
      </c>
      <c r="AG27" s="72"/>
      <c r="AH27" s="72"/>
      <c r="AI27" s="197" t="s">
        <v>828</v>
      </c>
      <c r="AJ27" s="23"/>
    </row>
    <row r="28" spans="1:36" ht="105" customHeight="1" x14ac:dyDescent="0.25">
      <c r="A28" s="252"/>
      <c r="B28" s="55" t="s">
        <v>74</v>
      </c>
      <c r="C28" s="197" t="s">
        <v>258</v>
      </c>
      <c r="D28" s="200" t="s">
        <v>259</v>
      </c>
      <c r="E28" s="72"/>
      <c r="F28" s="209">
        <v>41640</v>
      </c>
      <c r="G28" s="209">
        <v>42644</v>
      </c>
      <c r="H28" s="212" t="s">
        <v>417</v>
      </c>
      <c r="I28" s="214">
        <v>1000000</v>
      </c>
      <c r="J28" s="200" t="s">
        <v>479</v>
      </c>
      <c r="K28" s="72"/>
      <c r="L28" s="72"/>
      <c r="M28" s="72"/>
      <c r="N28" s="72"/>
      <c r="O28" s="72" t="s">
        <v>42</v>
      </c>
      <c r="P28" s="72"/>
      <c r="Q28" s="72"/>
      <c r="R28" s="72"/>
      <c r="S28" s="74"/>
      <c r="T28" s="197" t="s">
        <v>598</v>
      </c>
      <c r="U28" s="197" t="s">
        <v>599</v>
      </c>
      <c r="V28" s="197" t="s">
        <v>600</v>
      </c>
      <c r="W28" s="200" t="s">
        <v>601</v>
      </c>
      <c r="X28" s="197"/>
      <c r="Y28" s="197"/>
      <c r="Z28" s="197"/>
      <c r="AA28" s="72"/>
      <c r="AB28" s="218">
        <v>41640</v>
      </c>
      <c r="AC28" s="217"/>
      <c r="AD28" s="200"/>
      <c r="AE28" s="200"/>
      <c r="AF28" s="200" t="s">
        <v>768</v>
      </c>
      <c r="AG28" s="72"/>
      <c r="AH28" s="72"/>
      <c r="AI28" s="197"/>
      <c r="AJ28" s="23"/>
    </row>
    <row r="29" spans="1:36" ht="86.25" customHeight="1" x14ac:dyDescent="0.25">
      <c r="A29" s="252"/>
      <c r="B29" s="55" t="s">
        <v>75</v>
      </c>
      <c r="C29" s="197" t="s">
        <v>260</v>
      </c>
      <c r="D29" s="200" t="s">
        <v>261</v>
      </c>
      <c r="E29" s="72"/>
      <c r="F29" s="209">
        <v>41730</v>
      </c>
      <c r="G29" s="209">
        <v>42461</v>
      </c>
      <c r="H29" s="212" t="s">
        <v>418</v>
      </c>
      <c r="I29" s="214">
        <v>60000</v>
      </c>
      <c r="J29" s="200" t="s">
        <v>480</v>
      </c>
      <c r="K29" s="72"/>
      <c r="L29" s="72"/>
      <c r="M29" s="72"/>
      <c r="N29" s="72" t="s">
        <v>42</v>
      </c>
      <c r="O29" s="72"/>
      <c r="P29" s="72"/>
      <c r="Q29" s="72"/>
      <c r="R29" s="72"/>
      <c r="S29" s="74"/>
      <c r="T29" s="197"/>
      <c r="U29" s="197"/>
      <c r="V29" s="197"/>
      <c r="W29" s="200"/>
      <c r="X29" s="197"/>
      <c r="Y29" s="197"/>
      <c r="Z29" s="197"/>
      <c r="AA29" s="72"/>
      <c r="AB29" s="217"/>
      <c r="AC29" s="217"/>
      <c r="AD29" s="200"/>
      <c r="AE29" s="200"/>
      <c r="AF29" s="200"/>
      <c r="AG29" s="72"/>
      <c r="AH29" s="72"/>
      <c r="AI29" s="197"/>
      <c r="AJ29" s="23"/>
    </row>
    <row r="30" spans="1:36" ht="108.75" customHeight="1" x14ac:dyDescent="0.25">
      <c r="A30" s="252"/>
      <c r="B30" s="55" t="s">
        <v>76</v>
      </c>
      <c r="C30" s="197" t="s">
        <v>262</v>
      </c>
      <c r="D30" s="200" t="s">
        <v>263</v>
      </c>
      <c r="E30" s="72"/>
      <c r="F30" s="199" t="s">
        <v>215</v>
      </c>
      <c r="G30" s="209">
        <v>41548</v>
      </c>
      <c r="H30" s="212" t="s">
        <v>419</v>
      </c>
      <c r="I30" s="214">
        <v>4000000</v>
      </c>
      <c r="J30" s="200" t="s">
        <v>481</v>
      </c>
      <c r="K30" s="72"/>
      <c r="L30" s="72"/>
      <c r="M30" s="72"/>
      <c r="N30" s="72"/>
      <c r="O30" s="72"/>
      <c r="P30" s="72"/>
      <c r="Q30" s="72" t="s">
        <v>42</v>
      </c>
      <c r="R30" s="72"/>
      <c r="S30" s="74"/>
      <c r="T30" s="197" t="s">
        <v>602</v>
      </c>
      <c r="U30" s="197" t="s">
        <v>572</v>
      </c>
      <c r="V30" s="197"/>
      <c r="W30" s="200" t="s">
        <v>603</v>
      </c>
      <c r="X30" s="197" t="s">
        <v>604</v>
      </c>
      <c r="Y30" s="197"/>
      <c r="Z30" s="197"/>
      <c r="AA30" s="72"/>
      <c r="AB30" s="217"/>
      <c r="AC30" s="218"/>
      <c r="AD30" s="200"/>
      <c r="AE30" s="200"/>
      <c r="AF30" s="200" t="s">
        <v>769</v>
      </c>
      <c r="AG30" s="72"/>
      <c r="AH30" s="72"/>
      <c r="AI30" s="197"/>
      <c r="AJ30" s="23"/>
    </row>
    <row r="31" spans="1:36" ht="141" customHeight="1" x14ac:dyDescent="0.25">
      <c r="A31" s="252"/>
      <c r="B31" s="55" t="s">
        <v>77</v>
      </c>
      <c r="C31" s="197" t="s">
        <v>264</v>
      </c>
      <c r="D31" s="200" t="s">
        <v>265</v>
      </c>
      <c r="E31" s="72"/>
      <c r="F31" s="209">
        <v>41275</v>
      </c>
      <c r="G31" s="209">
        <v>42370</v>
      </c>
      <c r="H31" s="212" t="s">
        <v>420</v>
      </c>
      <c r="I31" s="214">
        <v>1700000</v>
      </c>
      <c r="J31" s="200" t="s">
        <v>482</v>
      </c>
      <c r="K31" s="72"/>
      <c r="L31" s="72"/>
      <c r="M31" s="72"/>
      <c r="N31" s="72"/>
      <c r="O31" s="72"/>
      <c r="P31" s="72" t="s">
        <v>42</v>
      </c>
      <c r="Q31" s="72"/>
      <c r="R31" s="72"/>
      <c r="S31" s="74"/>
      <c r="T31" s="197" t="s">
        <v>605</v>
      </c>
      <c r="U31" s="197"/>
      <c r="V31" s="197"/>
      <c r="W31" s="200" t="s">
        <v>606</v>
      </c>
      <c r="X31" s="197"/>
      <c r="Y31" s="197" t="s">
        <v>747</v>
      </c>
      <c r="Z31" s="197" t="s">
        <v>265</v>
      </c>
      <c r="AA31" s="72"/>
      <c r="AB31" s="217"/>
      <c r="AC31" s="217"/>
      <c r="AD31" s="200" t="s">
        <v>420</v>
      </c>
      <c r="AE31" s="200"/>
      <c r="AF31" s="200" t="s">
        <v>228</v>
      </c>
      <c r="AG31" s="72"/>
      <c r="AH31" s="72"/>
      <c r="AI31" s="197" t="s">
        <v>829</v>
      </c>
      <c r="AJ31" s="23"/>
    </row>
    <row r="32" spans="1:36" ht="116.25" customHeight="1" x14ac:dyDescent="0.25">
      <c r="A32" s="252"/>
      <c r="B32" s="55" t="s">
        <v>78</v>
      </c>
      <c r="C32" s="197" t="s">
        <v>266</v>
      </c>
      <c r="D32" s="200" t="s">
        <v>267</v>
      </c>
      <c r="E32" s="72"/>
      <c r="F32" s="209">
        <v>40969</v>
      </c>
      <c r="G32" s="209">
        <v>42644</v>
      </c>
      <c r="H32" s="212" t="s">
        <v>421</v>
      </c>
      <c r="I32" s="214">
        <v>7500000</v>
      </c>
      <c r="J32" s="200" t="s">
        <v>483</v>
      </c>
      <c r="K32" s="72"/>
      <c r="L32" s="72"/>
      <c r="M32" s="72"/>
      <c r="N32" s="72"/>
      <c r="O32" s="72"/>
      <c r="P32" s="72" t="s">
        <v>42</v>
      </c>
      <c r="Q32" s="72"/>
      <c r="R32" s="72"/>
      <c r="S32" s="74"/>
      <c r="T32" s="197" t="s">
        <v>607</v>
      </c>
      <c r="U32" s="197"/>
      <c r="V32" s="197"/>
      <c r="W32" s="200" t="s">
        <v>608</v>
      </c>
      <c r="X32" s="197"/>
      <c r="Y32" s="197" t="s">
        <v>748</v>
      </c>
      <c r="Z32" s="197"/>
      <c r="AA32" s="72"/>
      <c r="AB32" s="217"/>
      <c r="AC32" s="217"/>
      <c r="AD32" s="200" t="s">
        <v>485</v>
      </c>
      <c r="AE32" s="200"/>
      <c r="AF32" s="200" t="s">
        <v>770</v>
      </c>
      <c r="AG32" s="72"/>
      <c r="AH32" s="72"/>
      <c r="AI32" s="197" t="s">
        <v>830</v>
      </c>
      <c r="AJ32" s="23"/>
    </row>
    <row r="33" spans="1:36" ht="75" customHeight="1" x14ac:dyDescent="0.25">
      <c r="A33" s="252"/>
      <c r="B33" s="55" t="s">
        <v>79</v>
      </c>
      <c r="C33" s="197" t="s">
        <v>268</v>
      </c>
      <c r="D33" s="200" t="s">
        <v>269</v>
      </c>
      <c r="E33" s="72"/>
      <c r="F33" s="209">
        <v>40909</v>
      </c>
      <c r="G33" s="209">
        <v>42644</v>
      </c>
      <c r="H33" s="212" t="s">
        <v>415</v>
      </c>
      <c r="I33" s="214">
        <v>2000000</v>
      </c>
      <c r="J33" s="200" t="s">
        <v>484</v>
      </c>
      <c r="K33" s="72"/>
      <c r="L33" s="72"/>
      <c r="M33" s="72"/>
      <c r="N33" s="72"/>
      <c r="O33" s="72"/>
      <c r="P33" s="72"/>
      <c r="Q33" s="72" t="s">
        <v>42</v>
      </c>
      <c r="R33" s="72"/>
      <c r="S33" s="74"/>
      <c r="T33" s="197" t="s">
        <v>609</v>
      </c>
      <c r="U33" s="197" t="s">
        <v>572</v>
      </c>
      <c r="V33" s="197"/>
      <c r="W33" s="200" t="s">
        <v>610</v>
      </c>
      <c r="X33" s="197"/>
      <c r="Y33" s="197"/>
      <c r="Z33" s="197"/>
      <c r="AA33" s="72"/>
      <c r="AB33" s="217"/>
      <c r="AC33" s="217"/>
      <c r="AD33" s="200" t="s">
        <v>226</v>
      </c>
      <c r="AE33" s="200"/>
      <c r="AF33" s="200"/>
      <c r="AG33" s="72"/>
      <c r="AH33" s="72"/>
      <c r="AI33" s="197"/>
      <c r="AJ33" s="23"/>
    </row>
    <row r="34" spans="1:36" ht="82.5" customHeight="1" x14ac:dyDescent="0.25">
      <c r="A34" s="252"/>
      <c r="B34" s="55" t="s">
        <v>80</v>
      </c>
      <c r="C34" s="197" t="s">
        <v>270</v>
      </c>
      <c r="D34" s="200" t="s">
        <v>271</v>
      </c>
      <c r="E34" s="72"/>
      <c r="F34" s="209">
        <v>40909</v>
      </c>
      <c r="G34" s="209">
        <v>42644</v>
      </c>
      <c r="H34" s="212" t="s">
        <v>226</v>
      </c>
      <c r="I34" s="214">
        <v>1000000</v>
      </c>
      <c r="J34" s="200" t="s">
        <v>485</v>
      </c>
      <c r="K34" s="72"/>
      <c r="L34" s="72"/>
      <c r="M34" s="72"/>
      <c r="N34" s="72"/>
      <c r="O34" s="72"/>
      <c r="P34" s="72"/>
      <c r="Q34" s="72" t="s">
        <v>42</v>
      </c>
      <c r="R34" s="72"/>
      <c r="S34" s="74"/>
      <c r="T34" s="197" t="s">
        <v>611</v>
      </c>
      <c r="U34" s="197" t="s">
        <v>572</v>
      </c>
      <c r="V34" s="197"/>
      <c r="W34" s="200" t="s">
        <v>610</v>
      </c>
      <c r="X34" s="197"/>
      <c r="Y34" s="197"/>
      <c r="Z34" s="197"/>
      <c r="AA34" s="72"/>
      <c r="AB34" s="217"/>
      <c r="AC34" s="217"/>
      <c r="AD34" s="200" t="s">
        <v>226</v>
      </c>
      <c r="AE34" s="200"/>
      <c r="AF34" s="200" t="s">
        <v>485</v>
      </c>
      <c r="AG34" s="72"/>
      <c r="AH34" s="72"/>
      <c r="AI34" s="197"/>
      <c r="AJ34" s="23"/>
    </row>
    <row r="35" spans="1:36" ht="75" customHeight="1" x14ac:dyDescent="0.25">
      <c r="A35" s="252"/>
      <c r="B35" s="55" t="s">
        <v>81</v>
      </c>
      <c r="C35" s="197" t="s">
        <v>272</v>
      </c>
      <c r="D35" s="200" t="s">
        <v>273</v>
      </c>
      <c r="E35" s="72"/>
      <c r="F35" s="209">
        <v>40909</v>
      </c>
      <c r="G35" s="209">
        <v>42644</v>
      </c>
      <c r="H35" s="212" t="s">
        <v>226</v>
      </c>
      <c r="I35" s="214">
        <v>2000000</v>
      </c>
      <c r="J35" s="200" t="s">
        <v>486</v>
      </c>
      <c r="K35" s="72"/>
      <c r="L35" s="72"/>
      <c r="M35" s="72"/>
      <c r="N35" s="72"/>
      <c r="O35" s="72"/>
      <c r="P35" s="72"/>
      <c r="Q35" s="72" t="s">
        <v>42</v>
      </c>
      <c r="R35" s="72"/>
      <c r="S35" s="74"/>
      <c r="T35" s="197" t="s">
        <v>612</v>
      </c>
      <c r="U35" s="197" t="s">
        <v>572</v>
      </c>
      <c r="V35" s="197"/>
      <c r="W35" s="200" t="s">
        <v>610</v>
      </c>
      <c r="X35" s="197"/>
      <c r="Y35" s="197"/>
      <c r="Z35" s="197"/>
      <c r="AA35" s="72"/>
      <c r="AB35" s="217"/>
      <c r="AC35" s="217"/>
      <c r="AD35" s="200" t="s">
        <v>226</v>
      </c>
      <c r="AE35" s="200"/>
      <c r="AF35" s="200" t="s">
        <v>431</v>
      </c>
      <c r="AG35" s="72"/>
      <c r="AH35" s="72"/>
      <c r="AI35" s="197"/>
      <c r="AJ35" s="23"/>
    </row>
    <row r="36" spans="1:36" ht="77.25" customHeight="1" x14ac:dyDescent="0.25">
      <c r="A36" s="252"/>
      <c r="B36" s="55" t="s">
        <v>82</v>
      </c>
      <c r="C36" s="197" t="s">
        <v>274</v>
      </c>
      <c r="D36" s="200" t="s">
        <v>275</v>
      </c>
      <c r="E36" s="72"/>
      <c r="F36" s="209">
        <v>40969</v>
      </c>
      <c r="G36" s="209">
        <v>42644</v>
      </c>
      <c r="H36" s="200" t="s">
        <v>487</v>
      </c>
      <c r="I36" s="214"/>
      <c r="J36" s="214" t="s">
        <v>555</v>
      </c>
      <c r="K36" s="72"/>
      <c r="L36" s="72"/>
      <c r="M36" s="72"/>
      <c r="N36" s="72"/>
      <c r="O36" s="72"/>
      <c r="P36" s="72"/>
      <c r="Q36" s="72" t="s">
        <v>42</v>
      </c>
      <c r="R36" s="72"/>
      <c r="S36" s="74"/>
      <c r="T36" s="197"/>
      <c r="U36" s="197"/>
      <c r="V36" s="197"/>
      <c r="W36" s="200"/>
      <c r="X36" s="197"/>
      <c r="Y36" s="197"/>
      <c r="Z36" s="197"/>
      <c r="AA36" s="72"/>
      <c r="AB36" s="219"/>
      <c r="AC36" s="219"/>
      <c r="AD36" s="200"/>
      <c r="AE36" s="200"/>
      <c r="AF36" s="200"/>
      <c r="AG36" s="72"/>
      <c r="AH36" s="72"/>
      <c r="AI36" s="197"/>
      <c r="AJ36" s="23"/>
    </row>
    <row r="37" spans="1:36" ht="93.75" customHeight="1" x14ac:dyDescent="0.25">
      <c r="A37" s="251" t="s">
        <v>406</v>
      </c>
      <c r="B37" s="55" t="s">
        <v>84</v>
      </c>
      <c r="C37" s="198" t="s">
        <v>276</v>
      </c>
      <c r="D37" s="201" t="s">
        <v>277</v>
      </c>
      <c r="E37" s="75"/>
      <c r="F37" s="209">
        <v>41456</v>
      </c>
      <c r="G37" s="209">
        <v>41821</v>
      </c>
      <c r="H37" s="212" t="s">
        <v>422</v>
      </c>
      <c r="I37" s="214">
        <v>200000</v>
      </c>
      <c r="J37" s="201" t="s">
        <v>488</v>
      </c>
      <c r="K37" s="75"/>
      <c r="L37" s="75"/>
      <c r="M37" s="75"/>
      <c r="N37" s="72"/>
      <c r="O37" s="72" t="s">
        <v>42</v>
      </c>
      <c r="P37" s="72"/>
      <c r="Q37" s="72"/>
      <c r="R37" s="72"/>
      <c r="S37" s="74"/>
      <c r="T37" s="198" t="s">
        <v>613</v>
      </c>
      <c r="U37" s="198" t="s">
        <v>614</v>
      </c>
      <c r="V37" s="198" t="s">
        <v>615</v>
      </c>
      <c r="W37" s="201" t="s">
        <v>616</v>
      </c>
      <c r="X37" s="198" t="s">
        <v>734</v>
      </c>
      <c r="Y37" s="198"/>
      <c r="Z37" s="198"/>
      <c r="AA37" s="75"/>
      <c r="AB37" s="218">
        <v>41456</v>
      </c>
      <c r="AC37" s="218">
        <v>41821</v>
      </c>
      <c r="AD37" s="201" t="s">
        <v>422</v>
      </c>
      <c r="AE37" s="201"/>
      <c r="AF37" s="201" t="s">
        <v>771</v>
      </c>
      <c r="AG37" s="75"/>
      <c r="AH37" s="75"/>
      <c r="AI37" s="198"/>
      <c r="AJ37" s="23"/>
    </row>
    <row r="38" spans="1:36" ht="184.5" customHeight="1" x14ac:dyDescent="0.25">
      <c r="A38" s="252"/>
      <c r="B38" s="55" t="s">
        <v>85</v>
      </c>
      <c r="C38" s="198" t="s">
        <v>278</v>
      </c>
      <c r="D38" s="201" t="s">
        <v>279</v>
      </c>
      <c r="E38" s="75"/>
      <c r="F38" s="209">
        <v>40909</v>
      </c>
      <c r="G38" s="209">
        <v>42644</v>
      </c>
      <c r="H38" s="212" t="s">
        <v>422</v>
      </c>
      <c r="I38" s="214" t="s">
        <v>556</v>
      </c>
      <c r="J38" s="201" t="s">
        <v>489</v>
      </c>
      <c r="K38" s="75"/>
      <c r="L38" s="75"/>
      <c r="M38" s="75"/>
      <c r="N38" s="72"/>
      <c r="O38" s="72" t="s">
        <v>42</v>
      </c>
      <c r="P38" s="72"/>
      <c r="Q38" s="72"/>
      <c r="R38" s="72"/>
      <c r="S38" s="74"/>
      <c r="T38" s="198"/>
      <c r="U38" s="198"/>
      <c r="V38" s="198"/>
      <c r="W38" s="201"/>
      <c r="X38" s="198"/>
      <c r="Y38" s="198"/>
      <c r="Z38" s="198"/>
      <c r="AA38" s="75"/>
      <c r="AB38" s="217"/>
      <c r="AC38" s="217"/>
      <c r="AD38" s="201" t="s">
        <v>422</v>
      </c>
      <c r="AE38" s="201"/>
      <c r="AF38" s="201" t="s">
        <v>772</v>
      </c>
      <c r="AG38" s="75"/>
      <c r="AH38" s="75"/>
      <c r="AI38" s="198" t="s">
        <v>831</v>
      </c>
      <c r="AJ38" s="23"/>
    </row>
    <row r="39" spans="1:36" ht="84" customHeight="1" x14ac:dyDescent="0.25">
      <c r="A39" s="252"/>
      <c r="B39" s="55" t="s">
        <v>86</v>
      </c>
      <c r="C39" s="198" t="s">
        <v>280</v>
      </c>
      <c r="D39" s="201" t="s">
        <v>281</v>
      </c>
      <c r="E39" s="75"/>
      <c r="F39" s="209">
        <v>41275</v>
      </c>
      <c r="G39" s="209">
        <v>42644</v>
      </c>
      <c r="H39" s="212" t="s">
        <v>423</v>
      </c>
      <c r="I39" s="214" t="s">
        <v>557</v>
      </c>
      <c r="J39" s="201" t="s">
        <v>490</v>
      </c>
      <c r="K39" s="75"/>
      <c r="L39" s="75"/>
      <c r="M39" s="75"/>
      <c r="N39" s="72"/>
      <c r="O39" s="72"/>
      <c r="P39" s="72" t="s">
        <v>42</v>
      </c>
      <c r="Q39" s="72"/>
      <c r="R39" s="72"/>
      <c r="S39" s="74"/>
      <c r="T39" s="198" t="s">
        <v>617</v>
      </c>
      <c r="U39" s="198" t="s">
        <v>618</v>
      </c>
      <c r="V39" s="198" t="s">
        <v>619</v>
      </c>
      <c r="W39" s="201" t="s">
        <v>620</v>
      </c>
      <c r="X39" s="198"/>
      <c r="Y39" s="198"/>
      <c r="Z39" s="198"/>
      <c r="AA39" s="75"/>
      <c r="AB39" s="217"/>
      <c r="AC39" s="217"/>
      <c r="AD39" s="201" t="s">
        <v>773</v>
      </c>
      <c r="AE39" s="201"/>
      <c r="AF39" s="201" t="s">
        <v>774</v>
      </c>
      <c r="AG39" s="75"/>
      <c r="AH39" s="75"/>
      <c r="AI39" s="198" t="s">
        <v>832</v>
      </c>
      <c r="AJ39" s="23"/>
    </row>
    <row r="40" spans="1:36" ht="172.5" customHeight="1" x14ac:dyDescent="0.25">
      <c r="A40" s="252"/>
      <c r="B40" s="55" t="s">
        <v>87</v>
      </c>
      <c r="C40" s="198" t="s">
        <v>282</v>
      </c>
      <c r="D40" s="200" t="s">
        <v>283</v>
      </c>
      <c r="E40" s="72"/>
      <c r="F40" s="209">
        <v>41487</v>
      </c>
      <c r="G40" s="209">
        <v>42644</v>
      </c>
      <c r="H40" s="212" t="s">
        <v>424</v>
      </c>
      <c r="I40" s="214" t="s">
        <v>558</v>
      </c>
      <c r="J40" s="200" t="s">
        <v>491</v>
      </c>
      <c r="K40" s="72"/>
      <c r="L40" s="72"/>
      <c r="M40" s="72"/>
      <c r="N40" s="72"/>
      <c r="O40" s="72"/>
      <c r="P40" s="72" t="s">
        <v>42</v>
      </c>
      <c r="Q40" s="72"/>
      <c r="R40" s="72"/>
      <c r="S40" s="74"/>
      <c r="T40" s="197" t="s">
        <v>621</v>
      </c>
      <c r="U40" s="197" t="s">
        <v>622</v>
      </c>
      <c r="V40" s="197" t="s">
        <v>623</v>
      </c>
      <c r="W40" s="200" t="s">
        <v>624</v>
      </c>
      <c r="X40" s="197" t="s">
        <v>625</v>
      </c>
      <c r="Y40" s="197"/>
      <c r="Z40" s="197"/>
      <c r="AA40" s="72"/>
      <c r="AB40" s="218">
        <v>41487</v>
      </c>
      <c r="AC40" s="218">
        <v>42644</v>
      </c>
      <c r="AD40" s="200"/>
      <c r="AE40" s="200"/>
      <c r="AF40" s="200" t="s">
        <v>775</v>
      </c>
      <c r="AG40" s="72"/>
      <c r="AH40" s="72"/>
      <c r="AI40" s="197" t="s">
        <v>833</v>
      </c>
      <c r="AJ40" s="23"/>
    </row>
    <row r="41" spans="1:36" ht="117" customHeight="1" x14ac:dyDescent="0.25">
      <c r="A41" s="252"/>
      <c r="B41" s="55" t="s">
        <v>88</v>
      </c>
      <c r="C41" s="198" t="s">
        <v>284</v>
      </c>
      <c r="D41" s="200" t="s">
        <v>285</v>
      </c>
      <c r="E41" s="72"/>
      <c r="F41" s="209">
        <v>41791</v>
      </c>
      <c r="G41" s="209">
        <v>42644</v>
      </c>
      <c r="H41" s="212" t="s">
        <v>425</v>
      </c>
      <c r="I41" s="214">
        <v>25000</v>
      </c>
      <c r="J41" s="200" t="s">
        <v>492</v>
      </c>
      <c r="K41" s="72"/>
      <c r="L41" s="72"/>
      <c r="M41" s="72"/>
      <c r="N41" s="72"/>
      <c r="O41" s="72"/>
      <c r="P41" s="72" t="s">
        <v>42</v>
      </c>
      <c r="Q41" s="72"/>
      <c r="R41" s="72"/>
      <c r="S41" s="74"/>
      <c r="T41" s="197" t="s">
        <v>626</v>
      </c>
      <c r="U41" s="197"/>
      <c r="V41" s="197"/>
      <c r="W41" s="200" t="s">
        <v>627</v>
      </c>
      <c r="X41" s="197"/>
      <c r="Y41" s="197" t="s">
        <v>749</v>
      </c>
      <c r="Z41" s="197" t="s">
        <v>285</v>
      </c>
      <c r="AA41" s="72"/>
      <c r="AB41" s="218">
        <v>41791</v>
      </c>
      <c r="AC41" s="218">
        <v>42644</v>
      </c>
      <c r="AD41" s="200" t="s">
        <v>425</v>
      </c>
      <c r="AE41" s="200"/>
      <c r="AF41" s="200" t="s">
        <v>776</v>
      </c>
      <c r="AG41" s="72"/>
      <c r="AH41" s="72"/>
      <c r="AI41" s="197"/>
      <c r="AJ41" s="23"/>
    </row>
    <row r="42" spans="1:36" ht="78.75" customHeight="1" x14ac:dyDescent="0.25">
      <c r="A42" s="252"/>
      <c r="B42" s="55" t="s">
        <v>89</v>
      </c>
      <c r="C42" s="198" t="s">
        <v>286</v>
      </c>
      <c r="D42" s="200" t="s">
        <v>287</v>
      </c>
      <c r="E42" s="72"/>
      <c r="F42" s="209">
        <v>41061</v>
      </c>
      <c r="G42" s="209">
        <v>42644</v>
      </c>
      <c r="H42" s="212" t="s">
        <v>426</v>
      </c>
      <c r="I42" s="214">
        <v>2500000</v>
      </c>
      <c r="J42" s="200" t="s">
        <v>493</v>
      </c>
      <c r="K42" s="72"/>
      <c r="L42" s="72"/>
      <c r="M42" s="72"/>
      <c r="N42" s="72"/>
      <c r="O42" s="72" t="s">
        <v>42</v>
      </c>
      <c r="P42" s="72"/>
      <c r="Q42" s="72"/>
      <c r="R42" s="72"/>
      <c r="S42" s="74"/>
      <c r="T42" s="197" t="s">
        <v>628</v>
      </c>
      <c r="U42" s="197"/>
      <c r="V42" s="197"/>
      <c r="W42" s="200"/>
      <c r="X42" s="197" t="s">
        <v>629</v>
      </c>
      <c r="Y42" s="197"/>
      <c r="Z42" s="197"/>
      <c r="AA42" s="72"/>
      <c r="AB42" s="217"/>
      <c r="AC42" s="217"/>
      <c r="AD42" s="200"/>
      <c r="AE42" s="200"/>
      <c r="AF42" s="200" t="s">
        <v>777</v>
      </c>
      <c r="AG42" s="72"/>
      <c r="AH42" s="72"/>
      <c r="AI42" s="197"/>
      <c r="AJ42" s="23"/>
    </row>
    <row r="43" spans="1:36" ht="133.5" customHeight="1" x14ac:dyDescent="0.25">
      <c r="A43" s="252"/>
      <c r="B43" s="55" t="s">
        <v>90</v>
      </c>
      <c r="C43" s="198" t="s">
        <v>288</v>
      </c>
      <c r="D43" s="200" t="s">
        <v>289</v>
      </c>
      <c r="E43" s="72"/>
      <c r="F43" s="209">
        <v>40969</v>
      </c>
      <c r="G43" s="209">
        <v>42644</v>
      </c>
      <c r="H43" s="212" t="s">
        <v>427</v>
      </c>
      <c r="I43" s="214" t="s">
        <v>557</v>
      </c>
      <c r="J43" s="200" t="s">
        <v>494</v>
      </c>
      <c r="K43" s="72"/>
      <c r="L43" s="72"/>
      <c r="M43" s="72"/>
      <c r="N43" s="72"/>
      <c r="O43" s="72"/>
      <c r="P43" s="72" t="s">
        <v>42</v>
      </c>
      <c r="Q43" s="72"/>
      <c r="R43" s="72"/>
      <c r="S43" s="74"/>
      <c r="T43" s="197" t="s">
        <v>630</v>
      </c>
      <c r="U43" s="197"/>
      <c r="V43" s="197" t="s">
        <v>631</v>
      </c>
      <c r="W43" s="200" t="s">
        <v>632</v>
      </c>
      <c r="X43" s="197" t="s">
        <v>633</v>
      </c>
      <c r="Y43" s="197"/>
      <c r="Z43" s="197"/>
      <c r="AA43" s="72"/>
      <c r="AB43" s="217"/>
      <c r="AC43" s="218">
        <v>42644</v>
      </c>
      <c r="AD43" s="200" t="s">
        <v>427</v>
      </c>
      <c r="AE43" s="200"/>
      <c r="AF43" s="200" t="s">
        <v>778</v>
      </c>
      <c r="AG43" s="72"/>
      <c r="AH43" s="72"/>
      <c r="AI43" s="197" t="s">
        <v>834</v>
      </c>
      <c r="AJ43" s="23"/>
    </row>
    <row r="44" spans="1:36" ht="113.25" customHeight="1" x14ac:dyDescent="0.25">
      <c r="A44" s="252"/>
      <c r="B44" s="55" t="s">
        <v>91</v>
      </c>
      <c r="C44" s="198" t="s">
        <v>290</v>
      </c>
      <c r="D44" s="200" t="s">
        <v>291</v>
      </c>
      <c r="E44" s="72"/>
      <c r="F44" s="209">
        <v>40909</v>
      </c>
      <c r="G44" s="209">
        <v>41244</v>
      </c>
      <c r="H44" s="212" t="s">
        <v>428</v>
      </c>
      <c r="I44" s="214">
        <v>500000</v>
      </c>
      <c r="J44" s="200" t="s">
        <v>495</v>
      </c>
      <c r="K44" s="72"/>
      <c r="L44" s="72"/>
      <c r="M44" s="72"/>
      <c r="N44" s="72"/>
      <c r="O44" s="72"/>
      <c r="P44" s="72"/>
      <c r="Q44" s="72"/>
      <c r="R44" s="72" t="s">
        <v>42</v>
      </c>
      <c r="S44" s="74"/>
      <c r="T44" s="197" t="s">
        <v>742</v>
      </c>
      <c r="U44" s="197"/>
      <c r="V44" s="197"/>
      <c r="W44" s="200" t="s">
        <v>634</v>
      </c>
      <c r="X44" s="197" t="s">
        <v>635</v>
      </c>
      <c r="Y44" s="197"/>
      <c r="Z44" s="197"/>
      <c r="AA44" s="72"/>
      <c r="AB44" s="217"/>
      <c r="AC44" s="217"/>
      <c r="AD44" s="200"/>
      <c r="AE44" s="200"/>
      <c r="AF44" s="200"/>
      <c r="AG44" s="72"/>
      <c r="AH44" s="72"/>
      <c r="AI44" s="197"/>
      <c r="AJ44" s="23"/>
    </row>
    <row r="45" spans="1:36" ht="60" customHeight="1" x14ac:dyDescent="0.25">
      <c r="A45" s="252"/>
      <c r="B45" s="55" t="s">
        <v>92</v>
      </c>
      <c r="C45" s="198" t="s">
        <v>292</v>
      </c>
      <c r="D45" s="200" t="s">
        <v>291</v>
      </c>
      <c r="E45" s="72"/>
      <c r="F45" s="209">
        <v>41456</v>
      </c>
      <c r="G45" s="209">
        <v>42186</v>
      </c>
      <c r="H45" s="212" t="s">
        <v>429</v>
      </c>
      <c r="I45" s="214">
        <v>200000</v>
      </c>
      <c r="J45" s="200" t="s">
        <v>496</v>
      </c>
      <c r="K45" s="72"/>
      <c r="L45" s="72"/>
      <c r="M45" s="72"/>
      <c r="N45" s="72"/>
      <c r="O45" s="72" t="s">
        <v>42</v>
      </c>
      <c r="P45" s="72"/>
      <c r="Q45" s="72"/>
      <c r="R45" s="72"/>
      <c r="S45" s="74"/>
      <c r="T45" s="197" t="s">
        <v>636</v>
      </c>
      <c r="U45" s="197"/>
      <c r="V45" s="197"/>
      <c r="W45" s="200" t="s">
        <v>637</v>
      </c>
      <c r="X45" s="197" t="s">
        <v>638</v>
      </c>
      <c r="Y45" s="197"/>
      <c r="Z45" s="197"/>
      <c r="AA45" s="72"/>
      <c r="AB45" s="218">
        <v>41456</v>
      </c>
      <c r="AC45" s="218">
        <v>42186</v>
      </c>
      <c r="AD45" s="200" t="s">
        <v>779</v>
      </c>
      <c r="AE45" s="200"/>
      <c r="AF45" s="200" t="s">
        <v>780</v>
      </c>
      <c r="AG45" s="72"/>
      <c r="AH45" s="72"/>
      <c r="AI45" s="197"/>
      <c r="AJ45" s="23"/>
    </row>
    <row r="46" spans="1:36" ht="157.5" customHeight="1" x14ac:dyDescent="0.25">
      <c r="A46" s="252"/>
      <c r="B46" s="55" t="s">
        <v>93</v>
      </c>
      <c r="C46" s="198" t="s">
        <v>293</v>
      </c>
      <c r="D46" s="200" t="s">
        <v>291</v>
      </c>
      <c r="E46" s="72"/>
      <c r="F46" s="209">
        <v>40909</v>
      </c>
      <c r="G46" s="209">
        <v>41609</v>
      </c>
      <c r="H46" s="212" t="s">
        <v>430</v>
      </c>
      <c r="I46" s="214">
        <v>1000000</v>
      </c>
      <c r="J46" s="200" t="s">
        <v>497</v>
      </c>
      <c r="K46" s="72"/>
      <c r="L46" s="72"/>
      <c r="M46" s="72"/>
      <c r="N46" s="72"/>
      <c r="O46" s="72"/>
      <c r="P46" s="72" t="s">
        <v>42</v>
      </c>
      <c r="Q46" s="72"/>
      <c r="R46" s="72"/>
      <c r="S46" s="74"/>
      <c r="T46" s="197" t="s">
        <v>639</v>
      </c>
      <c r="U46" s="197" t="s">
        <v>735</v>
      </c>
      <c r="V46" s="197" t="s">
        <v>640</v>
      </c>
      <c r="W46" s="200" t="s">
        <v>641</v>
      </c>
      <c r="X46" s="197" t="s">
        <v>736</v>
      </c>
      <c r="Y46" s="197" t="s">
        <v>750</v>
      </c>
      <c r="Z46" s="197"/>
      <c r="AA46" s="72"/>
      <c r="AB46" s="217"/>
      <c r="AC46" s="217" t="s">
        <v>758</v>
      </c>
      <c r="AD46" s="200" t="s">
        <v>781</v>
      </c>
      <c r="AE46" s="200"/>
      <c r="AF46" s="200" t="s">
        <v>782</v>
      </c>
      <c r="AG46" s="72"/>
      <c r="AH46" s="72"/>
      <c r="AI46" s="197"/>
      <c r="AJ46" s="23"/>
    </row>
    <row r="47" spans="1:36" ht="90" customHeight="1" x14ac:dyDescent="0.25">
      <c r="A47" s="252"/>
      <c r="B47" s="55" t="s">
        <v>94</v>
      </c>
      <c r="C47" s="198" t="s">
        <v>294</v>
      </c>
      <c r="D47" s="200" t="s">
        <v>295</v>
      </c>
      <c r="E47" s="72"/>
      <c r="F47" s="209">
        <v>40909</v>
      </c>
      <c r="G47" s="209">
        <v>42644</v>
      </c>
      <c r="H47" s="212" t="s">
        <v>431</v>
      </c>
      <c r="I47" s="214">
        <v>3600000</v>
      </c>
      <c r="J47" s="200" t="s">
        <v>498</v>
      </c>
      <c r="K47" s="72"/>
      <c r="L47" s="72"/>
      <c r="M47" s="72"/>
      <c r="N47" s="72"/>
      <c r="O47" s="72" t="s">
        <v>42</v>
      </c>
      <c r="P47" s="72"/>
      <c r="Q47" s="72"/>
      <c r="R47" s="72"/>
      <c r="S47" s="74"/>
      <c r="T47" s="197" t="s">
        <v>613</v>
      </c>
      <c r="U47" s="197" t="s">
        <v>614</v>
      </c>
      <c r="V47" s="197" t="s">
        <v>615</v>
      </c>
      <c r="W47" s="200" t="s">
        <v>616</v>
      </c>
      <c r="X47" s="197" t="s">
        <v>737</v>
      </c>
      <c r="Y47" s="197"/>
      <c r="Z47" s="197"/>
      <c r="AA47" s="72"/>
      <c r="AB47" s="217"/>
      <c r="AC47" s="217"/>
      <c r="AD47" s="200" t="s">
        <v>422</v>
      </c>
      <c r="AE47" s="200"/>
      <c r="AF47" s="200" t="s">
        <v>783</v>
      </c>
      <c r="AG47" s="72"/>
      <c r="AH47" s="72"/>
      <c r="AI47" s="197"/>
      <c r="AJ47" s="23"/>
    </row>
    <row r="48" spans="1:36" ht="87.75" customHeight="1" x14ac:dyDescent="0.25">
      <c r="A48" s="252"/>
      <c r="B48" s="55" t="s">
        <v>95</v>
      </c>
      <c r="C48" s="198" t="s">
        <v>296</v>
      </c>
      <c r="D48" s="200" t="s">
        <v>297</v>
      </c>
      <c r="E48" s="72"/>
      <c r="F48" s="209">
        <v>41913</v>
      </c>
      <c r="G48" s="209">
        <v>42644</v>
      </c>
      <c r="H48" s="212" t="s">
        <v>432</v>
      </c>
      <c r="I48" s="214">
        <v>3000000</v>
      </c>
      <c r="J48" s="200" t="s">
        <v>499</v>
      </c>
      <c r="K48" s="72"/>
      <c r="L48" s="72"/>
      <c r="M48" s="72"/>
      <c r="N48" s="72" t="s">
        <v>42</v>
      </c>
      <c r="O48" s="72"/>
      <c r="P48" s="72"/>
      <c r="Q48" s="72"/>
      <c r="R48" s="72"/>
      <c r="S48" s="74"/>
      <c r="T48" s="197"/>
      <c r="U48" s="197"/>
      <c r="V48" s="197"/>
      <c r="W48" s="200"/>
      <c r="X48" s="197"/>
      <c r="Y48" s="197"/>
      <c r="Z48" s="197"/>
      <c r="AA48" s="72"/>
      <c r="AB48" s="217"/>
      <c r="AC48" s="217"/>
      <c r="AD48" s="200"/>
      <c r="AE48" s="200"/>
      <c r="AF48" s="200"/>
      <c r="AG48" s="72"/>
      <c r="AH48" s="72"/>
      <c r="AI48" s="197"/>
      <c r="AJ48" s="23"/>
    </row>
    <row r="49" spans="1:36" ht="63.75" customHeight="1" x14ac:dyDescent="0.25">
      <c r="A49" s="251" t="s">
        <v>407</v>
      </c>
      <c r="B49" s="55" t="s">
        <v>96</v>
      </c>
      <c r="C49" s="198" t="s">
        <v>298</v>
      </c>
      <c r="D49" s="201" t="s">
        <v>299</v>
      </c>
      <c r="E49" s="75"/>
      <c r="F49" s="209">
        <v>41640</v>
      </c>
      <c r="G49" s="209">
        <v>42005</v>
      </c>
      <c r="H49" s="212" t="s">
        <v>433</v>
      </c>
      <c r="I49" s="214">
        <v>100000</v>
      </c>
      <c r="J49" s="201" t="s">
        <v>500</v>
      </c>
      <c r="K49" s="75"/>
      <c r="L49" s="75"/>
      <c r="M49" s="75"/>
      <c r="N49" s="72"/>
      <c r="O49" s="72" t="s">
        <v>42</v>
      </c>
      <c r="P49" s="72"/>
      <c r="Q49" s="72"/>
      <c r="R49" s="72"/>
      <c r="S49" s="74"/>
      <c r="T49" s="198" t="s">
        <v>642</v>
      </c>
      <c r="U49" s="198"/>
      <c r="V49" s="198" t="s">
        <v>643</v>
      </c>
      <c r="W49" s="201"/>
      <c r="X49" s="198" t="s">
        <v>644</v>
      </c>
      <c r="Y49" s="198"/>
      <c r="Z49" s="198"/>
      <c r="AA49" s="75"/>
      <c r="AB49" s="218">
        <v>41640</v>
      </c>
      <c r="AC49" s="218">
        <v>42005</v>
      </c>
      <c r="AD49" s="201" t="s">
        <v>433</v>
      </c>
      <c r="AE49" s="201"/>
      <c r="AF49" s="201" t="s">
        <v>784</v>
      </c>
      <c r="AG49" s="75"/>
      <c r="AH49" s="75"/>
      <c r="AI49" s="198"/>
      <c r="AJ49" s="23"/>
    </row>
    <row r="50" spans="1:36" ht="62.25" customHeight="1" x14ac:dyDescent="0.25">
      <c r="A50" s="252"/>
      <c r="B50" s="55" t="s">
        <v>97</v>
      </c>
      <c r="C50" s="198" t="s">
        <v>300</v>
      </c>
      <c r="D50" s="201" t="s">
        <v>301</v>
      </c>
      <c r="E50" s="75"/>
      <c r="F50" s="209">
        <v>40909</v>
      </c>
      <c r="G50" s="209">
        <v>42644</v>
      </c>
      <c r="H50" s="212" t="s">
        <v>434</v>
      </c>
      <c r="I50" s="214" t="s">
        <v>559</v>
      </c>
      <c r="J50" s="201" t="s">
        <v>501</v>
      </c>
      <c r="K50" s="75"/>
      <c r="L50" s="75"/>
      <c r="M50" s="75"/>
      <c r="N50" s="72"/>
      <c r="O50" s="72"/>
      <c r="P50" s="72"/>
      <c r="Q50" s="72" t="s">
        <v>42</v>
      </c>
      <c r="R50" s="72"/>
      <c r="S50" s="74"/>
      <c r="T50" s="198" t="s">
        <v>645</v>
      </c>
      <c r="U50" s="198"/>
      <c r="V50" s="198"/>
      <c r="W50" s="201" t="s">
        <v>606</v>
      </c>
      <c r="X50" s="198"/>
      <c r="Y50" s="198" t="s">
        <v>751</v>
      </c>
      <c r="Z50" s="198" t="s">
        <v>752</v>
      </c>
      <c r="AA50" s="75"/>
      <c r="AB50" s="217"/>
      <c r="AC50" s="217"/>
      <c r="AD50" s="201"/>
      <c r="AE50" s="201"/>
      <c r="AF50" s="201" t="s">
        <v>785</v>
      </c>
      <c r="AG50" s="75"/>
      <c r="AH50" s="75"/>
      <c r="AI50" s="198"/>
      <c r="AJ50" s="23"/>
    </row>
    <row r="51" spans="1:36" ht="116.25" customHeight="1" x14ac:dyDescent="0.25">
      <c r="A51" s="252"/>
      <c r="B51" s="55" t="s">
        <v>98</v>
      </c>
      <c r="C51" s="198" t="s">
        <v>302</v>
      </c>
      <c r="D51" s="201" t="s">
        <v>303</v>
      </c>
      <c r="E51" s="75"/>
      <c r="F51" s="209">
        <v>40909</v>
      </c>
      <c r="G51" s="209">
        <v>42644</v>
      </c>
      <c r="H51" s="212" t="s">
        <v>433</v>
      </c>
      <c r="I51" s="214">
        <v>300000</v>
      </c>
      <c r="J51" s="201" t="s">
        <v>502</v>
      </c>
      <c r="K51" s="75"/>
      <c r="L51" s="75"/>
      <c r="M51" s="75"/>
      <c r="N51" s="72"/>
      <c r="O51" s="72"/>
      <c r="P51" s="72" t="s">
        <v>42</v>
      </c>
      <c r="Q51" s="72"/>
      <c r="R51" s="72"/>
      <c r="S51" s="74"/>
      <c r="T51" s="198" t="s">
        <v>646</v>
      </c>
      <c r="U51" s="198" t="s">
        <v>647</v>
      </c>
      <c r="V51" s="198"/>
      <c r="W51" s="201" t="s">
        <v>610</v>
      </c>
      <c r="X51" s="198" t="s">
        <v>648</v>
      </c>
      <c r="Y51" s="198" t="s">
        <v>753</v>
      </c>
      <c r="Z51" s="198"/>
      <c r="AA51" s="75"/>
      <c r="AB51" s="217"/>
      <c r="AC51" s="218">
        <v>42644</v>
      </c>
      <c r="AD51" s="201" t="s">
        <v>433</v>
      </c>
      <c r="AE51" s="201"/>
      <c r="AF51" s="201" t="s">
        <v>786</v>
      </c>
      <c r="AG51" s="75"/>
      <c r="AH51" s="75"/>
      <c r="AI51" s="198"/>
      <c r="AJ51" s="23"/>
    </row>
    <row r="52" spans="1:36" ht="108" customHeight="1" x14ac:dyDescent="0.25">
      <c r="A52" s="252"/>
      <c r="B52" s="55" t="s">
        <v>99</v>
      </c>
      <c r="C52" s="198" t="s">
        <v>304</v>
      </c>
      <c r="D52" s="201" t="s">
        <v>305</v>
      </c>
      <c r="E52" s="75"/>
      <c r="F52" s="209">
        <v>40909</v>
      </c>
      <c r="G52" s="209">
        <v>41548</v>
      </c>
      <c r="H52" s="212" t="s">
        <v>435</v>
      </c>
      <c r="I52" s="214">
        <v>2000000</v>
      </c>
      <c r="J52" s="201" t="s">
        <v>503</v>
      </c>
      <c r="K52" s="75"/>
      <c r="L52" s="75"/>
      <c r="M52" s="75"/>
      <c r="N52" s="72"/>
      <c r="O52" s="72"/>
      <c r="P52" s="72"/>
      <c r="Q52" s="72" t="s">
        <v>42</v>
      </c>
      <c r="R52" s="72"/>
      <c r="S52" s="74"/>
      <c r="T52" s="198" t="s">
        <v>649</v>
      </c>
      <c r="U52" s="198" t="s">
        <v>650</v>
      </c>
      <c r="V52" s="198" t="s">
        <v>651</v>
      </c>
      <c r="W52" s="201" t="s">
        <v>652</v>
      </c>
      <c r="X52" s="198" t="s">
        <v>653</v>
      </c>
      <c r="Y52" s="198"/>
      <c r="Z52" s="198"/>
      <c r="AA52" s="75"/>
      <c r="AB52" s="217"/>
      <c r="AC52" s="217"/>
      <c r="AD52" s="201"/>
      <c r="AE52" s="201"/>
      <c r="AF52" s="201" t="s">
        <v>787</v>
      </c>
      <c r="AG52" s="75"/>
      <c r="AH52" s="75"/>
      <c r="AI52" s="198"/>
      <c r="AJ52" s="23"/>
    </row>
    <row r="53" spans="1:36" ht="86.25" customHeight="1" x14ac:dyDescent="0.25">
      <c r="A53" s="252"/>
      <c r="B53" s="55" t="s">
        <v>100</v>
      </c>
      <c r="C53" s="198" t="s">
        <v>306</v>
      </c>
      <c r="D53" s="201" t="s">
        <v>307</v>
      </c>
      <c r="E53" s="75"/>
      <c r="F53" s="209">
        <v>42278</v>
      </c>
      <c r="G53" s="209">
        <v>42644</v>
      </c>
      <c r="H53" s="212" t="s">
        <v>436</v>
      </c>
      <c r="I53" s="214">
        <v>300000</v>
      </c>
      <c r="J53" s="201" t="s">
        <v>504</v>
      </c>
      <c r="K53" s="75"/>
      <c r="L53" s="75"/>
      <c r="M53" s="75"/>
      <c r="N53" s="72" t="s">
        <v>42</v>
      </c>
      <c r="O53" s="72"/>
      <c r="P53" s="72"/>
      <c r="Q53" s="72"/>
      <c r="R53" s="72"/>
      <c r="S53" s="74"/>
      <c r="T53" s="198" t="s">
        <v>642</v>
      </c>
      <c r="U53" s="198"/>
      <c r="V53" s="198"/>
      <c r="W53" s="201"/>
      <c r="X53" s="198"/>
      <c r="Y53" s="198"/>
      <c r="Z53" s="198"/>
      <c r="AA53" s="75"/>
      <c r="AB53" s="217"/>
      <c r="AC53" s="217"/>
      <c r="AD53" s="201" t="s">
        <v>436</v>
      </c>
      <c r="AE53" s="201"/>
      <c r="AF53" s="201" t="s">
        <v>788</v>
      </c>
      <c r="AG53" s="75"/>
      <c r="AH53" s="75"/>
      <c r="AI53" s="198"/>
      <c r="AJ53" s="23"/>
    </row>
    <row r="54" spans="1:36" ht="106.5" customHeight="1" x14ac:dyDescent="0.25">
      <c r="A54" s="252"/>
      <c r="B54" s="55" t="s">
        <v>101</v>
      </c>
      <c r="C54" s="198" t="s">
        <v>308</v>
      </c>
      <c r="D54" s="201" t="s">
        <v>309</v>
      </c>
      <c r="E54" s="75"/>
      <c r="F54" s="209">
        <v>40909</v>
      </c>
      <c r="G54" s="209">
        <v>41548</v>
      </c>
      <c r="H54" s="212" t="s">
        <v>437</v>
      </c>
      <c r="I54" s="214">
        <v>1000000</v>
      </c>
      <c r="J54" s="201" t="s">
        <v>505</v>
      </c>
      <c r="K54" s="75"/>
      <c r="L54" s="75"/>
      <c r="M54" s="75"/>
      <c r="N54" s="72"/>
      <c r="O54" s="72"/>
      <c r="P54" s="72" t="s">
        <v>42</v>
      </c>
      <c r="Q54" s="72"/>
      <c r="R54" s="72"/>
      <c r="S54" s="74"/>
      <c r="T54" s="198" t="s">
        <v>654</v>
      </c>
      <c r="U54" s="198"/>
      <c r="V54" s="198"/>
      <c r="W54" s="201"/>
      <c r="X54" s="198" t="s">
        <v>655</v>
      </c>
      <c r="Y54" s="198"/>
      <c r="Z54" s="198"/>
      <c r="AA54" s="75"/>
      <c r="AB54" s="217"/>
      <c r="AC54" s="217"/>
      <c r="AD54" s="201"/>
      <c r="AE54" s="201"/>
      <c r="AF54" s="201" t="s">
        <v>789</v>
      </c>
      <c r="AG54" s="75"/>
      <c r="AH54" s="75"/>
      <c r="AI54" s="198"/>
      <c r="AJ54" s="23"/>
    </row>
    <row r="55" spans="1:36" ht="136.5" customHeight="1" x14ac:dyDescent="0.25">
      <c r="A55" s="252"/>
      <c r="B55" s="55" t="s">
        <v>102</v>
      </c>
      <c r="C55" s="198" t="s">
        <v>320</v>
      </c>
      <c r="D55" s="201" t="s">
        <v>310</v>
      </c>
      <c r="E55" s="75"/>
      <c r="F55" s="209">
        <v>40909</v>
      </c>
      <c r="G55" s="209" t="s">
        <v>438</v>
      </c>
      <c r="H55" s="212" t="s">
        <v>439</v>
      </c>
      <c r="I55" s="214">
        <v>1000000</v>
      </c>
      <c r="J55" s="201" t="s">
        <v>506</v>
      </c>
      <c r="K55" s="75"/>
      <c r="L55" s="75"/>
      <c r="M55" s="75"/>
      <c r="N55" s="72"/>
      <c r="O55" s="72" t="s">
        <v>42</v>
      </c>
      <c r="P55" s="72"/>
      <c r="Q55" s="72"/>
      <c r="R55" s="72"/>
      <c r="S55" s="74"/>
      <c r="T55" s="198" t="s">
        <v>656</v>
      </c>
      <c r="U55" s="198"/>
      <c r="V55" s="198"/>
      <c r="W55" s="201"/>
      <c r="X55" s="198" t="s">
        <v>657</v>
      </c>
      <c r="Y55" s="198"/>
      <c r="Z55" s="198"/>
      <c r="AA55" s="75"/>
      <c r="AB55" s="217"/>
      <c r="AC55" s="217"/>
      <c r="AD55" s="201"/>
      <c r="AE55" s="201"/>
      <c r="AF55" s="201" t="s">
        <v>790</v>
      </c>
      <c r="AG55" s="75"/>
      <c r="AH55" s="75"/>
      <c r="AI55" s="198"/>
      <c r="AJ55" s="23"/>
    </row>
    <row r="56" spans="1:36" ht="110.25" customHeight="1" x14ac:dyDescent="0.25">
      <c r="A56" s="252"/>
      <c r="B56" s="55" t="s">
        <v>103</v>
      </c>
      <c r="C56" s="198" t="s">
        <v>311</v>
      </c>
      <c r="D56" s="201" t="s">
        <v>312</v>
      </c>
      <c r="E56" s="75"/>
      <c r="F56" s="209">
        <v>40909</v>
      </c>
      <c r="G56" s="209">
        <v>42644</v>
      </c>
      <c r="H56" s="212" t="s">
        <v>440</v>
      </c>
      <c r="I56" s="214">
        <v>600000</v>
      </c>
      <c r="J56" s="201" t="s">
        <v>507</v>
      </c>
      <c r="K56" s="75"/>
      <c r="L56" s="75"/>
      <c r="M56" s="75"/>
      <c r="N56" s="72"/>
      <c r="O56" s="72" t="s">
        <v>42</v>
      </c>
      <c r="P56" s="72"/>
      <c r="Q56" s="72"/>
      <c r="R56" s="72"/>
      <c r="S56" s="74"/>
      <c r="T56" s="198" t="s">
        <v>658</v>
      </c>
      <c r="U56" s="198" t="s">
        <v>614</v>
      </c>
      <c r="V56" s="198" t="s">
        <v>615</v>
      </c>
      <c r="W56" s="201" t="s">
        <v>659</v>
      </c>
      <c r="X56" s="198" t="s">
        <v>660</v>
      </c>
      <c r="Y56" s="198"/>
      <c r="Z56" s="198"/>
      <c r="AA56" s="75"/>
      <c r="AB56" s="217"/>
      <c r="AC56" s="218">
        <v>42644</v>
      </c>
      <c r="AD56" s="201"/>
      <c r="AE56" s="201"/>
      <c r="AF56" s="201" t="s">
        <v>791</v>
      </c>
      <c r="AG56" s="75"/>
      <c r="AH56" s="75"/>
      <c r="AI56" s="198"/>
      <c r="AJ56" s="23"/>
    </row>
    <row r="57" spans="1:36" ht="71.25" customHeight="1" x14ac:dyDescent="0.25">
      <c r="A57" s="252"/>
      <c r="B57" s="55" t="s">
        <v>104</v>
      </c>
      <c r="C57" s="197" t="s">
        <v>313</v>
      </c>
      <c r="D57" s="200" t="s">
        <v>314</v>
      </c>
      <c r="E57" s="72"/>
      <c r="F57" s="209">
        <v>41183</v>
      </c>
      <c r="G57" s="209">
        <v>41974</v>
      </c>
      <c r="H57" s="212" t="s">
        <v>441</v>
      </c>
      <c r="I57" s="214">
        <v>8000000</v>
      </c>
      <c r="J57" s="200" t="s">
        <v>508</v>
      </c>
      <c r="K57" s="72"/>
      <c r="L57" s="72"/>
      <c r="M57" s="72"/>
      <c r="N57" s="72"/>
      <c r="O57" s="72" t="s">
        <v>42</v>
      </c>
      <c r="P57" s="72"/>
      <c r="Q57" s="72"/>
      <c r="R57" s="72"/>
      <c r="S57" s="74"/>
      <c r="T57" s="197" t="s">
        <v>661</v>
      </c>
      <c r="U57" s="197"/>
      <c r="V57" s="197"/>
      <c r="W57" s="200" t="s">
        <v>662</v>
      </c>
      <c r="X57" s="197"/>
      <c r="Y57" s="197" t="s">
        <v>754</v>
      </c>
      <c r="Z57" s="197" t="s">
        <v>314</v>
      </c>
      <c r="AA57" s="72"/>
      <c r="AB57" s="217"/>
      <c r="AC57" s="218">
        <v>41974</v>
      </c>
      <c r="AD57" s="200" t="s">
        <v>441</v>
      </c>
      <c r="AE57" s="200"/>
      <c r="AF57" s="200" t="s">
        <v>792</v>
      </c>
      <c r="AG57" s="72"/>
      <c r="AH57" s="72"/>
      <c r="AI57" s="197"/>
      <c r="AJ57" s="23"/>
    </row>
    <row r="58" spans="1:36" ht="92.25" customHeight="1" x14ac:dyDescent="0.25">
      <c r="A58" s="252"/>
      <c r="B58" s="55" t="s">
        <v>105</v>
      </c>
      <c r="C58" s="197" t="s">
        <v>315</v>
      </c>
      <c r="D58" s="200" t="s">
        <v>316</v>
      </c>
      <c r="E58" s="72"/>
      <c r="F58" s="209">
        <v>40909</v>
      </c>
      <c r="G58" s="209">
        <v>42705</v>
      </c>
      <c r="H58" s="212" t="s">
        <v>431</v>
      </c>
      <c r="I58" s="214">
        <v>20000</v>
      </c>
      <c r="J58" s="200" t="s">
        <v>509</v>
      </c>
      <c r="K58" s="72"/>
      <c r="L58" s="72"/>
      <c r="M58" s="72"/>
      <c r="N58" s="72"/>
      <c r="O58" s="72" t="s">
        <v>42</v>
      </c>
      <c r="P58" s="72"/>
      <c r="Q58" s="72"/>
      <c r="R58" s="72"/>
      <c r="S58" s="74"/>
      <c r="T58" s="197"/>
      <c r="U58" s="197"/>
      <c r="V58" s="197"/>
      <c r="W58" s="200"/>
      <c r="X58" s="197"/>
      <c r="Y58" s="197"/>
      <c r="Z58" s="197"/>
      <c r="AA58" s="72"/>
      <c r="AB58" s="217"/>
      <c r="AC58" s="217"/>
      <c r="AD58" s="200" t="s">
        <v>422</v>
      </c>
      <c r="AE58" s="200"/>
      <c r="AF58" s="200" t="s">
        <v>793</v>
      </c>
      <c r="AG58" s="72"/>
      <c r="AH58" s="72"/>
      <c r="AI58" s="197"/>
      <c r="AJ58" s="23"/>
    </row>
    <row r="59" spans="1:36" ht="111" customHeight="1" x14ac:dyDescent="0.25">
      <c r="A59" s="252"/>
      <c r="B59" s="55" t="s">
        <v>106</v>
      </c>
      <c r="C59" s="197" t="s">
        <v>317</v>
      </c>
      <c r="D59" s="200" t="s">
        <v>267</v>
      </c>
      <c r="E59" s="72"/>
      <c r="F59" s="209">
        <v>40969</v>
      </c>
      <c r="G59" s="209">
        <v>42644</v>
      </c>
      <c r="H59" s="212" t="s">
        <v>442</v>
      </c>
      <c r="I59" s="214">
        <v>7500000</v>
      </c>
      <c r="J59" s="200" t="s">
        <v>510</v>
      </c>
      <c r="K59" s="72"/>
      <c r="L59" s="72"/>
      <c r="M59" s="72"/>
      <c r="N59" s="72"/>
      <c r="O59" s="72" t="s">
        <v>42</v>
      </c>
      <c r="P59" s="72"/>
      <c r="Q59" s="72"/>
      <c r="R59" s="72"/>
      <c r="S59" s="74"/>
      <c r="T59" s="197" t="s">
        <v>663</v>
      </c>
      <c r="U59" s="197"/>
      <c r="V59" s="197" t="s">
        <v>664</v>
      </c>
      <c r="W59" s="200" t="s">
        <v>665</v>
      </c>
      <c r="X59" s="197" t="s">
        <v>666</v>
      </c>
      <c r="Y59" s="197"/>
      <c r="Z59" s="197"/>
      <c r="AA59" s="72"/>
      <c r="AB59" s="217"/>
      <c r="AC59" s="217"/>
      <c r="AD59" s="200"/>
      <c r="AE59" s="200"/>
      <c r="AF59" s="200"/>
      <c r="AG59" s="72"/>
      <c r="AH59" s="72"/>
      <c r="AI59" s="197"/>
      <c r="AJ59" s="23"/>
    </row>
    <row r="60" spans="1:36" ht="61.5" customHeight="1" x14ac:dyDescent="0.25">
      <c r="A60" s="252"/>
      <c r="B60" s="55" t="s">
        <v>107</v>
      </c>
      <c r="C60" s="197" t="s">
        <v>318</v>
      </c>
      <c r="D60" s="200" t="s">
        <v>319</v>
      </c>
      <c r="E60" s="72"/>
      <c r="F60" s="209">
        <v>41548</v>
      </c>
      <c r="G60" s="209">
        <v>42644</v>
      </c>
      <c r="H60" s="212" t="s">
        <v>443</v>
      </c>
      <c r="I60" s="215">
        <v>1000000</v>
      </c>
      <c r="J60" s="200" t="s">
        <v>511</v>
      </c>
      <c r="K60" s="72"/>
      <c r="L60" s="72"/>
      <c r="M60" s="72"/>
      <c r="N60" s="72"/>
      <c r="O60" s="72"/>
      <c r="P60" s="72" t="s">
        <v>42</v>
      </c>
      <c r="Q60" s="72"/>
      <c r="R60" s="72"/>
      <c r="S60" s="74"/>
      <c r="T60" s="197"/>
      <c r="U60" s="197"/>
      <c r="V60" s="197"/>
      <c r="W60" s="200"/>
      <c r="X60" s="197"/>
      <c r="Y60" s="197"/>
      <c r="Z60" s="197"/>
      <c r="AA60" s="72"/>
      <c r="AB60" s="219"/>
      <c r="AC60" s="219"/>
      <c r="AD60" s="200"/>
      <c r="AE60" s="200"/>
      <c r="AF60" s="200"/>
      <c r="AG60" s="72"/>
      <c r="AH60" s="72"/>
      <c r="AI60" s="197"/>
      <c r="AJ60" s="23"/>
    </row>
    <row r="61" spans="1:36" ht="80.25" customHeight="1" x14ac:dyDescent="0.25">
      <c r="A61" s="251" t="s">
        <v>408</v>
      </c>
      <c r="B61" s="55" t="s">
        <v>108</v>
      </c>
      <c r="C61" s="198" t="s">
        <v>321</v>
      </c>
      <c r="D61" s="201" t="s">
        <v>322</v>
      </c>
      <c r="E61" s="75"/>
      <c r="F61" s="209">
        <v>40909</v>
      </c>
      <c r="G61" s="209">
        <v>42644</v>
      </c>
      <c r="H61" s="212" t="s">
        <v>433</v>
      </c>
      <c r="I61" s="214">
        <v>450000</v>
      </c>
      <c r="J61" s="201" t="s">
        <v>512</v>
      </c>
      <c r="K61" s="75"/>
      <c r="L61" s="75"/>
      <c r="M61" s="75"/>
      <c r="N61" s="72"/>
      <c r="O61" s="72"/>
      <c r="P61" s="72"/>
      <c r="Q61" s="72" t="s">
        <v>42</v>
      </c>
      <c r="R61" s="72"/>
      <c r="S61" s="74"/>
      <c r="T61" s="198" t="s">
        <v>667</v>
      </c>
      <c r="U61" s="198" t="s">
        <v>572</v>
      </c>
      <c r="V61" s="198"/>
      <c r="W61" s="201" t="s">
        <v>610</v>
      </c>
      <c r="X61" s="198"/>
      <c r="Y61" s="198"/>
      <c r="Z61" s="198"/>
      <c r="AA61" s="75"/>
      <c r="AB61" s="217"/>
      <c r="AC61" s="217"/>
      <c r="AD61" s="201" t="s">
        <v>433</v>
      </c>
      <c r="AE61" s="201"/>
      <c r="AF61" s="201" t="s">
        <v>794</v>
      </c>
      <c r="AG61" s="75"/>
      <c r="AH61" s="75"/>
      <c r="AI61" s="198"/>
      <c r="AJ61" s="23"/>
    </row>
    <row r="62" spans="1:36" ht="77.25" customHeight="1" x14ac:dyDescent="0.25">
      <c r="A62" s="252"/>
      <c r="B62" s="55" t="s">
        <v>109</v>
      </c>
      <c r="C62" s="198" t="s">
        <v>323</v>
      </c>
      <c r="D62" s="201" t="s">
        <v>324</v>
      </c>
      <c r="E62" s="75"/>
      <c r="F62" s="209">
        <v>41183</v>
      </c>
      <c r="G62" s="209">
        <v>42644</v>
      </c>
      <c r="H62" s="212" t="s">
        <v>444</v>
      </c>
      <c r="I62" s="214">
        <v>500000</v>
      </c>
      <c r="J62" s="201" t="s">
        <v>513</v>
      </c>
      <c r="K62" s="75"/>
      <c r="L62" s="75"/>
      <c r="M62" s="75"/>
      <c r="N62" s="72"/>
      <c r="O62" s="72"/>
      <c r="P62" s="72"/>
      <c r="Q62" s="72" t="s">
        <v>42</v>
      </c>
      <c r="R62" s="72"/>
      <c r="S62" s="74"/>
      <c r="T62" s="198" t="s">
        <v>668</v>
      </c>
      <c r="U62" s="198" t="s">
        <v>572</v>
      </c>
      <c r="V62" s="198" t="s">
        <v>669</v>
      </c>
      <c r="W62" s="201" t="s">
        <v>610</v>
      </c>
      <c r="X62" s="198" t="s">
        <v>670</v>
      </c>
      <c r="Y62" s="198"/>
      <c r="Z62" s="198"/>
      <c r="AA62" s="75"/>
      <c r="AB62" s="217"/>
      <c r="AC62" s="217"/>
      <c r="AD62" s="201" t="s">
        <v>444</v>
      </c>
      <c r="AE62" s="201"/>
      <c r="AF62" s="201" t="s">
        <v>433</v>
      </c>
      <c r="AG62" s="75"/>
      <c r="AH62" s="75"/>
      <c r="AI62" s="198"/>
      <c r="AJ62" s="23"/>
    </row>
    <row r="63" spans="1:36" ht="135" customHeight="1" x14ac:dyDescent="0.25">
      <c r="A63" s="252"/>
      <c r="B63" s="55" t="s">
        <v>110</v>
      </c>
      <c r="C63" s="198" t="s">
        <v>325</v>
      </c>
      <c r="D63" s="201" t="s">
        <v>326</v>
      </c>
      <c r="E63" s="75"/>
      <c r="F63" s="209">
        <v>41122</v>
      </c>
      <c r="G63" s="209">
        <v>42644</v>
      </c>
      <c r="H63" s="212" t="s">
        <v>445</v>
      </c>
      <c r="I63" s="214">
        <v>500000</v>
      </c>
      <c r="J63" s="201" t="s">
        <v>514</v>
      </c>
      <c r="K63" s="75"/>
      <c r="L63" s="75"/>
      <c r="M63" s="75"/>
      <c r="N63" s="72"/>
      <c r="O63" s="72"/>
      <c r="P63" s="72"/>
      <c r="Q63" s="72" t="s">
        <v>42</v>
      </c>
      <c r="R63" s="72"/>
      <c r="S63" s="74"/>
      <c r="T63" s="198" t="s">
        <v>671</v>
      </c>
      <c r="U63" s="198"/>
      <c r="V63" s="198"/>
      <c r="W63" s="201" t="s">
        <v>672</v>
      </c>
      <c r="X63" s="198"/>
      <c r="Y63" s="198"/>
      <c r="Z63" s="198"/>
      <c r="AA63" s="75"/>
      <c r="AB63" s="217"/>
      <c r="AC63" s="217"/>
      <c r="AD63" s="201" t="s">
        <v>795</v>
      </c>
      <c r="AE63" s="201"/>
      <c r="AF63" s="201" t="s">
        <v>796</v>
      </c>
      <c r="AG63" s="75"/>
      <c r="AH63" s="75"/>
      <c r="AI63" s="198" t="s">
        <v>835</v>
      </c>
      <c r="AJ63" s="23"/>
    </row>
    <row r="64" spans="1:36" ht="126.75" customHeight="1" x14ac:dyDescent="0.25">
      <c r="A64" s="252"/>
      <c r="B64" s="55" t="s">
        <v>111</v>
      </c>
      <c r="C64" s="198" t="s">
        <v>327</v>
      </c>
      <c r="D64" s="201" t="s">
        <v>328</v>
      </c>
      <c r="E64" s="75"/>
      <c r="F64" s="209">
        <v>41183</v>
      </c>
      <c r="G64" s="209">
        <v>42644</v>
      </c>
      <c r="H64" s="212" t="s">
        <v>445</v>
      </c>
      <c r="I64" s="214">
        <v>600000</v>
      </c>
      <c r="J64" s="201" t="s">
        <v>515</v>
      </c>
      <c r="K64" s="75"/>
      <c r="L64" s="75"/>
      <c r="M64" s="75"/>
      <c r="N64" s="72"/>
      <c r="O64" s="72"/>
      <c r="P64" s="72" t="s">
        <v>42</v>
      </c>
      <c r="Q64" s="72"/>
      <c r="R64" s="72"/>
      <c r="S64" s="74"/>
      <c r="T64" s="198" t="s">
        <v>673</v>
      </c>
      <c r="U64" s="198"/>
      <c r="V64" s="198"/>
      <c r="W64" s="201" t="s">
        <v>672</v>
      </c>
      <c r="X64" s="198" t="s">
        <v>674</v>
      </c>
      <c r="Y64" s="198" t="s">
        <v>755</v>
      </c>
      <c r="Z64" s="198"/>
      <c r="AA64" s="75"/>
      <c r="AB64" s="217"/>
      <c r="AC64" s="217"/>
      <c r="AD64" s="201" t="s">
        <v>795</v>
      </c>
      <c r="AE64" s="201"/>
      <c r="AF64" s="201" t="s">
        <v>797</v>
      </c>
      <c r="AG64" s="75"/>
      <c r="AH64" s="75"/>
      <c r="AI64" s="198" t="s">
        <v>836</v>
      </c>
      <c r="AJ64" s="23"/>
    </row>
    <row r="65" spans="1:36" ht="79.5" customHeight="1" x14ac:dyDescent="0.25">
      <c r="A65" s="252"/>
      <c r="B65" s="55" t="s">
        <v>112</v>
      </c>
      <c r="C65" s="198" t="s">
        <v>329</v>
      </c>
      <c r="D65" s="201" t="s">
        <v>330</v>
      </c>
      <c r="E65" s="75"/>
      <c r="F65" s="199" t="s">
        <v>215</v>
      </c>
      <c r="G65" s="209">
        <v>42644</v>
      </c>
      <c r="H65" s="212" t="s">
        <v>433</v>
      </c>
      <c r="I65" s="214">
        <v>450000</v>
      </c>
      <c r="J65" s="201" t="s">
        <v>516</v>
      </c>
      <c r="K65" s="75"/>
      <c r="L65" s="75"/>
      <c r="M65" s="75"/>
      <c r="N65" s="72"/>
      <c r="O65" s="72"/>
      <c r="P65" s="72"/>
      <c r="Q65" s="72" t="s">
        <v>42</v>
      </c>
      <c r="R65" s="72"/>
      <c r="S65" s="74"/>
      <c r="T65" s="198" t="s">
        <v>668</v>
      </c>
      <c r="U65" s="198" t="s">
        <v>572</v>
      </c>
      <c r="V65" s="198"/>
      <c r="W65" s="201" t="s">
        <v>610</v>
      </c>
      <c r="X65" s="198" t="s">
        <v>675</v>
      </c>
      <c r="Y65" s="198"/>
      <c r="Z65" s="198"/>
      <c r="AA65" s="75"/>
      <c r="AB65" s="217"/>
      <c r="AC65" s="217"/>
      <c r="AD65" s="201" t="s">
        <v>433</v>
      </c>
      <c r="AE65" s="201"/>
      <c r="AF65" s="201" t="s">
        <v>798</v>
      </c>
      <c r="AG65" s="75"/>
      <c r="AH65" s="75"/>
      <c r="AI65" s="198"/>
      <c r="AJ65" s="23"/>
    </row>
    <row r="66" spans="1:36" ht="90" customHeight="1" x14ac:dyDescent="0.25">
      <c r="A66" s="252"/>
      <c r="B66" s="55" t="s">
        <v>113</v>
      </c>
      <c r="C66" s="198" t="s">
        <v>331</v>
      </c>
      <c r="D66" s="201" t="s">
        <v>332</v>
      </c>
      <c r="E66" s="75"/>
      <c r="F66" s="209">
        <v>40909</v>
      </c>
      <c r="G66" s="209">
        <v>42370</v>
      </c>
      <c r="H66" s="212" t="s">
        <v>446</v>
      </c>
      <c r="I66" s="214">
        <v>600000</v>
      </c>
      <c r="J66" s="201" t="s">
        <v>517</v>
      </c>
      <c r="K66" s="75"/>
      <c r="L66" s="75"/>
      <c r="M66" s="75"/>
      <c r="N66" s="72"/>
      <c r="O66" s="72" t="s">
        <v>42</v>
      </c>
      <c r="P66" s="72"/>
      <c r="Q66" s="72"/>
      <c r="R66" s="72"/>
      <c r="S66" s="74"/>
      <c r="T66" s="198"/>
      <c r="U66" s="198"/>
      <c r="V66" s="198"/>
      <c r="W66" s="201"/>
      <c r="X66" s="198"/>
      <c r="Y66" s="198"/>
      <c r="Z66" s="198"/>
      <c r="AA66" s="75"/>
      <c r="AB66" s="217"/>
      <c r="AC66" s="217"/>
      <c r="AD66" s="201" t="s">
        <v>799</v>
      </c>
      <c r="AE66" s="201"/>
      <c r="AF66" s="201" t="s">
        <v>800</v>
      </c>
      <c r="AG66" s="75"/>
      <c r="AH66" s="75"/>
      <c r="AI66" s="198"/>
      <c r="AJ66" s="23"/>
    </row>
    <row r="67" spans="1:36" ht="87.75" customHeight="1" x14ac:dyDescent="0.25">
      <c r="A67" s="251" t="s">
        <v>409</v>
      </c>
      <c r="B67" s="55" t="s">
        <v>142</v>
      </c>
      <c r="C67" s="198" t="s">
        <v>333</v>
      </c>
      <c r="D67" s="201" t="s">
        <v>334</v>
      </c>
      <c r="E67" s="75"/>
      <c r="F67" s="209">
        <v>41640</v>
      </c>
      <c r="G67" s="209">
        <v>42278</v>
      </c>
      <c r="H67" s="212" t="s">
        <v>447</v>
      </c>
      <c r="I67" s="214">
        <v>25000</v>
      </c>
      <c r="J67" s="201" t="s">
        <v>518</v>
      </c>
      <c r="K67" s="75"/>
      <c r="L67" s="75"/>
      <c r="M67" s="75"/>
      <c r="N67" s="72"/>
      <c r="O67" s="72" t="s">
        <v>42</v>
      </c>
      <c r="P67" s="72"/>
      <c r="Q67" s="72"/>
      <c r="R67" s="72"/>
      <c r="S67" s="74"/>
      <c r="T67" s="198"/>
      <c r="U67" s="198"/>
      <c r="V67" s="198"/>
      <c r="W67" s="201"/>
      <c r="X67" s="198" t="s">
        <v>676</v>
      </c>
      <c r="Y67" s="198"/>
      <c r="Z67" s="198"/>
      <c r="AA67" s="75"/>
      <c r="AB67" s="218">
        <v>41640</v>
      </c>
      <c r="AC67" s="218">
        <v>42278</v>
      </c>
      <c r="AD67" s="201" t="s">
        <v>447</v>
      </c>
      <c r="AE67" s="201"/>
      <c r="AF67" s="201" t="s">
        <v>801</v>
      </c>
      <c r="AG67" s="75"/>
      <c r="AH67" s="75"/>
      <c r="AI67" s="198"/>
      <c r="AJ67" s="23"/>
    </row>
    <row r="68" spans="1:36" ht="84" customHeight="1" x14ac:dyDescent="0.25">
      <c r="A68" s="252"/>
      <c r="B68" s="55" t="s">
        <v>143</v>
      </c>
      <c r="C68" s="198" t="s">
        <v>335</v>
      </c>
      <c r="D68" s="201" t="s">
        <v>336</v>
      </c>
      <c r="E68" s="75"/>
      <c r="F68" s="209">
        <v>41091</v>
      </c>
      <c r="G68" s="209">
        <v>41821</v>
      </c>
      <c r="H68" s="212" t="s">
        <v>447</v>
      </c>
      <c r="I68" s="214">
        <v>6800000</v>
      </c>
      <c r="J68" s="201" t="s">
        <v>519</v>
      </c>
      <c r="K68" s="75"/>
      <c r="L68" s="75"/>
      <c r="M68" s="75"/>
      <c r="N68" s="72"/>
      <c r="O68" s="72" t="s">
        <v>42</v>
      </c>
      <c r="P68" s="72"/>
      <c r="Q68" s="72"/>
      <c r="R68" s="72"/>
      <c r="S68" s="74"/>
      <c r="T68" s="198"/>
      <c r="U68" s="198"/>
      <c r="V68" s="198"/>
      <c r="W68" s="201"/>
      <c r="X68" s="198"/>
      <c r="Y68" s="198"/>
      <c r="Z68" s="198"/>
      <c r="AA68" s="75"/>
      <c r="AB68" s="217"/>
      <c r="AC68" s="217"/>
      <c r="AD68" s="201" t="s">
        <v>447</v>
      </c>
      <c r="AE68" s="201"/>
      <c r="AF68" s="201" t="s">
        <v>801</v>
      </c>
      <c r="AG68" s="75"/>
      <c r="AH68" s="75"/>
      <c r="AI68" s="198"/>
      <c r="AJ68" s="23"/>
    </row>
    <row r="69" spans="1:36" ht="69.75" customHeight="1" x14ac:dyDescent="0.25">
      <c r="A69" s="252"/>
      <c r="B69" s="55" t="s">
        <v>144</v>
      </c>
      <c r="C69" s="198" t="s">
        <v>337</v>
      </c>
      <c r="D69" s="201" t="s">
        <v>338</v>
      </c>
      <c r="E69" s="75"/>
      <c r="F69" s="209">
        <v>40909</v>
      </c>
      <c r="G69" s="209">
        <v>42644</v>
      </c>
      <c r="H69" s="212" t="s">
        <v>448</v>
      </c>
      <c r="I69" s="214">
        <v>50000</v>
      </c>
      <c r="J69" s="201" t="s">
        <v>520</v>
      </c>
      <c r="K69" s="75"/>
      <c r="L69" s="75"/>
      <c r="M69" s="75"/>
      <c r="N69" s="72"/>
      <c r="O69" s="72" t="s">
        <v>42</v>
      </c>
      <c r="P69" s="72"/>
      <c r="Q69" s="72"/>
      <c r="R69" s="72"/>
      <c r="S69" s="74"/>
      <c r="T69" s="198"/>
      <c r="U69" s="198"/>
      <c r="V69" s="198"/>
      <c r="W69" s="201"/>
      <c r="X69" s="198"/>
      <c r="Y69" s="198"/>
      <c r="Z69" s="198"/>
      <c r="AA69" s="75"/>
      <c r="AB69" s="217"/>
      <c r="AC69" s="217"/>
      <c r="AD69" s="201" t="s">
        <v>448</v>
      </c>
      <c r="AE69" s="201"/>
      <c r="AF69" s="201" t="s">
        <v>802</v>
      </c>
      <c r="AG69" s="75"/>
      <c r="AH69" s="75"/>
      <c r="AI69" s="198" t="s">
        <v>837</v>
      </c>
      <c r="AJ69" s="23"/>
    </row>
    <row r="70" spans="1:36" ht="75" customHeight="1" x14ac:dyDescent="0.25">
      <c r="A70" s="252"/>
      <c r="B70" s="55" t="s">
        <v>145</v>
      </c>
      <c r="C70" s="198" t="s">
        <v>339</v>
      </c>
      <c r="D70" s="201" t="s">
        <v>340</v>
      </c>
      <c r="E70" s="75"/>
      <c r="F70" s="209">
        <v>40909</v>
      </c>
      <c r="G70" s="209">
        <v>42644</v>
      </c>
      <c r="H70" s="212" t="s">
        <v>449</v>
      </c>
      <c r="I70" s="214">
        <v>100000</v>
      </c>
      <c r="J70" s="201" t="s">
        <v>521</v>
      </c>
      <c r="K70" s="75"/>
      <c r="L70" s="75"/>
      <c r="M70" s="75"/>
      <c r="N70" s="72"/>
      <c r="O70" s="72" t="s">
        <v>42</v>
      </c>
      <c r="P70" s="72"/>
      <c r="Q70" s="72"/>
      <c r="R70" s="72"/>
      <c r="S70" s="74"/>
      <c r="T70" s="198"/>
      <c r="U70" s="198"/>
      <c r="V70" s="198"/>
      <c r="W70" s="201"/>
      <c r="X70" s="198"/>
      <c r="Y70" s="198"/>
      <c r="Z70" s="198"/>
      <c r="AA70" s="75"/>
      <c r="AB70" s="217"/>
      <c r="AC70" s="217"/>
      <c r="AD70" s="201" t="s">
        <v>803</v>
      </c>
      <c r="AE70" s="201"/>
      <c r="AF70" s="201"/>
      <c r="AG70" s="75"/>
      <c r="AH70" s="75"/>
      <c r="AI70" s="198" t="s">
        <v>838</v>
      </c>
      <c r="AJ70" s="23"/>
    </row>
    <row r="71" spans="1:36" ht="96" customHeight="1" x14ac:dyDescent="0.25">
      <c r="A71" s="251" t="s">
        <v>410</v>
      </c>
      <c r="B71" s="55" t="s">
        <v>146</v>
      </c>
      <c r="C71" s="198" t="s">
        <v>341</v>
      </c>
      <c r="D71" s="201" t="s">
        <v>342</v>
      </c>
      <c r="E71" s="75"/>
      <c r="F71" s="209">
        <v>41548</v>
      </c>
      <c r="G71" s="209">
        <v>42644</v>
      </c>
      <c r="H71" s="212" t="s">
        <v>450</v>
      </c>
      <c r="I71" s="214">
        <v>600000</v>
      </c>
      <c r="J71" s="201" t="s">
        <v>522</v>
      </c>
      <c r="K71" s="75"/>
      <c r="L71" s="75"/>
      <c r="M71" s="75"/>
      <c r="N71" s="72"/>
      <c r="O71" s="72" t="s">
        <v>42</v>
      </c>
      <c r="P71" s="72"/>
      <c r="Q71" s="72"/>
      <c r="R71" s="72"/>
      <c r="S71" s="74"/>
      <c r="T71" s="198" t="s">
        <v>663</v>
      </c>
      <c r="U71" s="198"/>
      <c r="V71" s="198"/>
      <c r="W71" s="201" t="s">
        <v>665</v>
      </c>
      <c r="X71" s="198"/>
      <c r="Y71" s="198"/>
      <c r="Z71" s="198"/>
      <c r="AA71" s="75"/>
      <c r="AB71" s="218">
        <v>41548</v>
      </c>
      <c r="AC71" s="218">
        <v>42644</v>
      </c>
      <c r="AD71" s="201" t="s">
        <v>450</v>
      </c>
      <c r="AE71" s="201"/>
      <c r="AF71" s="201" t="s">
        <v>804</v>
      </c>
      <c r="AG71" s="75"/>
      <c r="AH71" s="75"/>
      <c r="AI71" s="198"/>
      <c r="AJ71" s="23"/>
    </row>
    <row r="72" spans="1:36" ht="133.5" customHeight="1" x14ac:dyDescent="0.25">
      <c r="A72" s="252"/>
      <c r="B72" s="55" t="s">
        <v>147</v>
      </c>
      <c r="C72" s="198" t="s">
        <v>343</v>
      </c>
      <c r="D72" s="201" t="s">
        <v>344</v>
      </c>
      <c r="E72" s="75"/>
      <c r="F72" s="209">
        <v>41548</v>
      </c>
      <c r="G72" s="209">
        <v>42644</v>
      </c>
      <c r="H72" s="212" t="s">
        <v>451</v>
      </c>
      <c r="I72" s="214">
        <v>600000</v>
      </c>
      <c r="J72" s="201" t="s">
        <v>523</v>
      </c>
      <c r="K72" s="75"/>
      <c r="L72" s="75"/>
      <c r="M72" s="75"/>
      <c r="N72" s="72"/>
      <c r="O72" s="72" t="s">
        <v>42</v>
      </c>
      <c r="P72" s="72"/>
      <c r="Q72" s="72"/>
      <c r="R72" s="72"/>
      <c r="S72" s="74"/>
      <c r="T72" s="198"/>
      <c r="U72" s="198"/>
      <c r="V72" s="198"/>
      <c r="W72" s="201"/>
      <c r="X72" s="198" t="s">
        <v>677</v>
      </c>
      <c r="Y72" s="198" t="s">
        <v>343</v>
      </c>
      <c r="Z72" s="198" t="s">
        <v>344</v>
      </c>
      <c r="AA72" s="75"/>
      <c r="AB72" s="218">
        <v>41548</v>
      </c>
      <c r="AC72" s="218">
        <v>42644</v>
      </c>
      <c r="AD72" s="201"/>
      <c r="AE72" s="201"/>
      <c r="AF72" s="201" t="s">
        <v>805</v>
      </c>
      <c r="AG72" s="75"/>
      <c r="AH72" s="75"/>
      <c r="AI72" s="198" t="s">
        <v>839</v>
      </c>
      <c r="AJ72" s="23"/>
    </row>
    <row r="73" spans="1:36" ht="127.5" customHeight="1" x14ac:dyDescent="0.25">
      <c r="A73" s="252"/>
      <c r="B73" s="55" t="s">
        <v>148</v>
      </c>
      <c r="C73" s="198" t="s">
        <v>345</v>
      </c>
      <c r="D73" s="201" t="s">
        <v>346</v>
      </c>
      <c r="E73" s="75"/>
      <c r="F73" s="209">
        <v>40940</v>
      </c>
      <c r="G73" s="209">
        <v>42614</v>
      </c>
      <c r="H73" s="212" t="s">
        <v>452</v>
      </c>
      <c r="I73" s="214">
        <v>3000000</v>
      </c>
      <c r="J73" s="201" t="s">
        <v>524</v>
      </c>
      <c r="K73" s="75"/>
      <c r="L73" s="75"/>
      <c r="M73" s="75"/>
      <c r="N73" s="72"/>
      <c r="O73" s="72" t="s">
        <v>42</v>
      </c>
      <c r="P73" s="72"/>
      <c r="Q73" s="72"/>
      <c r="R73" s="72"/>
      <c r="S73" s="74"/>
      <c r="T73" s="198"/>
      <c r="U73" s="198"/>
      <c r="V73" s="198"/>
      <c r="W73" s="201"/>
      <c r="X73" s="198"/>
      <c r="Y73" s="198"/>
      <c r="Z73" s="198"/>
      <c r="AA73" s="75"/>
      <c r="AB73" s="217"/>
      <c r="AC73" s="217"/>
      <c r="AD73" s="201"/>
      <c r="AE73" s="201"/>
      <c r="AF73" s="201" t="s">
        <v>806</v>
      </c>
      <c r="AG73" s="75"/>
      <c r="AH73" s="75"/>
      <c r="AI73" s="198" t="s">
        <v>840</v>
      </c>
      <c r="AJ73" s="23"/>
    </row>
    <row r="74" spans="1:36" ht="99.75" customHeight="1" x14ac:dyDescent="0.25">
      <c r="A74" s="252"/>
      <c r="B74" s="55" t="s">
        <v>149</v>
      </c>
      <c r="C74" s="198" t="s">
        <v>347</v>
      </c>
      <c r="D74" s="201" t="s">
        <v>348</v>
      </c>
      <c r="E74" s="75"/>
      <c r="F74" s="209">
        <v>40969</v>
      </c>
      <c r="G74" s="209" t="s">
        <v>453</v>
      </c>
      <c r="H74" s="212" t="s">
        <v>452</v>
      </c>
      <c r="I74" s="214">
        <v>400000</v>
      </c>
      <c r="J74" s="201" t="s">
        <v>525</v>
      </c>
      <c r="K74" s="75"/>
      <c r="L74" s="75"/>
      <c r="M74" s="75"/>
      <c r="N74" s="72"/>
      <c r="O74" s="72"/>
      <c r="P74" s="72" t="s">
        <v>42</v>
      </c>
      <c r="Q74" s="72"/>
      <c r="R74" s="72"/>
      <c r="S74" s="74"/>
      <c r="T74" s="198"/>
      <c r="U74" s="198"/>
      <c r="V74" s="198"/>
      <c r="W74" s="201"/>
      <c r="X74" s="198" t="s">
        <v>678</v>
      </c>
      <c r="Y74" s="198"/>
      <c r="Z74" s="198"/>
      <c r="AA74" s="75"/>
      <c r="AB74" s="217"/>
      <c r="AC74" s="217"/>
      <c r="AD74" s="201"/>
      <c r="AE74" s="201"/>
      <c r="AF74" s="201" t="s">
        <v>807</v>
      </c>
      <c r="AG74" s="75"/>
      <c r="AH74" s="75"/>
      <c r="AI74" s="198" t="s">
        <v>841</v>
      </c>
      <c r="AJ74" s="23"/>
    </row>
    <row r="75" spans="1:36" ht="114" customHeight="1" x14ac:dyDescent="0.25">
      <c r="A75" s="252"/>
      <c r="B75" s="55" t="s">
        <v>150</v>
      </c>
      <c r="C75" s="198" t="s">
        <v>349</v>
      </c>
      <c r="D75" s="201" t="s">
        <v>350</v>
      </c>
      <c r="E75" s="75"/>
      <c r="F75" s="209">
        <v>41426</v>
      </c>
      <c r="G75" s="209">
        <v>41609</v>
      </c>
      <c r="H75" s="212" t="s">
        <v>454</v>
      </c>
      <c r="I75" s="214">
        <v>200000</v>
      </c>
      <c r="J75" s="201" t="s">
        <v>526</v>
      </c>
      <c r="K75" s="75"/>
      <c r="L75" s="75"/>
      <c r="M75" s="75"/>
      <c r="N75" s="72"/>
      <c r="O75" s="72" t="s">
        <v>42</v>
      </c>
      <c r="P75" s="72"/>
      <c r="Q75" s="72"/>
      <c r="R75" s="72"/>
      <c r="S75" s="74" t="s">
        <v>44</v>
      </c>
      <c r="T75" s="198"/>
      <c r="U75" s="198"/>
      <c r="V75" s="198"/>
      <c r="W75" s="201"/>
      <c r="X75" s="198"/>
      <c r="Y75" s="198"/>
      <c r="Z75" s="198"/>
      <c r="AA75" s="75"/>
      <c r="AB75" s="218">
        <v>41426</v>
      </c>
      <c r="AC75" s="218">
        <v>41609</v>
      </c>
      <c r="AD75" s="201"/>
      <c r="AE75" s="201"/>
      <c r="AF75" s="201"/>
      <c r="AG75" s="75"/>
      <c r="AH75" s="75"/>
      <c r="AI75" s="198" t="s">
        <v>842</v>
      </c>
      <c r="AJ75" s="23"/>
    </row>
    <row r="76" spans="1:36" ht="107.25" customHeight="1" x14ac:dyDescent="0.25">
      <c r="A76" s="252"/>
      <c r="B76" s="55" t="s">
        <v>151</v>
      </c>
      <c r="C76" s="198" t="s">
        <v>351</v>
      </c>
      <c r="D76" s="201" t="s">
        <v>352</v>
      </c>
      <c r="E76" s="75"/>
      <c r="F76" s="209">
        <v>41091</v>
      </c>
      <c r="G76" s="209">
        <v>42614</v>
      </c>
      <c r="H76" s="212" t="s">
        <v>454</v>
      </c>
      <c r="I76" s="214">
        <v>5000000</v>
      </c>
      <c r="J76" s="201" t="s">
        <v>527</v>
      </c>
      <c r="K76" s="75"/>
      <c r="L76" s="75"/>
      <c r="M76" s="75"/>
      <c r="N76" s="72"/>
      <c r="O76" s="72" t="s">
        <v>42</v>
      </c>
      <c r="P76" s="72"/>
      <c r="Q76" s="72"/>
      <c r="R76" s="72"/>
      <c r="S76" s="74" t="s">
        <v>44</v>
      </c>
      <c r="T76" s="198"/>
      <c r="U76" s="198"/>
      <c r="V76" s="198"/>
      <c r="W76" s="201"/>
      <c r="X76" s="198"/>
      <c r="Y76" s="198"/>
      <c r="Z76" s="198"/>
      <c r="AA76" s="75"/>
      <c r="AB76" s="218">
        <v>41640</v>
      </c>
      <c r="AC76" s="217" t="s">
        <v>759</v>
      </c>
      <c r="AD76" s="201"/>
      <c r="AE76" s="201"/>
      <c r="AF76" s="201"/>
      <c r="AG76" s="75"/>
      <c r="AH76" s="75"/>
      <c r="AI76" s="198" t="s">
        <v>843</v>
      </c>
      <c r="AJ76" s="23"/>
    </row>
    <row r="77" spans="1:36" ht="123" customHeight="1" x14ac:dyDescent="0.25">
      <c r="A77" s="252"/>
      <c r="B77" s="55" t="s">
        <v>152</v>
      </c>
      <c r="C77" s="198" t="s">
        <v>353</v>
      </c>
      <c r="D77" s="201" t="s">
        <v>354</v>
      </c>
      <c r="E77" s="75"/>
      <c r="F77" s="209">
        <v>40940</v>
      </c>
      <c r="G77" s="209">
        <v>42614</v>
      </c>
      <c r="H77" s="212" t="s">
        <v>455</v>
      </c>
      <c r="I77" s="214">
        <v>400000</v>
      </c>
      <c r="J77" s="201" t="s">
        <v>528</v>
      </c>
      <c r="K77" s="75"/>
      <c r="L77" s="75"/>
      <c r="M77" s="75"/>
      <c r="N77" s="72"/>
      <c r="O77" s="72" t="s">
        <v>42</v>
      </c>
      <c r="P77" s="72"/>
      <c r="Q77" s="72"/>
      <c r="R77" s="72"/>
      <c r="S77" s="74" t="s">
        <v>44</v>
      </c>
      <c r="T77" s="198"/>
      <c r="U77" s="198" t="s">
        <v>679</v>
      </c>
      <c r="V77" s="198" t="s">
        <v>680</v>
      </c>
      <c r="W77" s="201" t="s">
        <v>681</v>
      </c>
      <c r="X77" s="198" t="s">
        <v>682</v>
      </c>
      <c r="Y77" s="198"/>
      <c r="Z77" s="198"/>
      <c r="AA77" s="75"/>
      <c r="AB77" s="217"/>
      <c r="AC77" s="217"/>
      <c r="AD77" s="201"/>
      <c r="AE77" s="201"/>
      <c r="AF77" s="201"/>
      <c r="AG77" s="75"/>
      <c r="AH77" s="75"/>
      <c r="AI77" s="198" t="s">
        <v>844</v>
      </c>
      <c r="AJ77" s="23"/>
    </row>
    <row r="78" spans="1:36" ht="263.25" customHeight="1" x14ac:dyDescent="0.25">
      <c r="A78" s="252"/>
      <c r="B78" s="55" t="s">
        <v>153</v>
      </c>
      <c r="C78" s="198" t="s">
        <v>355</v>
      </c>
      <c r="D78" s="201" t="s">
        <v>356</v>
      </c>
      <c r="E78" s="75"/>
      <c r="F78" s="209">
        <v>41000</v>
      </c>
      <c r="G78" s="209">
        <v>42614</v>
      </c>
      <c r="H78" s="212" t="s">
        <v>455</v>
      </c>
      <c r="I78" s="214">
        <v>5000000</v>
      </c>
      <c r="J78" s="201" t="s">
        <v>529</v>
      </c>
      <c r="K78" s="75"/>
      <c r="L78" s="75"/>
      <c r="M78" s="75"/>
      <c r="N78" s="72"/>
      <c r="O78" s="72"/>
      <c r="P78" s="72" t="s">
        <v>42</v>
      </c>
      <c r="Q78" s="72"/>
      <c r="R78" s="72"/>
      <c r="S78" s="74"/>
      <c r="T78" s="198" t="s">
        <v>683</v>
      </c>
      <c r="U78" s="198" t="s">
        <v>684</v>
      </c>
      <c r="V78" s="198" t="s">
        <v>685</v>
      </c>
      <c r="W78" s="201" t="s">
        <v>686</v>
      </c>
      <c r="X78" s="198" t="s">
        <v>687</v>
      </c>
      <c r="Y78" s="198"/>
      <c r="Z78" s="198"/>
      <c r="AA78" s="75"/>
      <c r="AB78" s="217"/>
      <c r="AC78" s="217"/>
      <c r="AD78" s="201"/>
      <c r="AE78" s="201"/>
      <c r="AF78" s="201" t="s">
        <v>808</v>
      </c>
      <c r="AG78" s="75"/>
      <c r="AH78" s="75"/>
      <c r="AI78" s="198" t="s">
        <v>845</v>
      </c>
      <c r="AJ78" s="23"/>
    </row>
    <row r="79" spans="1:36" ht="87.75" customHeight="1" x14ac:dyDescent="0.25">
      <c r="A79" s="252"/>
      <c r="B79" s="55" t="s">
        <v>154</v>
      </c>
      <c r="C79" s="198" t="s">
        <v>357</v>
      </c>
      <c r="D79" s="201" t="s">
        <v>358</v>
      </c>
      <c r="E79" s="75"/>
      <c r="F79" s="209">
        <v>40909</v>
      </c>
      <c r="G79" s="209">
        <v>42186</v>
      </c>
      <c r="H79" s="212" t="s">
        <v>456</v>
      </c>
      <c r="I79" s="214">
        <v>250000</v>
      </c>
      <c r="J79" s="201" t="s">
        <v>530</v>
      </c>
      <c r="K79" s="75"/>
      <c r="L79" s="75"/>
      <c r="M79" s="75"/>
      <c r="N79" s="72"/>
      <c r="O79" s="72"/>
      <c r="P79" s="72"/>
      <c r="Q79" s="72" t="s">
        <v>42</v>
      </c>
      <c r="R79" s="72"/>
      <c r="S79" s="74"/>
      <c r="T79" s="198" t="s">
        <v>688</v>
      </c>
      <c r="U79" s="198" t="s">
        <v>689</v>
      </c>
      <c r="V79" s="198"/>
      <c r="W79" s="201" t="s">
        <v>610</v>
      </c>
      <c r="X79" s="198"/>
      <c r="Y79" s="198" t="s">
        <v>756</v>
      </c>
      <c r="Z79" s="198"/>
      <c r="AA79" s="75"/>
      <c r="AB79" s="217"/>
      <c r="AC79" s="218">
        <v>42186</v>
      </c>
      <c r="AD79" s="201" t="s">
        <v>457</v>
      </c>
      <c r="AE79" s="201"/>
      <c r="AF79" s="201" t="s">
        <v>229</v>
      </c>
      <c r="AG79" s="75"/>
      <c r="AH79" s="75"/>
      <c r="AI79" s="198"/>
      <c r="AJ79" s="23"/>
    </row>
    <row r="80" spans="1:36" ht="67.5" customHeight="1" x14ac:dyDescent="0.25">
      <c r="A80" s="252"/>
      <c r="B80" s="55" t="s">
        <v>155</v>
      </c>
      <c r="C80" s="198" t="s">
        <v>359</v>
      </c>
      <c r="D80" s="201" t="s">
        <v>360</v>
      </c>
      <c r="E80" s="75"/>
      <c r="F80" s="209">
        <v>41275</v>
      </c>
      <c r="G80" s="209">
        <v>42644</v>
      </c>
      <c r="H80" s="212" t="s">
        <v>457</v>
      </c>
      <c r="I80" s="214">
        <v>8000000</v>
      </c>
      <c r="J80" s="201" t="s">
        <v>531</v>
      </c>
      <c r="K80" s="75"/>
      <c r="L80" s="75"/>
      <c r="M80" s="75"/>
      <c r="N80" s="72"/>
      <c r="O80" s="72"/>
      <c r="P80" s="72" t="s">
        <v>42</v>
      </c>
      <c r="Q80" s="72"/>
      <c r="R80" s="72"/>
      <c r="S80" s="74"/>
      <c r="T80" s="198"/>
      <c r="U80" s="198"/>
      <c r="V80" s="198"/>
      <c r="W80" s="201" t="s">
        <v>610</v>
      </c>
      <c r="X80" s="198"/>
      <c r="Y80" s="198" t="s">
        <v>757</v>
      </c>
      <c r="Z80" s="198"/>
      <c r="AA80" s="75"/>
      <c r="AB80" s="217"/>
      <c r="AC80" s="218">
        <v>42644</v>
      </c>
      <c r="AD80" s="201" t="s">
        <v>457</v>
      </c>
      <c r="AE80" s="201"/>
      <c r="AF80" s="201" t="s">
        <v>809</v>
      </c>
      <c r="AG80" s="75"/>
      <c r="AH80" s="75"/>
      <c r="AI80" s="198"/>
      <c r="AJ80" s="23"/>
    </row>
    <row r="81" spans="1:36" ht="129" customHeight="1" x14ac:dyDescent="0.25">
      <c r="A81" s="252"/>
      <c r="B81" s="55" t="s">
        <v>156</v>
      </c>
      <c r="C81" s="198" t="s">
        <v>361</v>
      </c>
      <c r="D81" s="201" t="s">
        <v>360</v>
      </c>
      <c r="E81" s="75"/>
      <c r="F81" s="209">
        <v>40909</v>
      </c>
      <c r="G81" s="209">
        <v>42644</v>
      </c>
      <c r="H81" s="212" t="s">
        <v>236</v>
      </c>
      <c r="I81" s="214">
        <v>5300000</v>
      </c>
      <c r="J81" s="201" t="s">
        <v>532</v>
      </c>
      <c r="K81" s="75"/>
      <c r="L81" s="75"/>
      <c r="M81" s="75"/>
      <c r="N81" s="72"/>
      <c r="O81" s="72"/>
      <c r="P81" s="72"/>
      <c r="Q81" s="72" t="s">
        <v>42</v>
      </c>
      <c r="R81" s="72"/>
      <c r="S81" s="74"/>
      <c r="T81" s="198" t="s">
        <v>688</v>
      </c>
      <c r="U81" s="198" t="s">
        <v>690</v>
      </c>
      <c r="V81" s="198"/>
      <c r="W81" s="201" t="s">
        <v>610</v>
      </c>
      <c r="X81" s="198"/>
      <c r="Y81" s="198"/>
      <c r="Z81" s="198"/>
      <c r="AA81" s="75"/>
      <c r="AB81" s="217"/>
      <c r="AC81" s="217"/>
      <c r="AD81" s="201" t="s">
        <v>457</v>
      </c>
      <c r="AE81" s="201"/>
      <c r="AF81" s="201" t="s">
        <v>810</v>
      </c>
      <c r="AG81" s="75"/>
      <c r="AH81" s="75"/>
      <c r="AI81" s="198" t="s">
        <v>846</v>
      </c>
      <c r="AJ81" s="23"/>
    </row>
    <row r="82" spans="1:36" ht="138.75" customHeight="1" x14ac:dyDescent="0.25">
      <c r="A82" s="252"/>
      <c r="B82" s="55" t="s">
        <v>157</v>
      </c>
      <c r="C82" s="198" t="s">
        <v>362</v>
      </c>
      <c r="D82" s="201" t="s">
        <v>363</v>
      </c>
      <c r="E82" s="75"/>
      <c r="F82" s="209">
        <v>40910</v>
      </c>
      <c r="G82" s="209">
        <v>42370</v>
      </c>
      <c r="H82" s="212" t="s">
        <v>458</v>
      </c>
      <c r="I82" s="214">
        <v>4000000</v>
      </c>
      <c r="J82" s="201" t="s">
        <v>533</v>
      </c>
      <c r="K82" s="75"/>
      <c r="L82" s="75"/>
      <c r="M82" s="75"/>
      <c r="N82" s="72"/>
      <c r="O82" s="72"/>
      <c r="P82" s="72"/>
      <c r="Q82" s="72" t="s">
        <v>42</v>
      </c>
      <c r="R82" s="72"/>
      <c r="S82" s="74"/>
      <c r="T82" s="198" t="s">
        <v>691</v>
      </c>
      <c r="U82" s="198" t="s">
        <v>692</v>
      </c>
      <c r="V82" s="198" t="s">
        <v>693</v>
      </c>
      <c r="W82" s="201" t="s">
        <v>694</v>
      </c>
      <c r="X82" s="198"/>
      <c r="Y82" s="198"/>
      <c r="Z82" s="198"/>
      <c r="AA82" s="75"/>
      <c r="AB82" s="217"/>
      <c r="AC82" s="217"/>
      <c r="AD82" s="201"/>
      <c r="AE82" s="201"/>
      <c r="AF82" s="201"/>
      <c r="AG82" s="75"/>
      <c r="AH82" s="75"/>
      <c r="AI82" s="198"/>
      <c r="AJ82" s="23"/>
    </row>
    <row r="83" spans="1:36" ht="123.75" customHeight="1" x14ac:dyDescent="0.25">
      <c r="A83" s="252"/>
      <c r="B83" s="55" t="s">
        <v>158</v>
      </c>
      <c r="C83" s="198" t="s">
        <v>364</v>
      </c>
      <c r="D83" s="201" t="s">
        <v>365</v>
      </c>
      <c r="E83" s="75"/>
      <c r="F83" s="209">
        <v>40909</v>
      </c>
      <c r="G83" s="209">
        <v>41640</v>
      </c>
      <c r="H83" s="212" t="s">
        <v>459</v>
      </c>
      <c r="I83" s="214">
        <v>200000</v>
      </c>
      <c r="J83" s="201" t="s">
        <v>534</v>
      </c>
      <c r="K83" s="75"/>
      <c r="L83" s="75"/>
      <c r="M83" s="75"/>
      <c r="N83" s="72"/>
      <c r="O83" s="72"/>
      <c r="P83" s="72"/>
      <c r="Q83" s="72" t="s">
        <v>42</v>
      </c>
      <c r="R83" s="72"/>
      <c r="S83" s="74"/>
      <c r="T83" s="198" t="s">
        <v>695</v>
      </c>
      <c r="U83" s="198" t="s">
        <v>690</v>
      </c>
      <c r="V83" s="198"/>
      <c r="W83" s="201"/>
      <c r="X83" s="198" t="s">
        <v>696</v>
      </c>
      <c r="Y83" s="198"/>
      <c r="Z83" s="198"/>
      <c r="AA83" s="75"/>
      <c r="AB83" s="217"/>
      <c r="AC83" s="217"/>
      <c r="AD83" s="201" t="s">
        <v>811</v>
      </c>
      <c r="AE83" s="201"/>
      <c r="AF83" s="201" t="s">
        <v>812</v>
      </c>
      <c r="AG83" s="75"/>
      <c r="AH83" s="75"/>
      <c r="AI83" s="198"/>
      <c r="AJ83" s="23"/>
    </row>
    <row r="84" spans="1:36" ht="129.75" customHeight="1" x14ac:dyDescent="0.25">
      <c r="A84" s="252"/>
      <c r="B84" s="55" t="s">
        <v>159</v>
      </c>
      <c r="C84" s="198" t="s">
        <v>366</v>
      </c>
      <c r="D84" s="201" t="s">
        <v>367</v>
      </c>
      <c r="E84" s="75"/>
      <c r="F84" s="209">
        <v>40909</v>
      </c>
      <c r="G84" s="209">
        <v>41640</v>
      </c>
      <c r="H84" s="212" t="s">
        <v>442</v>
      </c>
      <c r="I84" s="214">
        <v>600000</v>
      </c>
      <c r="J84" s="201" t="s">
        <v>535</v>
      </c>
      <c r="K84" s="75"/>
      <c r="L84" s="75"/>
      <c r="M84" s="75"/>
      <c r="N84" s="72"/>
      <c r="O84" s="72"/>
      <c r="P84" s="72" t="s">
        <v>42</v>
      </c>
      <c r="Q84" s="72"/>
      <c r="R84" s="72"/>
      <c r="S84" s="74"/>
      <c r="T84" s="198" t="s">
        <v>697</v>
      </c>
      <c r="U84" s="198"/>
      <c r="V84" s="198"/>
      <c r="W84" s="201"/>
      <c r="X84" s="198" t="s">
        <v>698</v>
      </c>
      <c r="Y84" s="198"/>
      <c r="Z84" s="198"/>
      <c r="AA84" s="75"/>
      <c r="AB84" s="217"/>
      <c r="AC84" s="217"/>
      <c r="AD84" s="201"/>
      <c r="AE84" s="201"/>
      <c r="AF84" s="201" t="s">
        <v>813</v>
      </c>
      <c r="AG84" s="75"/>
      <c r="AH84" s="75"/>
      <c r="AI84" s="198"/>
      <c r="AJ84" s="23"/>
    </row>
    <row r="85" spans="1:36" ht="92.25" customHeight="1" x14ac:dyDescent="0.25">
      <c r="A85" s="251" t="s">
        <v>411</v>
      </c>
      <c r="B85" s="55" t="s">
        <v>161</v>
      </c>
      <c r="C85" s="198" t="s">
        <v>368</v>
      </c>
      <c r="D85" s="201" t="s">
        <v>369</v>
      </c>
      <c r="E85" s="75"/>
      <c r="F85" s="209">
        <v>41456</v>
      </c>
      <c r="G85" s="209">
        <v>42644</v>
      </c>
      <c r="H85" s="212" t="s">
        <v>460</v>
      </c>
      <c r="I85" s="214">
        <v>4000000</v>
      </c>
      <c r="J85" s="201" t="s">
        <v>536</v>
      </c>
      <c r="K85" s="75"/>
      <c r="L85" s="75"/>
      <c r="M85" s="75"/>
      <c r="N85" s="72"/>
      <c r="O85" s="72" t="s">
        <v>42</v>
      </c>
      <c r="P85" s="72"/>
      <c r="Q85" s="72"/>
      <c r="R85" s="72"/>
      <c r="S85" s="74"/>
      <c r="T85" s="198" t="s">
        <v>699</v>
      </c>
      <c r="U85" s="198"/>
      <c r="V85" s="198" t="s">
        <v>700</v>
      </c>
      <c r="W85" s="201" t="s">
        <v>701</v>
      </c>
      <c r="X85" s="198" t="s">
        <v>702</v>
      </c>
      <c r="Y85" s="198"/>
      <c r="Z85" s="198"/>
      <c r="AA85" s="75"/>
      <c r="AB85" s="218">
        <v>41456</v>
      </c>
      <c r="AC85" s="218">
        <v>42644</v>
      </c>
      <c r="AD85" s="201" t="s">
        <v>460</v>
      </c>
      <c r="AE85" s="201"/>
      <c r="AF85" s="201" t="s">
        <v>814</v>
      </c>
      <c r="AG85" s="75"/>
      <c r="AH85" s="75"/>
      <c r="AI85" s="198"/>
      <c r="AJ85" s="23"/>
    </row>
    <row r="86" spans="1:36" ht="153.75" customHeight="1" x14ac:dyDescent="0.25">
      <c r="A86" s="252"/>
      <c r="B86" s="55" t="s">
        <v>162</v>
      </c>
      <c r="C86" s="198" t="s">
        <v>370</v>
      </c>
      <c r="D86" s="201" t="s">
        <v>371</v>
      </c>
      <c r="E86" s="75"/>
      <c r="F86" s="209">
        <v>41456</v>
      </c>
      <c r="G86" s="209">
        <v>42644</v>
      </c>
      <c r="H86" s="212" t="s">
        <v>460</v>
      </c>
      <c r="I86" s="214">
        <v>600000</v>
      </c>
      <c r="J86" s="201" t="s">
        <v>537</v>
      </c>
      <c r="K86" s="75"/>
      <c r="L86" s="75"/>
      <c r="M86" s="75"/>
      <c r="N86" s="72"/>
      <c r="O86" s="72" t="s">
        <v>42</v>
      </c>
      <c r="P86" s="72"/>
      <c r="Q86" s="72"/>
      <c r="R86" s="72"/>
      <c r="S86" s="74"/>
      <c r="T86" s="198" t="s">
        <v>703</v>
      </c>
      <c r="U86" s="198"/>
      <c r="V86" s="198" t="s">
        <v>704</v>
      </c>
      <c r="W86" s="201" t="s">
        <v>701</v>
      </c>
      <c r="X86" s="198" t="s">
        <v>705</v>
      </c>
      <c r="Y86" s="198"/>
      <c r="Z86" s="198" t="s">
        <v>371</v>
      </c>
      <c r="AA86" s="75"/>
      <c r="AB86" s="218">
        <v>41456</v>
      </c>
      <c r="AC86" s="218">
        <v>42644</v>
      </c>
      <c r="AD86" s="201" t="s">
        <v>460</v>
      </c>
      <c r="AE86" s="201"/>
      <c r="AF86" s="201" t="s">
        <v>815</v>
      </c>
      <c r="AG86" s="75"/>
      <c r="AH86" s="75"/>
      <c r="AI86" s="198" t="s">
        <v>847</v>
      </c>
      <c r="AJ86" s="23"/>
    </row>
    <row r="87" spans="1:36" ht="76.5" customHeight="1" x14ac:dyDescent="0.25">
      <c r="A87" s="252"/>
      <c r="B87" s="55" t="s">
        <v>163</v>
      </c>
      <c r="C87" s="198" t="s">
        <v>372</v>
      </c>
      <c r="D87" s="201" t="s">
        <v>373</v>
      </c>
      <c r="E87" s="75"/>
      <c r="F87" s="209">
        <v>40909</v>
      </c>
      <c r="G87" s="209">
        <v>41640</v>
      </c>
      <c r="H87" s="212" t="s">
        <v>461</v>
      </c>
      <c r="I87" s="214">
        <v>100000</v>
      </c>
      <c r="J87" s="201" t="s">
        <v>538</v>
      </c>
      <c r="K87" s="75"/>
      <c r="L87" s="75"/>
      <c r="M87" s="75"/>
      <c r="N87" s="72"/>
      <c r="O87" s="72" t="s">
        <v>42</v>
      </c>
      <c r="P87" s="72"/>
      <c r="Q87" s="72"/>
      <c r="R87" s="72"/>
      <c r="S87" s="74"/>
      <c r="T87" s="198" t="s">
        <v>738</v>
      </c>
      <c r="U87" s="198" t="s">
        <v>614</v>
      </c>
      <c r="V87" s="198" t="s">
        <v>706</v>
      </c>
      <c r="W87" s="201" t="s">
        <v>707</v>
      </c>
      <c r="X87" s="198" t="s">
        <v>660</v>
      </c>
      <c r="Y87" s="198"/>
      <c r="Z87" s="198"/>
      <c r="AA87" s="75"/>
      <c r="AB87" s="217"/>
      <c r="AC87" s="217"/>
      <c r="AD87" s="201" t="s">
        <v>461</v>
      </c>
      <c r="AE87" s="201"/>
      <c r="AF87" s="201" t="s">
        <v>816</v>
      </c>
      <c r="AG87" s="75"/>
      <c r="AH87" s="75"/>
      <c r="AI87" s="198" t="s">
        <v>848</v>
      </c>
      <c r="AJ87" s="23"/>
    </row>
    <row r="88" spans="1:36" ht="93.75" customHeight="1" x14ac:dyDescent="0.25">
      <c r="A88" s="251" t="s">
        <v>412</v>
      </c>
      <c r="B88" s="55" t="s">
        <v>164</v>
      </c>
      <c r="C88" s="198" t="s">
        <v>374</v>
      </c>
      <c r="D88" s="201" t="s">
        <v>375</v>
      </c>
      <c r="E88" s="75"/>
      <c r="F88" s="209">
        <v>40940</v>
      </c>
      <c r="G88" s="209">
        <v>42614</v>
      </c>
      <c r="H88" s="212" t="s">
        <v>462</v>
      </c>
      <c r="I88" s="214">
        <v>400000</v>
      </c>
      <c r="J88" s="201" t="s">
        <v>539</v>
      </c>
      <c r="K88" s="75"/>
      <c r="L88" s="75"/>
      <c r="M88" s="75"/>
      <c r="N88" s="72"/>
      <c r="O88" s="72"/>
      <c r="P88" s="72" t="s">
        <v>42</v>
      </c>
      <c r="Q88" s="72"/>
      <c r="R88" s="72"/>
      <c r="S88" s="74"/>
      <c r="T88" s="198" t="s">
        <v>708</v>
      </c>
      <c r="U88" s="198" t="s">
        <v>709</v>
      </c>
      <c r="V88" s="198" t="s">
        <v>710</v>
      </c>
      <c r="W88" s="201" t="s">
        <v>610</v>
      </c>
      <c r="X88" s="198"/>
      <c r="Y88" s="198"/>
      <c r="Z88" s="198"/>
      <c r="AA88" s="75"/>
      <c r="AB88" s="217"/>
      <c r="AC88" s="217"/>
      <c r="AD88" s="201"/>
      <c r="AE88" s="201"/>
      <c r="AF88" s="201" t="s">
        <v>817</v>
      </c>
      <c r="AG88" s="75"/>
      <c r="AH88" s="75"/>
      <c r="AI88" s="198" t="s">
        <v>849</v>
      </c>
      <c r="AJ88" s="23"/>
    </row>
    <row r="89" spans="1:36" ht="61.5" customHeight="1" x14ac:dyDescent="0.25">
      <c r="A89" s="252"/>
      <c r="B89" s="55" t="s">
        <v>165</v>
      </c>
      <c r="C89" s="198" t="s">
        <v>376</v>
      </c>
      <c r="D89" s="201" t="s">
        <v>375</v>
      </c>
      <c r="E89" s="75"/>
      <c r="F89" s="209">
        <v>40940</v>
      </c>
      <c r="G89" s="209">
        <v>42614</v>
      </c>
      <c r="H89" s="212" t="s">
        <v>463</v>
      </c>
      <c r="I89" s="214">
        <v>400000</v>
      </c>
      <c r="J89" s="201" t="s">
        <v>540</v>
      </c>
      <c r="K89" s="75"/>
      <c r="L89" s="75"/>
      <c r="M89" s="75"/>
      <c r="N89" s="72"/>
      <c r="O89" s="72"/>
      <c r="P89" s="72"/>
      <c r="Q89" s="72" t="s">
        <v>42</v>
      </c>
      <c r="R89" s="72"/>
      <c r="S89" s="74" t="s">
        <v>44</v>
      </c>
      <c r="T89" s="198" t="s">
        <v>711</v>
      </c>
      <c r="U89" s="198"/>
      <c r="V89" s="198"/>
      <c r="W89" s="201" t="s">
        <v>694</v>
      </c>
      <c r="X89" s="198"/>
      <c r="Y89" s="198"/>
      <c r="Z89" s="198"/>
      <c r="AA89" s="75"/>
      <c r="AB89" s="217"/>
      <c r="AC89" s="217"/>
      <c r="AD89" s="201"/>
      <c r="AE89" s="201"/>
      <c r="AF89" s="201"/>
      <c r="AG89" s="75"/>
      <c r="AH89" s="75"/>
      <c r="AI89" s="198" t="s">
        <v>850</v>
      </c>
      <c r="AJ89" s="23"/>
    </row>
    <row r="90" spans="1:36" ht="86.25" customHeight="1" x14ac:dyDescent="0.25">
      <c r="A90" s="252"/>
      <c r="B90" s="55" t="s">
        <v>166</v>
      </c>
      <c r="C90" s="198" t="s">
        <v>377</v>
      </c>
      <c r="D90" s="201" t="s">
        <v>378</v>
      </c>
      <c r="E90" s="75"/>
      <c r="F90" s="209">
        <v>40817</v>
      </c>
      <c r="G90" s="209">
        <v>42614</v>
      </c>
      <c r="H90" s="212" t="s">
        <v>455</v>
      </c>
      <c r="I90" s="214">
        <v>5000000</v>
      </c>
      <c r="J90" s="201" t="s">
        <v>541</v>
      </c>
      <c r="K90" s="75"/>
      <c r="L90" s="75"/>
      <c r="M90" s="75"/>
      <c r="N90" s="72"/>
      <c r="O90" s="72" t="s">
        <v>42</v>
      </c>
      <c r="P90" s="72"/>
      <c r="Q90" s="72"/>
      <c r="R90" s="72"/>
      <c r="S90" s="74"/>
      <c r="T90" s="198" t="s">
        <v>712</v>
      </c>
      <c r="U90" s="198"/>
      <c r="V90" s="198" t="s">
        <v>713</v>
      </c>
      <c r="W90" s="201" t="s">
        <v>714</v>
      </c>
      <c r="X90" s="198"/>
      <c r="Y90" s="198"/>
      <c r="Z90" s="198"/>
      <c r="AA90" s="75"/>
      <c r="AB90" s="217"/>
      <c r="AC90" s="217"/>
      <c r="AD90" s="201"/>
      <c r="AE90" s="201"/>
      <c r="AF90" s="201"/>
      <c r="AG90" s="75"/>
      <c r="AH90" s="75"/>
      <c r="AI90" s="198" t="s">
        <v>851</v>
      </c>
      <c r="AJ90" s="23"/>
    </row>
    <row r="91" spans="1:36" ht="63.75" customHeight="1" x14ac:dyDescent="0.25">
      <c r="A91" s="252"/>
      <c r="B91" s="55" t="s">
        <v>167</v>
      </c>
      <c r="C91" s="198" t="s">
        <v>379</v>
      </c>
      <c r="D91" s="201" t="s">
        <v>380</v>
      </c>
      <c r="E91" s="75"/>
      <c r="F91" s="209">
        <v>40940</v>
      </c>
      <c r="G91" s="209">
        <v>42614</v>
      </c>
      <c r="H91" s="212" t="s">
        <v>464</v>
      </c>
      <c r="I91" s="214">
        <v>1200000</v>
      </c>
      <c r="J91" s="201" t="s">
        <v>542</v>
      </c>
      <c r="K91" s="75"/>
      <c r="L91" s="75"/>
      <c r="M91" s="75"/>
      <c r="N91" s="72"/>
      <c r="O91" s="72"/>
      <c r="P91" s="72"/>
      <c r="Q91" s="72" t="s">
        <v>42</v>
      </c>
      <c r="R91" s="72"/>
      <c r="S91" s="74"/>
      <c r="T91" s="198" t="s">
        <v>715</v>
      </c>
      <c r="U91" s="198" t="s">
        <v>716</v>
      </c>
      <c r="V91" s="198"/>
      <c r="W91" s="201" t="s">
        <v>665</v>
      </c>
      <c r="X91" s="198"/>
      <c r="Y91" s="198"/>
      <c r="Z91" s="198"/>
      <c r="AA91" s="75"/>
      <c r="AB91" s="217"/>
      <c r="AC91" s="217"/>
      <c r="AD91" s="201" t="s">
        <v>464</v>
      </c>
      <c r="AE91" s="201"/>
      <c r="AF91" s="201" t="s">
        <v>818</v>
      </c>
      <c r="AG91" s="75"/>
      <c r="AH91" s="75"/>
      <c r="AI91" s="198"/>
      <c r="AJ91" s="23"/>
    </row>
    <row r="92" spans="1:36" ht="63.75" customHeight="1" x14ac:dyDescent="0.25">
      <c r="A92" s="252"/>
      <c r="B92" s="55" t="s">
        <v>168</v>
      </c>
      <c r="C92" s="198" t="s">
        <v>381</v>
      </c>
      <c r="D92" s="201" t="s">
        <v>382</v>
      </c>
      <c r="E92" s="75"/>
      <c r="F92" s="209">
        <v>41122</v>
      </c>
      <c r="G92" s="209">
        <v>42614</v>
      </c>
      <c r="H92" s="212" t="s">
        <v>465</v>
      </c>
      <c r="I92" s="214" t="s">
        <v>560</v>
      </c>
      <c r="J92" s="201" t="s">
        <v>543</v>
      </c>
      <c r="K92" s="75"/>
      <c r="L92" s="75"/>
      <c r="M92" s="75"/>
      <c r="N92" s="72"/>
      <c r="O92" s="72"/>
      <c r="P92" s="72" t="s">
        <v>42</v>
      </c>
      <c r="Q92" s="72"/>
      <c r="R92" s="72"/>
      <c r="S92" s="74"/>
      <c r="T92" s="198" t="s">
        <v>663</v>
      </c>
      <c r="U92" s="198"/>
      <c r="V92" s="198" t="s">
        <v>717</v>
      </c>
      <c r="W92" s="201" t="s">
        <v>665</v>
      </c>
      <c r="X92" s="198"/>
      <c r="Y92" s="198"/>
      <c r="Z92" s="198"/>
      <c r="AA92" s="75"/>
      <c r="AB92" s="217"/>
      <c r="AC92" s="217"/>
      <c r="AD92" s="201"/>
      <c r="AE92" s="201"/>
      <c r="AF92" s="201"/>
      <c r="AG92" s="75"/>
      <c r="AH92" s="75"/>
      <c r="AI92" s="198"/>
      <c r="AJ92" s="23"/>
    </row>
    <row r="93" spans="1:36" ht="73.5" customHeight="1" x14ac:dyDescent="0.25">
      <c r="A93" s="252"/>
      <c r="B93" s="55" t="s">
        <v>169</v>
      </c>
      <c r="C93" s="198" t="s">
        <v>383</v>
      </c>
      <c r="D93" s="201" t="s">
        <v>384</v>
      </c>
      <c r="E93" s="75"/>
      <c r="F93" s="209">
        <v>41122</v>
      </c>
      <c r="G93" s="209">
        <v>42614</v>
      </c>
      <c r="H93" s="212" t="s">
        <v>466</v>
      </c>
      <c r="I93" s="214">
        <v>600000</v>
      </c>
      <c r="J93" s="201" t="s">
        <v>544</v>
      </c>
      <c r="K93" s="75"/>
      <c r="L93" s="75"/>
      <c r="M93" s="75"/>
      <c r="N93" s="72"/>
      <c r="O93" s="72" t="s">
        <v>42</v>
      </c>
      <c r="P93" s="72"/>
      <c r="Q93" s="72"/>
      <c r="R93" s="72"/>
      <c r="S93" s="74"/>
      <c r="T93" s="198"/>
      <c r="U93" s="198"/>
      <c r="V93" s="198" t="s">
        <v>718</v>
      </c>
      <c r="W93" s="201"/>
      <c r="X93" s="198"/>
      <c r="Y93" s="198"/>
      <c r="Z93" s="198"/>
      <c r="AA93" s="75"/>
      <c r="AB93" s="217"/>
      <c r="AC93" s="217"/>
      <c r="AD93" s="201"/>
      <c r="AE93" s="201"/>
      <c r="AF93" s="201"/>
      <c r="AG93" s="75"/>
      <c r="AH93" s="75"/>
      <c r="AI93" s="198" t="s">
        <v>852</v>
      </c>
      <c r="AJ93" s="23"/>
    </row>
    <row r="94" spans="1:36" ht="125.25" customHeight="1" x14ac:dyDescent="0.25">
      <c r="A94" s="252"/>
      <c r="B94" s="55" t="s">
        <v>170</v>
      </c>
      <c r="C94" s="198" t="s">
        <v>385</v>
      </c>
      <c r="D94" s="201" t="s">
        <v>386</v>
      </c>
      <c r="E94" s="75"/>
      <c r="F94" s="199" t="s">
        <v>215</v>
      </c>
      <c r="G94" s="209">
        <v>41548</v>
      </c>
      <c r="H94" s="212" t="s">
        <v>467</v>
      </c>
      <c r="I94" s="214">
        <v>200000</v>
      </c>
      <c r="J94" s="201" t="s">
        <v>545</v>
      </c>
      <c r="K94" s="75"/>
      <c r="L94" s="75"/>
      <c r="M94" s="75"/>
      <c r="N94" s="72"/>
      <c r="O94" s="72" t="s">
        <v>42</v>
      </c>
      <c r="P94" s="72"/>
      <c r="Q94" s="72"/>
      <c r="R94" s="72"/>
      <c r="S94" s="74"/>
      <c r="T94" s="198"/>
      <c r="U94" s="198"/>
      <c r="V94" s="198"/>
      <c r="W94" s="201"/>
      <c r="X94" s="198"/>
      <c r="Y94" s="198"/>
      <c r="Z94" s="198"/>
      <c r="AA94" s="75"/>
      <c r="AB94" s="217"/>
      <c r="AC94" s="217"/>
      <c r="AD94" s="201"/>
      <c r="AE94" s="201"/>
      <c r="AF94" s="201" t="s">
        <v>819</v>
      </c>
      <c r="AG94" s="75"/>
      <c r="AH94" s="75"/>
      <c r="AI94" s="198" t="s">
        <v>853</v>
      </c>
      <c r="AJ94" s="23"/>
    </row>
    <row r="95" spans="1:36" ht="156.75" customHeight="1" x14ac:dyDescent="0.25">
      <c r="A95" s="252"/>
      <c r="B95" s="55" t="s">
        <v>171</v>
      </c>
      <c r="C95" s="198" t="s">
        <v>387</v>
      </c>
      <c r="D95" s="201" t="s">
        <v>388</v>
      </c>
      <c r="E95" s="75"/>
      <c r="F95" s="209">
        <v>41913</v>
      </c>
      <c r="G95" s="209">
        <v>42644</v>
      </c>
      <c r="H95" s="212" t="s">
        <v>468</v>
      </c>
      <c r="I95" s="214" t="s">
        <v>561</v>
      </c>
      <c r="J95" s="201" t="s">
        <v>546</v>
      </c>
      <c r="K95" s="75"/>
      <c r="L95" s="75"/>
      <c r="M95" s="75"/>
      <c r="N95" s="72" t="s">
        <v>42</v>
      </c>
      <c r="O95" s="72"/>
      <c r="P95" s="72"/>
      <c r="Q95" s="72"/>
      <c r="R95" s="72"/>
      <c r="S95" s="74"/>
      <c r="T95" s="198"/>
      <c r="U95" s="198"/>
      <c r="V95" s="198"/>
      <c r="W95" s="201"/>
      <c r="X95" s="198"/>
      <c r="Y95" s="198"/>
      <c r="Z95" s="198"/>
      <c r="AA95" s="75"/>
      <c r="AB95" s="217"/>
      <c r="AC95" s="217"/>
      <c r="AD95" s="201"/>
      <c r="AE95" s="201"/>
      <c r="AF95" s="201" t="s">
        <v>819</v>
      </c>
      <c r="AG95" s="75"/>
      <c r="AH95" s="75"/>
      <c r="AI95" s="198" t="s">
        <v>854</v>
      </c>
      <c r="AJ95" s="23"/>
    </row>
    <row r="96" spans="1:36" ht="135" customHeight="1" x14ac:dyDescent="0.25">
      <c r="A96" s="252"/>
      <c r="B96" s="55" t="s">
        <v>172</v>
      </c>
      <c r="C96" s="198" t="s">
        <v>389</v>
      </c>
      <c r="D96" s="201" t="s">
        <v>390</v>
      </c>
      <c r="E96" s="75"/>
      <c r="F96" s="209" t="s">
        <v>221</v>
      </c>
      <c r="G96" s="209">
        <v>42644</v>
      </c>
      <c r="H96" s="212" t="s">
        <v>463</v>
      </c>
      <c r="I96" s="214">
        <v>4000000</v>
      </c>
      <c r="J96" s="201" t="s">
        <v>547</v>
      </c>
      <c r="K96" s="75"/>
      <c r="L96" s="75"/>
      <c r="M96" s="75"/>
      <c r="N96" s="72"/>
      <c r="O96" s="72"/>
      <c r="P96" s="72" t="s">
        <v>42</v>
      </c>
      <c r="Q96" s="72"/>
      <c r="R96" s="72"/>
      <c r="S96" s="74"/>
      <c r="T96" s="198" t="s">
        <v>719</v>
      </c>
      <c r="U96" s="198" t="s">
        <v>720</v>
      </c>
      <c r="V96" s="198" t="s">
        <v>693</v>
      </c>
      <c r="W96" s="201" t="s">
        <v>721</v>
      </c>
      <c r="X96" s="198"/>
      <c r="Y96" s="198"/>
      <c r="Z96" s="198"/>
      <c r="AA96" s="75"/>
      <c r="AB96" s="217"/>
      <c r="AC96" s="217"/>
      <c r="AD96" s="201"/>
      <c r="AE96" s="201"/>
      <c r="AF96" s="201" t="s">
        <v>815</v>
      </c>
      <c r="AG96" s="75"/>
      <c r="AH96" s="75"/>
      <c r="AI96" s="198"/>
      <c r="AJ96" s="23"/>
    </row>
    <row r="97" spans="1:36" ht="81" customHeight="1" x14ac:dyDescent="0.25">
      <c r="A97" s="252"/>
      <c r="B97" s="55" t="s">
        <v>173</v>
      </c>
      <c r="C97" s="198" t="s">
        <v>391</v>
      </c>
      <c r="D97" s="201" t="s">
        <v>392</v>
      </c>
      <c r="E97" s="75"/>
      <c r="F97" s="209" t="s">
        <v>221</v>
      </c>
      <c r="G97" s="209">
        <v>42370</v>
      </c>
      <c r="H97" s="212" t="s">
        <v>469</v>
      </c>
      <c r="I97" s="214">
        <v>1800000</v>
      </c>
      <c r="J97" s="201" t="s">
        <v>548</v>
      </c>
      <c r="K97" s="75"/>
      <c r="L97" s="75"/>
      <c r="M97" s="75"/>
      <c r="N97" s="72"/>
      <c r="O97" s="72" t="s">
        <v>42</v>
      </c>
      <c r="P97" s="72"/>
      <c r="Q97" s="72"/>
      <c r="R97" s="72"/>
      <c r="S97" s="74"/>
      <c r="T97" s="198"/>
      <c r="U97" s="198"/>
      <c r="V97" s="198" t="s">
        <v>722</v>
      </c>
      <c r="W97" s="201"/>
      <c r="X97" s="198"/>
      <c r="Y97" s="198"/>
      <c r="Z97" s="198"/>
      <c r="AA97" s="75"/>
      <c r="AB97" s="217"/>
      <c r="AC97" s="217"/>
      <c r="AD97" s="201" t="s">
        <v>820</v>
      </c>
      <c r="AE97" s="201"/>
      <c r="AF97" s="201"/>
      <c r="AG97" s="75"/>
      <c r="AH97" s="75"/>
      <c r="AI97" s="198"/>
      <c r="AJ97" s="23"/>
    </row>
    <row r="98" spans="1:36" ht="88.5" customHeight="1" x14ac:dyDescent="0.25">
      <c r="A98" s="252"/>
      <c r="B98" s="55" t="s">
        <v>174</v>
      </c>
      <c r="C98" s="198" t="s">
        <v>393</v>
      </c>
      <c r="D98" s="201" t="s">
        <v>394</v>
      </c>
      <c r="E98" s="75"/>
      <c r="F98" s="209">
        <v>41395</v>
      </c>
      <c r="G98" s="209">
        <v>42644</v>
      </c>
      <c r="H98" s="212" t="s">
        <v>470</v>
      </c>
      <c r="I98" s="214">
        <v>1000000</v>
      </c>
      <c r="J98" s="201" t="s">
        <v>549</v>
      </c>
      <c r="K98" s="75"/>
      <c r="L98" s="75"/>
      <c r="M98" s="75"/>
      <c r="N98" s="72"/>
      <c r="O98" s="72" t="s">
        <v>42</v>
      </c>
      <c r="P98" s="72"/>
      <c r="Q98" s="72"/>
      <c r="R98" s="72"/>
      <c r="S98" s="74"/>
      <c r="T98" s="198" t="s">
        <v>723</v>
      </c>
      <c r="U98" s="198"/>
      <c r="V98" s="198" t="s">
        <v>724</v>
      </c>
      <c r="W98" s="201"/>
      <c r="X98" s="198"/>
      <c r="Y98" s="198"/>
      <c r="Z98" s="198"/>
      <c r="AA98" s="75"/>
      <c r="AB98" s="218">
        <v>41395</v>
      </c>
      <c r="AC98" s="218">
        <v>42644</v>
      </c>
      <c r="AD98" s="201" t="s">
        <v>470</v>
      </c>
      <c r="AE98" s="201"/>
      <c r="AF98" s="201" t="s">
        <v>821</v>
      </c>
      <c r="AG98" s="75"/>
      <c r="AH98" s="75"/>
      <c r="AI98" s="198"/>
      <c r="AJ98" s="23"/>
    </row>
    <row r="99" spans="1:36" ht="80.25" customHeight="1" x14ac:dyDescent="0.25">
      <c r="A99" s="252"/>
      <c r="B99" s="55" t="s">
        <v>175</v>
      </c>
      <c r="C99" s="198" t="s">
        <v>395</v>
      </c>
      <c r="D99" s="201" t="s">
        <v>396</v>
      </c>
      <c r="E99" s="75"/>
      <c r="F99" s="209">
        <v>40909</v>
      </c>
      <c r="G99" s="209">
        <v>42370</v>
      </c>
      <c r="H99" s="212" t="s">
        <v>471</v>
      </c>
      <c r="I99" s="214">
        <v>1000000</v>
      </c>
      <c r="J99" s="201" t="s">
        <v>550</v>
      </c>
      <c r="K99" s="75"/>
      <c r="L99" s="75"/>
      <c r="M99" s="75"/>
      <c r="N99" s="72"/>
      <c r="O99" s="72"/>
      <c r="P99" s="72" t="s">
        <v>42</v>
      </c>
      <c r="Q99" s="72"/>
      <c r="R99" s="72"/>
      <c r="S99" s="74"/>
      <c r="T99" s="198" t="s">
        <v>725</v>
      </c>
      <c r="U99" s="198" t="s">
        <v>726</v>
      </c>
      <c r="V99" s="198"/>
      <c r="W99" s="201" t="s">
        <v>610</v>
      </c>
      <c r="X99" s="198"/>
      <c r="Y99" s="198"/>
      <c r="Z99" s="198"/>
      <c r="AA99" s="75"/>
      <c r="AB99" s="217"/>
      <c r="AC99" s="217"/>
      <c r="AD99" s="201"/>
      <c r="AE99" s="201"/>
      <c r="AF99" s="201"/>
      <c r="AG99" s="75"/>
      <c r="AH99" s="75"/>
      <c r="AI99" s="198" t="s">
        <v>855</v>
      </c>
      <c r="AJ99" s="23"/>
    </row>
    <row r="100" spans="1:36" ht="62.25" customHeight="1" x14ac:dyDescent="0.25">
      <c r="A100" s="251" t="s">
        <v>413</v>
      </c>
      <c r="B100" s="55" t="s">
        <v>176</v>
      </c>
      <c r="C100" s="198" t="s">
        <v>397</v>
      </c>
      <c r="D100" s="201" t="s">
        <v>398</v>
      </c>
      <c r="E100" s="75"/>
      <c r="F100" s="209">
        <v>40940</v>
      </c>
      <c r="G100" s="209">
        <v>41699</v>
      </c>
      <c r="H100" s="212" t="s">
        <v>472</v>
      </c>
      <c r="I100" s="214">
        <v>400000</v>
      </c>
      <c r="J100" s="201" t="s">
        <v>551</v>
      </c>
      <c r="K100" s="75"/>
      <c r="L100" s="75"/>
      <c r="M100" s="75"/>
      <c r="N100" s="72"/>
      <c r="O100" s="72" t="s">
        <v>42</v>
      </c>
      <c r="P100" s="72"/>
      <c r="Q100" s="72"/>
      <c r="R100" s="72"/>
      <c r="S100" s="74"/>
      <c r="T100" s="198"/>
      <c r="U100" s="198"/>
      <c r="V100" s="198"/>
      <c r="W100" s="201"/>
      <c r="X100" s="198"/>
      <c r="Y100" s="198"/>
      <c r="Z100" s="198"/>
      <c r="AA100" s="75"/>
      <c r="AB100" s="217"/>
      <c r="AC100" s="217"/>
      <c r="AD100" s="201"/>
      <c r="AE100" s="201"/>
      <c r="AF100" s="201"/>
      <c r="AG100" s="75"/>
      <c r="AH100" s="75"/>
      <c r="AI100" s="198" t="s">
        <v>856</v>
      </c>
      <c r="AJ100" s="23"/>
    </row>
    <row r="101" spans="1:36" ht="101.25" customHeight="1" x14ac:dyDescent="0.25">
      <c r="A101" s="252"/>
      <c r="B101" s="55" t="s">
        <v>177</v>
      </c>
      <c r="C101" s="198" t="s">
        <v>399</v>
      </c>
      <c r="D101" s="201" t="s">
        <v>400</v>
      </c>
      <c r="E101" s="75"/>
      <c r="F101" s="199" t="s">
        <v>215</v>
      </c>
      <c r="G101" s="209">
        <v>41548</v>
      </c>
      <c r="H101" s="212" t="s">
        <v>473</v>
      </c>
      <c r="I101" s="214">
        <v>400000</v>
      </c>
      <c r="J101" s="201" t="s">
        <v>552</v>
      </c>
      <c r="K101" s="75"/>
      <c r="L101" s="75"/>
      <c r="M101" s="75"/>
      <c r="N101" s="72"/>
      <c r="O101" s="72"/>
      <c r="P101" s="72"/>
      <c r="Q101" s="72" t="s">
        <v>42</v>
      </c>
      <c r="R101" s="72"/>
      <c r="S101" s="74"/>
      <c r="T101" s="198" t="s">
        <v>727</v>
      </c>
      <c r="U101" s="198" t="s">
        <v>572</v>
      </c>
      <c r="V101" s="198"/>
      <c r="W101" s="201" t="s">
        <v>610</v>
      </c>
      <c r="X101" s="198"/>
      <c r="Y101" s="198"/>
      <c r="Z101" s="198"/>
      <c r="AA101" s="75"/>
      <c r="AB101" s="217"/>
      <c r="AC101" s="217"/>
      <c r="AD101" s="201" t="s">
        <v>457</v>
      </c>
      <c r="AE101" s="201"/>
      <c r="AF101" s="201" t="s">
        <v>822</v>
      </c>
      <c r="AG101" s="75"/>
      <c r="AH101" s="75"/>
      <c r="AI101" s="198" t="s">
        <v>857</v>
      </c>
      <c r="AJ101" s="23"/>
    </row>
    <row r="102" spans="1:36" ht="294.75" customHeight="1" x14ac:dyDescent="0.25">
      <c r="A102" s="252"/>
      <c r="B102" s="55" t="s">
        <v>178</v>
      </c>
      <c r="C102" s="198" t="s">
        <v>401</v>
      </c>
      <c r="D102" s="201" t="s">
        <v>402</v>
      </c>
      <c r="E102" s="75"/>
      <c r="F102" s="209">
        <v>41000</v>
      </c>
      <c r="G102" s="209">
        <v>42614</v>
      </c>
      <c r="H102" s="212" t="s">
        <v>474</v>
      </c>
      <c r="I102" s="214">
        <v>100000</v>
      </c>
      <c r="J102" s="201" t="s">
        <v>553</v>
      </c>
      <c r="K102" s="75"/>
      <c r="L102" s="75"/>
      <c r="M102" s="75"/>
      <c r="N102" s="72"/>
      <c r="O102" s="72"/>
      <c r="P102" s="72"/>
      <c r="Q102" s="72" t="s">
        <v>42</v>
      </c>
      <c r="R102" s="72"/>
      <c r="S102" s="74"/>
      <c r="T102" s="198" t="s">
        <v>728</v>
      </c>
      <c r="U102" s="198" t="s">
        <v>729</v>
      </c>
      <c r="V102" s="198" t="s">
        <v>730</v>
      </c>
      <c r="W102" s="201" t="s">
        <v>686</v>
      </c>
      <c r="X102" s="198" t="s">
        <v>731</v>
      </c>
      <c r="Y102" s="198" t="s">
        <v>401</v>
      </c>
      <c r="Z102" s="198" t="s">
        <v>402</v>
      </c>
      <c r="AA102" s="75"/>
      <c r="AB102" s="217"/>
      <c r="AC102" s="217"/>
      <c r="AD102" s="201"/>
      <c r="AE102" s="201"/>
      <c r="AF102" s="201" t="s">
        <v>474</v>
      </c>
      <c r="AG102" s="75"/>
      <c r="AH102" s="75"/>
      <c r="AI102" s="198" t="s">
        <v>858</v>
      </c>
      <c r="AJ102" s="23"/>
    </row>
    <row r="103" spans="1:36" ht="82.5" customHeight="1" x14ac:dyDescent="0.25">
      <c r="A103" s="270"/>
      <c r="B103" s="55" t="s">
        <v>179</v>
      </c>
      <c r="C103" s="198" t="s">
        <v>403</v>
      </c>
      <c r="D103" s="201" t="s">
        <v>404</v>
      </c>
      <c r="E103" s="75"/>
      <c r="F103" s="199" t="s">
        <v>215</v>
      </c>
      <c r="G103" s="209">
        <v>42614</v>
      </c>
      <c r="H103" s="212" t="s">
        <v>475</v>
      </c>
      <c r="I103" s="214">
        <v>400000</v>
      </c>
      <c r="J103" s="201" t="s">
        <v>554</v>
      </c>
      <c r="K103" s="75"/>
      <c r="L103" s="75"/>
      <c r="M103" s="75"/>
      <c r="N103" s="72"/>
      <c r="O103" s="72" t="s">
        <v>42</v>
      </c>
      <c r="P103" s="72"/>
      <c r="Q103" s="72"/>
      <c r="R103" s="72"/>
      <c r="S103" s="74"/>
      <c r="T103" s="198" t="s">
        <v>732</v>
      </c>
      <c r="U103" s="198"/>
      <c r="V103" s="198" t="s">
        <v>733</v>
      </c>
      <c r="W103" s="201" t="s">
        <v>634</v>
      </c>
      <c r="X103" s="198"/>
      <c r="Y103" s="198"/>
      <c r="Z103" s="198"/>
      <c r="AA103" s="75"/>
      <c r="AB103" s="217"/>
      <c r="AC103" s="217"/>
      <c r="AD103" s="201"/>
      <c r="AE103" s="201"/>
      <c r="AF103" s="201"/>
      <c r="AG103" s="75"/>
      <c r="AH103" s="75"/>
      <c r="AI103" s="198" t="s">
        <v>859</v>
      </c>
      <c r="AJ103" s="23"/>
    </row>
    <row r="104" spans="1:36" x14ac:dyDescent="0.25">
      <c r="AJ104" s="23"/>
    </row>
    <row r="105" spans="1:36" x14ac:dyDescent="0.25">
      <c r="B105" s="76"/>
      <c r="AJ105" s="23"/>
    </row>
    <row r="106" spans="1:36" ht="15.75" thickBot="1" x14ac:dyDescent="0.3">
      <c r="L106" s="86"/>
      <c r="AJ106" s="23"/>
    </row>
    <row r="107" spans="1:36" ht="26.25" customHeight="1" thickBot="1" x14ac:dyDescent="0.3">
      <c r="A107" s="82" t="s">
        <v>123</v>
      </c>
      <c r="B107" s="83"/>
      <c r="C107" s="83"/>
      <c r="D107" s="206"/>
      <c r="E107" s="83"/>
      <c r="F107" s="83"/>
      <c r="G107" s="83"/>
      <c r="H107" s="83"/>
      <c r="I107" s="206"/>
      <c r="J107" s="83"/>
      <c r="K107" s="83"/>
      <c r="L107" s="85"/>
      <c r="M107" s="84"/>
      <c r="AJ107" s="23"/>
    </row>
    <row r="108" spans="1:36" ht="26.25" customHeight="1" thickBot="1" x14ac:dyDescent="0.3">
      <c r="A108" s="58"/>
      <c r="B108" s="59"/>
      <c r="C108" s="59"/>
      <c r="D108" s="207"/>
      <c r="E108" s="60"/>
      <c r="F108" s="60"/>
      <c r="G108" s="60"/>
      <c r="H108" s="60"/>
      <c r="I108" s="207"/>
      <c r="J108" s="60"/>
      <c r="K108" s="60"/>
      <c r="L108" s="60"/>
      <c r="M108" s="60"/>
      <c r="N108" s="60"/>
      <c r="AJ108" s="23"/>
    </row>
    <row r="109" spans="1:36" ht="43.5" customHeight="1" thickBot="1" x14ac:dyDescent="0.3">
      <c r="A109" s="64" t="s">
        <v>122</v>
      </c>
      <c r="B109" s="65"/>
      <c r="C109" s="66">
        <f>COUNTA(B113:B121,B125:B133,B137:B145,B149:B157)</f>
        <v>7</v>
      </c>
      <c r="AJ109" s="23"/>
    </row>
    <row r="110" spans="1:36" x14ac:dyDescent="0.25">
      <c r="AJ110" s="23"/>
    </row>
    <row r="111" spans="1:36" ht="15.75" x14ac:dyDescent="0.25">
      <c r="A111" s="262" t="s">
        <v>124</v>
      </c>
      <c r="B111" s="238" t="s">
        <v>56</v>
      </c>
      <c r="C111" s="238" t="s">
        <v>46</v>
      </c>
      <c r="D111" s="238" t="s">
        <v>47</v>
      </c>
      <c r="E111" s="264" t="s">
        <v>48</v>
      </c>
      <c r="F111" s="238" t="s">
        <v>49</v>
      </c>
      <c r="G111" s="238"/>
      <c r="H111" s="238" t="s">
        <v>50</v>
      </c>
      <c r="I111" s="238" t="s">
        <v>51</v>
      </c>
      <c r="J111" s="229" t="s">
        <v>52</v>
      </c>
      <c r="K111" s="229" t="s">
        <v>121</v>
      </c>
      <c r="L111" s="229"/>
      <c r="M111" s="229" t="s">
        <v>53</v>
      </c>
      <c r="N111" s="57"/>
      <c r="AJ111" s="23"/>
    </row>
    <row r="112" spans="1:36" ht="15.75" x14ac:dyDescent="0.25">
      <c r="A112" s="263"/>
      <c r="B112" s="238"/>
      <c r="C112" s="238"/>
      <c r="D112" s="238"/>
      <c r="E112" s="264"/>
      <c r="F112" s="61" t="s">
        <v>54</v>
      </c>
      <c r="G112" s="61" t="s">
        <v>55</v>
      </c>
      <c r="H112" s="238"/>
      <c r="I112" s="238"/>
      <c r="J112" s="229"/>
      <c r="K112" s="113" t="s">
        <v>127</v>
      </c>
      <c r="L112" s="113" t="s">
        <v>128</v>
      </c>
      <c r="M112" s="229"/>
      <c r="N112" s="50"/>
      <c r="AJ112" s="23"/>
    </row>
    <row r="113" spans="1:36" ht="99" customHeight="1" x14ac:dyDescent="0.25">
      <c r="A113" s="228" t="s">
        <v>405</v>
      </c>
      <c r="B113" s="55" t="s">
        <v>83</v>
      </c>
      <c r="C113" s="198" t="s">
        <v>860</v>
      </c>
      <c r="D113" s="201" t="s">
        <v>275</v>
      </c>
      <c r="E113" s="75"/>
      <c r="F113" s="199" t="s">
        <v>861</v>
      </c>
      <c r="G113" s="199" t="s">
        <v>216</v>
      </c>
      <c r="H113" s="201" t="s">
        <v>487</v>
      </c>
      <c r="I113" s="55"/>
      <c r="J113" s="200" t="s">
        <v>555</v>
      </c>
      <c r="K113" s="72"/>
      <c r="L113" s="72"/>
      <c r="M113" s="72"/>
      <c r="N113" s="50"/>
      <c r="AJ113" s="23"/>
    </row>
    <row r="114" spans="1:36" x14ac:dyDescent="0.25">
      <c r="A114" s="55"/>
      <c r="B114" s="55"/>
      <c r="C114" s="75"/>
      <c r="D114" s="55"/>
      <c r="E114" s="75"/>
      <c r="F114" s="75"/>
      <c r="G114" s="75"/>
      <c r="H114" s="75"/>
      <c r="I114" s="55"/>
      <c r="J114" s="75"/>
      <c r="K114" s="75"/>
      <c r="L114" s="75"/>
      <c r="M114" s="75"/>
      <c r="N114" s="50"/>
      <c r="AJ114" s="23"/>
    </row>
    <row r="115" spans="1:36" x14ac:dyDescent="0.25">
      <c r="A115" s="55"/>
      <c r="B115" s="55"/>
      <c r="C115" s="75"/>
      <c r="D115" s="55"/>
      <c r="E115" s="75"/>
      <c r="F115" s="75"/>
      <c r="G115" s="75"/>
      <c r="H115" s="75"/>
      <c r="I115" s="55"/>
      <c r="J115" s="75"/>
      <c r="K115" s="75"/>
      <c r="L115" s="75"/>
      <c r="M115" s="75"/>
      <c r="N115" s="50"/>
      <c r="AJ115" s="23"/>
    </row>
    <row r="116" spans="1:36" x14ac:dyDescent="0.25">
      <c r="A116" s="55"/>
      <c r="B116" s="55"/>
      <c r="C116" s="75"/>
      <c r="D116" s="55"/>
      <c r="E116" s="75"/>
      <c r="F116" s="75"/>
      <c r="G116" s="75"/>
      <c r="H116" s="75"/>
      <c r="I116" s="55"/>
      <c r="J116" s="75"/>
      <c r="K116" s="75"/>
      <c r="L116" s="75"/>
      <c r="M116" s="75"/>
      <c r="N116" s="50"/>
      <c r="AJ116" s="23"/>
    </row>
    <row r="117" spans="1:36" x14ac:dyDescent="0.25">
      <c r="A117" s="55"/>
      <c r="B117" s="55"/>
      <c r="C117" s="75"/>
      <c r="D117" s="55"/>
      <c r="E117" s="75"/>
      <c r="F117" s="75"/>
      <c r="G117" s="75"/>
      <c r="H117" s="75"/>
      <c r="I117" s="55"/>
      <c r="J117" s="75"/>
      <c r="K117" s="75"/>
      <c r="L117" s="75"/>
      <c r="M117" s="75"/>
      <c r="N117" s="50"/>
      <c r="AJ117" s="23"/>
    </row>
    <row r="118" spans="1:36" x14ac:dyDescent="0.25">
      <c r="A118" s="55"/>
      <c r="B118" s="55"/>
      <c r="C118" s="75"/>
      <c r="D118" s="55"/>
      <c r="E118" s="75"/>
      <c r="F118" s="75"/>
      <c r="G118" s="75"/>
      <c r="H118" s="75"/>
      <c r="I118" s="55"/>
      <c r="J118" s="75"/>
      <c r="K118" s="75"/>
      <c r="L118" s="75"/>
      <c r="M118" s="75"/>
      <c r="N118" s="50"/>
      <c r="AJ118" s="23"/>
    </row>
    <row r="119" spans="1:36" x14ac:dyDescent="0.25">
      <c r="A119" s="55"/>
      <c r="B119" s="55"/>
      <c r="C119" s="75"/>
      <c r="D119" s="55"/>
      <c r="E119" s="75"/>
      <c r="F119" s="75"/>
      <c r="G119" s="75"/>
      <c r="H119" s="75"/>
      <c r="I119" s="55"/>
      <c r="J119" s="75"/>
      <c r="K119" s="75"/>
      <c r="L119" s="75"/>
      <c r="M119" s="75"/>
      <c r="N119" s="50"/>
      <c r="AJ119" s="23"/>
    </row>
    <row r="120" spans="1:36" x14ac:dyDescent="0.25">
      <c r="A120" s="55"/>
      <c r="B120" s="55"/>
      <c r="C120" s="75"/>
      <c r="D120" s="55"/>
      <c r="E120" s="75"/>
      <c r="F120" s="75"/>
      <c r="G120" s="75"/>
      <c r="H120" s="75"/>
      <c r="I120" s="55"/>
      <c r="J120" s="75"/>
      <c r="K120" s="75"/>
      <c r="L120" s="75"/>
      <c r="M120" s="75"/>
      <c r="N120" s="50"/>
      <c r="AJ120" s="23"/>
    </row>
    <row r="121" spans="1:36" x14ac:dyDescent="0.25">
      <c r="A121" s="55"/>
      <c r="B121" s="55"/>
      <c r="C121" s="75"/>
      <c r="D121" s="55"/>
      <c r="E121" s="75"/>
      <c r="F121" s="75"/>
      <c r="G121" s="75"/>
      <c r="H121" s="75"/>
      <c r="I121" s="55"/>
      <c r="J121" s="75"/>
      <c r="K121" s="75"/>
      <c r="L121" s="75"/>
      <c r="M121" s="75"/>
      <c r="N121" s="50"/>
      <c r="AJ121" s="23"/>
    </row>
    <row r="122" spans="1:36" s="50" customFormat="1" x14ac:dyDescent="0.25">
      <c r="D122" s="203"/>
      <c r="I122" s="203"/>
      <c r="N122" s="77"/>
      <c r="O122" s="77"/>
      <c r="P122" s="77"/>
      <c r="Q122" s="77"/>
      <c r="R122" s="77"/>
      <c r="S122" s="77"/>
      <c r="W122" s="203"/>
      <c r="AJ122" s="112"/>
    </row>
    <row r="123" spans="1:36" ht="15.75" x14ac:dyDescent="0.25">
      <c r="A123" s="262" t="s">
        <v>124</v>
      </c>
      <c r="B123" s="238" t="s">
        <v>56</v>
      </c>
      <c r="C123" s="238" t="s">
        <v>46</v>
      </c>
      <c r="D123" s="238" t="s">
        <v>47</v>
      </c>
      <c r="E123" s="264" t="s">
        <v>48</v>
      </c>
      <c r="F123" s="238" t="s">
        <v>49</v>
      </c>
      <c r="G123" s="238"/>
      <c r="H123" s="238" t="s">
        <v>50</v>
      </c>
      <c r="I123" s="238" t="s">
        <v>51</v>
      </c>
      <c r="J123" s="238" t="s">
        <v>52</v>
      </c>
      <c r="K123" s="229" t="s">
        <v>121</v>
      </c>
      <c r="L123" s="229"/>
      <c r="M123" s="238" t="s">
        <v>53</v>
      </c>
      <c r="N123" s="57"/>
      <c r="AJ123" s="23"/>
    </row>
    <row r="124" spans="1:36" ht="15" customHeight="1" x14ac:dyDescent="0.25">
      <c r="A124" s="263"/>
      <c r="B124" s="238"/>
      <c r="C124" s="238"/>
      <c r="D124" s="238"/>
      <c r="E124" s="264"/>
      <c r="F124" s="61" t="s">
        <v>54</v>
      </c>
      <c r="G124" s="61" t="s">
        <v>55</v>
      </c>
      <c r="H124" s="238"/>
      <c r="I124" s="238"/>
      <c r="J124" s="238"/>
      <c r="K124" s="113" t="s">
        <v>127</v>
      </c>
      <c r="L124" s="113" t="s">
        <v>128</v>
      </c>
      <c r="M124" s="238"/>
      <c r="N124" s="50"/>
      <c r="AJ124" s="23"/>
    </row>
    <row r="125" spans="1:36" ht="251.25" customHeight="1" x14ac:dyDescent="0.25">
      <c r="A125" s="228" t="s">
        <v>408</v>
      </c>
      <c r="B125" s="55" t="s">
        <v>114</v>
      </c>
      <c r="C125" s="198" t="s">
        <v>862</v>
      </c>
      <c r="D125" s="201" t="s">
        <v>864</v>
      </c>
      <c r="E125" s="75"/>
      <c r="F125" s="199" t="s">
        <v>217</v>
      </c>
      <c r="G125" s="199" t="s">
        <v>216</v>
      </c>
      <c r="H125" s="198" t="s">
        <v>865</v>
      </c>
      <c r="I125" s="205">
        <v>20000</v>
      </c>
      <c r="J125" s="200" t="s">
        <v>866</v>
      </c>
      <c r="K125" s="72"/>
      <c r="L125" s="72"/>
      <c r="M125" s="200" t="s">
        <v>867</v>
      </c>
      <c r="N125" s="50"/>
      <c r="AJ125" s="23"/>
    </row>
    <row r="126" spans="1:36" x14ac:dyDescent="0.25">
      <c r="A126" s="55"/>
      <c r="B126" s="55"/>
      <c r="C126" s="75"/>
      <c r="D126" s="55"/>
      <c r="E126" s="75"/>
      <c r="F126" s="75"/>
      <c r="G126" s="75"/>
      <c r="H126" s="75"/>
      <c r="I126" s="55"/>
      <c r="J126" s="75"/>
      <c r="K126" s="75"/>
      <c r="L126" s="75"/>
      <c r="M126" s="75"/>
      <c r="N126" s="50"/>
      <c r="AJ126" s="23"/>
    </row>
    <row r="127" spans="1:36" x14ac:dyDescent="0.25">
      <c r="A127" s="55"/>
      <c r="B127" s="55"/>
      <c r="C127" s="75"/>
      <c r="D127" s="55"/>
      <c r="E127" s="75"/>
      <c r="F127" s="75"/>
      <c r="G127" s="75"/>
      <c r="H127" s="75"/>
      <c r="I127" s="55"/>
      <c r="J127" s="75"/>
      <c r="K127" s="75"/>
      <c r="L127" s="75"/>
      <c r="M127" s="75"/>
      <c r="N127" s="50"/>
      <c r="AJ127" s="23"/>
    </row>
    <row r="128" spans="1:36" x14ac:dyDescent="0.25">
      <c r="A128" s="55"/>
      <c r="B128" s="55"/>
      <c r="C128" s="75"/>
      <c r="D128" s="55"/>
      <c r="E128" s="75"/>
      <c r="F128" s="75"/>
      <c r="G128" s="75"/>
      <c r="H128" s="75"/>
      <c r="I128" s="55"/>
      <c r="J128" s="75"/>
      <c r="K128" s="75"/>
      <c r="L128" s="75"/>
      <c r="M128" s="75"/>
      <c r="N128" s="50"/>
      <c r="AJ128" s="23"/>
    </row>
    <row r="129" spans="1:36" x14ac:dyDescent="0.25">
      <c r="A129" s="55"/>
      <c r="B129" s="55"/>
      <c r="C129" s="75"/>
      <c r="D129" s="55"/>
      <c r="E129" s="75"/>
      <c r="F129" s="75"/>
      <c r="G129" s="75"/>
      <c r="H129" s="75"/>
      <c r="I129" s="55"/>
      <c r="J129" s="75"/>
      <c r="K129" s="75"/>
      <c r="L129" s="75"/>
      <c r="M129" s="75"/>
      <c r="N129" s="50"/>
      <c r="AJ129" s="23"/>
    </row>
    <row r="130" spans="1:36" x14ac:dyDescent="0.25">
      <c r="A130" s="55"/>
      <c r="B130" s="55"/>
      <c r="C130" s="75"/>
      <c r="D130" s="55"/>
      <c r="E130" s="75"/>
      <c r="F130" s="75"/>
      <c r="G130" s="75"/>
      <c r="H130" s="75"/>
      <c r="I130" s="55"/>
      <c r="J130" s="75"/>
      <c r="K130" s="75"/>
      <c r="L130" s="75"/>
      <c r="M130" s="75"/>
      <c r="N130" s="50"/>
      <c r="AJ130" s="23"/>
    </row>
    <row r="131" spans="1:36" x14ac:dyDescent="0.25">
      <c r="A131" s="55"/>
      <c r="B131" s="55"/>
      <c r="C131" s="75"/>
      <c r="D131" s="55"/>
      <c r="E131" s="75"/>
      <c r="F131" s="75"/>
      <c r="G131" s="75"/>
      <c r="H131" s="75"/>
      <c r="I131" s="55"/>
      <c r="J131" s="75"/>
      <c r="K131" s="75"/>
      <c r="L131" s="75"/>
      <c r="M131" s="75"/>
      <c r="N131" s="50"/>
      <c r="AJ131" s="23"/>
    </row>
    <row r="132" spans="1:36" x14ac:dyDescent="0.25">
      <c r="A132" s="55"/>
      <c r="B132" s="55"/>
      <c r="C132" s="75"/>
      <c r="D132" s="55"/>
      <c r="E132" s="75"/>
      <c r="F132" s="75"/>
      <c r="G132" s="75"/>
      <c r="H132" s="75"/>
      <c r="I132" s="55"/>
      <c r="J132" s="75"/>
      <c r="K132" s="75"/>
      <c r="L132" s="75"/>
      <c r="M132" s="75"/>
      <c r="N132" s="50"/>
      <c r="AJ132" s="23"/>
    </row>
    <row r="133" spans="1:36" x14ac:dyDescent="0.25">
      <c r="A133" s="55"/>
      <c r="B133" s="55"/>
      <c r="C133" s="75"/>
      <c r="D133" s="55"/>
      <c r="E133" s="75"/>
      <c r="F133" s="75"/>
      <c r="G133" s="75"/>
      <c r="H133" s="75"/>
      <c r="I133" s="55"/>
      <c r="J133" s="75"/>
      <c r="K133" s="75"/>
      <c r="L133" s="75"/>
      <c r="M133" s="75"/>
      <c r="N133" s="50"/>
      <c r="AJ133" s="23"/>
    </row>
    <row r="134" spans="1:36" x14ac:dyDescent="0.25">
      <c r="A134" s="50"/>
      <c r="B134" s="50"/>
      <c r="C134" s="50"/>
      <c r="D134" s="203"/>
      <c r="E134" s="50"/>
      <c r="F134" s="50"/>
      <c r="G134" s="50"/>
      <c r="H134" s="50"/>
      <c r="I134" s="203"/>
      <c r="J134" s="50"/>
      <c r="K134" s="50"/>
      <c r="L134" s="50"/>
      <c r="M134" s="50"/>
      <c r="N134" s="77"/>
      <c r="AJ134" s="23"/>
    </row>
    <row r="135" spans="1:36" ht="15.75" x14ac:dyDescent="0.25">
      <c r="A135" s="262" t="s">
        <v>124</v>
      </c>
      <c r="B135" s="238" t="s">
        <v>56</v>
      </c>
      <c r="C135" s="238" t="s">
        <v>46</v>
      </c>
      <c r="D135" s="238" t="s">
        <v>47</v>
      </c>
      <c r="E135" s="264" t="s">
        <v>48</v>
      </c>
      <c r="F135" s="238" t="s">
        <v>49</v>
      </c>
      <c r="G135" s="238"/>
      <c r="H135" s="238" t="s">
        <v>50</v>
      </c>
      <c r="I135" s="238" t="s">
        <v>51</v>
      </c>
      <c r="J135" s="238" t="s">
        <v>52</v>
      </c>
      <c r="K135" s="229" t="s">
        <v>121</v>
      </c>
      <c r="L135" s="229"/>
      <c r="M135" s="238" t="s">
        <v>53</v>
      </c>
      <c r="N135" s="57"/>
      <c r="AJ135" s="23"/>
    </row>
    <row r="136" spans="1:36" ht="15" customHeight="1" x14ac:dyDescent="0.25">
      <c r="A136" s="263"/>
      <c r="B136" s="238"/>
      <c r="C136" s="238"/>
      <c r="D136" s="238"/>
      <c r="E136" s="264"/>
      <c r="F136" s="61" t="s">
        <v>54</v>
      </c>
      <c r="G136" s="61" t="s">
        <v>55</v>
      </c>
      <c r="H136" s="238"/>
      <c r="I136" s="238"/>
      <c r="J136" s="238"/>
      <c r="K136" s="113" t="s">
        <v>127</v>
      </c>
      <c r="L136" s="113" t="s">
        <v>128</v>
      </c>
      <c r="M136" s="238"/>
      <c r="N136" s="50"/>
      <c r="AJ136" s="23"/>
    </row>
    <row r="137" spans="1:36" ht="113.25" customHeight="1" x14ac:dyDescent="0.25">
      <c r="A137" s="228" t="s">
        <v>407</v>
      </c>
      <c r="B137" s="55"/>
      <c r="C137" s="198" t="s">
        <v>868</v>
      </c>
      <c r="D137" s="201" t="s">
        <v>319</v>
      </c>
      <c r="E137" s="75"/>
      <c r="F137" s="199" t="s">
        <v>219</v>
      </c>
      <c r="G137" s="199" t="s">
        <v>216</v>
      </c>
      <c r="H137" s="201" t="s">
        <v>871</v>
      </c>
      <c r="I137" s="205">
        <v>1000000</v>
      </c>
      <c r="J137" s="200" t="s">
        <v>511</v>
      </c>
      <c r="K137" s="72"/>
      <c r="L137" s="72"/>
      <c r="M137" s="200" t="s">
        <v>873</v>
      </c>
      <c r="N137" s="50"/>
      <c r="AJ137" s="23"/>
    </row>
    <row r="138" spans="1:36" ht="63.75" customHeight="1" x14ac:dyDescent="0.25">
      <c r="A138" s="55"/>
      <c r="B138" s="55"/>
      <c r="C138" s="198" t="s">
        <v>869</v>
      </c>
      <c r="D138" s="201"/>
      <c r="E138" s="75"/>
      <c r="F138" s="75"/>
      <c r="G138" s="75"/>
      <c r="H138" s="201" t="s">
        <v>872</v>
      </c>
      <c r="I138" s="55"/>
      <c r="J138" s="201" t="s">
        <v>415</v>
      </c>
      <c r="K138" s="75"/>
      <c r="L138" s="75"/>
      <c r="M138" s="201" t="s">
        <v>874</v>
      </c>
      <c r="N138" s="50"/>
      <c r="AJ138" s="23"/>
    </row>
    <row r="139" spans="1:36" ht="54" customHeight="1" x14ac:dyDescent="0.25">
      <c r="A139" s="55"/>
      <c r="B139" s="55"/>
      <c r="C139" s="198" t="s">
        <v>870</v>
      </c>
      <c r="D139" s="201"/>
      <c r="E139" s="75"/>
      <c r="F139" s="75"/>
      <c r="G139" s="75"/>
      <c r="H139" s="75"/>
      <c r="I139" s="55"/>
      <c r="J139" s="75"/>
      <c r="K139" s="75"/>
      <c r="L139" s="75"/>
      <c r="M139" s="75"/>
      <c r="N139" s="50"/>
      <c r="AJ139" s="23"/>
    </row>
    <row r="140" spans="1:36" x14ac:dyDescent="0.25">
      <c r="A140" s="55"/>
      <c r="B140" s="55"/>
      <c r="C140" s="75"/>
      <c r="D140" s="55"/>
      <c r="E140" s="75"/>
      <c r="F140" s="75"/>
      <c r="G140" s="75"/>
      <c r="H140" s="75"/>
      <c r="I140" s="55"/>
      <c r="J140" s="75"/>
      <c r="K140" s="75"/>
      <c r="L140" s="75"/>
      <c r="M140" s="75"/>
      <c r="N140" s="50"/>
      <c r="AJ140" s="23"/>
    </row>
    <row r="141" spans="1:36" x14ac:dyDescent="0.25">
      <c r="A141" s="55"/>
      <c r="B141" s="55"/>
      <c r="C141" s="75"/>
      <c r="D141" s="55"/>
      <c r="E141" s="75"/>
      <c r="F141" s="75"/>
      <c r="G141" s="75"/>
      <c r="H141" s="75"/>
      <c r="I141" s="55"/>
      <c r="J141" s="75"/>
      <c r="K141" s="75"/>
      <c r="L141" s="75"/>
      <c r="M141" s="75"/>
      <c r="N141" s="50"/>
      <c r="AJ141" s="23"/>
    </row>
    <row r="142" spans="1:36" x14ac:dyDescent="0.25">
      <c r="A142" s="55"/>
      <c r="B142" s="55"/>
      <c r="C142" s="75"/>
      <c r="D142" s="55"/>
      <c r="E142" s="75"/>
      <c r="F142" s="75"/>
      <c r="G142" s="75"/>
      <c r="H142" s="75"/>
      <c r="I142" s="55"/>
      <c r="J142" s="75"/>
      <c r="K142" s="75"/>
      <c r="L142" s="75"/>
      <c r="M142" s="75"/>
      <c r="N142" s="50"/>
      <c r="AJ142" s="23"/>
    </row>
    <row r="143" spans="1:36" x14ac:dyDescent="0.25">
      <c r="A143" s="55"/>
      <c r="B143" s="55"/>
      <c r="C143" s="75"/>
      <c r="D143" s="55"/>
      <c r="E143" s="75"/>
      <c r="F143" s="75"/>
      <c r="G143" s="75"/>
      <c r="H143" s="75"/>
      <c r="I143" s="55"/>
      <c r="J143" s="75"/>
      <c r="K143" s="75"/>
      <c r="L143" s="75"/>
      <c r="M143" s="75"/>
      <c r="N143" s="50"/>
      <c r="AJ143" s="23"/>
    </row>
    <row r="144" spans="1:36" x14ac:dyDescent="0.25">
      <c r="A144" s="55"/>
      <c r="B144" s="55"/>
      <c r="C144" s="75"/>
      <c r="D144" s="55"/>
      <c r="E144" s="75"/>
      <c r="F144" s="75"/>
      <c r="G144" s="75"/>
      <c r="H144" s="75"/>
      <c r="I144" s="55"/>
      <c r="J144" s="75"/>
      <c r="K144" s="75"/>
      <c r="L144" s="75"/>
      <c r="M144" s="75"/>
      <c r="N144" s="50"/>
      <c r="AJ144" s="23"/>
    </row>
    <row r="145" spans="1:36" x14ac:dyDescent="0.25">
      <c r="A145" s="55"/>
      <c r="B145" s="55"/>
      <c r="C145" s="75"/>
      <c r="D145" s="55"/>
      <c r="E145" s="75"/>
      <c r="F145" s="75"/>
      <c r="G145" s="75"/>
      <c r="H145" s="75"/>
      <c r="I145" s="55"/>
      <c r="J145" s="75"/>
      <c r="K145" s="75"/>
      <c r="L145" s="75"/>
      <c r="M145" s="75"/>
      <c r="N145" s="50"/>
      <c r="AJ145" s="23"/>
    </row>
    <row r="146" spans="1:36" s="50" customFormat="1" x14ac:dyDescent="0.25">
      <c r="D146" s="203"/>
      <c r="I146" s="203"/>
      <c r="N146" s="77"/>
      <c r="O146" s="77"/>
      <c r="P146" s="77"/>
      <c r="Q146" s="77"/>
      <c r="R146" s="77"/>
      <c r="S146" s="77"/>
      <c r="W146" s="203"/>
      <c r="AJ146" s="112"/>
    </row>
    <row r="147" spans="1:36" ht="15.75" x14ac:dyDescent="0.25">
      <c r="A147" s="288" t="s">
        <v>39</v>
      </c>
      <c r="B147" s="238" t="s">
        <v>56</v>
      </c>
      <c r="C147" s="238" t="s">
        <v>46</v>
      </c>
      <c r="D147" s="238" t="s">
        <v>47</v>
      </c>
      <c r="E147" s="264" t="s">
        <v>48</v>
      </c>
      <c r="F147" s="238" t="s">
        <v>49</v>
      </c>
      <c r="G147" s="238"/>
      <c r="H147" s="238" t="s">
        <v>50</v>
      </c>
      <c r="I147" s="238" t="s">
        <v>51</v>
      </c>
      <c r="J147" s="238" t="s">
        <v>52</v>
      </c>
      <c r="K147" s="229" t="s">
        <v>121</v>
      </c>
      <c r="L147" s="229"/>
      <c r="M147" s="238" t="s">
        <v>53</v>
      </c>
      <c r="N147" s="57"/>
      <c r="AJ147" s="23"/>
    </row>
    <row r="148" spans="1:36" ht="15.75" x14ac:dyDescent="0.25">
      <c r="A148" s="288"/>
      <c r="B148" s="238"/>
      <c r="C148" s="238"/>
      <c r="D148" s="238"/>
      <c r="E148" s="264"/>
      <c r="F148" s="61" t="s">
        <v>54</v>
      </c>
      <c r="G148" s="61" t="s">
        <v>55</v>
      </c>
      <c r="H148" s="238"/>
      <c r="I148" s="238"/>
      <c r="J148" s="238"/>
      <c r="K148" s="113" t="s">
        <v>127</v>
      </c>
      <c r="L148" s="113" t="s">
        <v>128</v>
      </c>
      <c r="M148" s="238"/>
      <c r="N148" s="50"/>
      <c r="AJ148" s="23"/>
    </row>
    <row r="149" spans="1:36" ht="105.75" customHeight="1" x14ac:dyDescent="0.25">
      <c r="A149" s="251" t="s">
        <v>410</v>
      </c>
      <c r="B149" s="55" t="s">
        <v>160</v>
      </c>
      <c r="C149" s="198" t="s">
        <v>875</v>
      </c>
      <c r="D149" s="201" t="s">
        <v>876</v>
      </c>
      <c r="E149" s="75"/>
      <c r="F149" s="199" t="s">
        <v>885</v>
      </c>
      <c r="G149" s="199" t="s">
        <v>886</v>
      </c>
      <c r="H149" s="201" t="s">
        <v>888</v>
      </c>
      <c r="I149" s="55"/>
      <c r="J149" s="200" t="s">
        <v>232</v>
      </c>
      <c r="K149" s="72"/>
      <c r="L149" s="72"/>
      <c r="M149" s="200" t="s">
        <v>893</v>
      </c>
      <c r="N149" s="50"/>
      <c r="AJ149" s="23"/>
    </row>
    <row r="150" spans="1:36" ht="105" x14ac:dyDescent="0.25">
      <c r="A150" s="252"/>
      <c r="B150" s="55" t="s">
        <v>898</v>
      </c>
      <c r="C150" s="198" t="s">
        <v>877</v>
      </c>
      <c r="D150" s="201" t="s">
        <v>878</v>
      </c>
      <c r="E150" s="75"/>
      <c r="F150" s="199" t="s">
        <v>885</v>
      </c>
      <c r="G150" s="199" t="s">
        <v>886</v>
      </c>
      <c r="H150" s="201" t="s">
        <v>888</v>
      </c>
      <c r="I150" s="55"/>
      <c r="J150" s="201" t="s">
        <v>889</v>
      </c>
      <c r="K150" s="75"/>
      <c r="L150" s="75"/>
      <c r="M150" s="201" t="s">
        <v>894</v>
      </c>
      <c r="N150" s="50"/>
      <c r="AJ150" s="23"/>
    </row>
    <row r="151" spans="1:36" ht="135" x14ac:dyDescent="0.25">
      <c r="A151" s="252"/>
      <c r="B151" s="55" t="s">
        <v>899</v>
      </c>
      <c r="C151" s="198" t="s">
        <v>879</v>
      </c>
      <c r="D151" s="201" t="s">
        <v>880</v>
      </c>
      <c r="E151" s="75"/>
      <c r="F151" s="199" t="s">
        <v>885</v>
      </c>
      <c r="G151" s="199" t="s">
        <v>886</v>
      </c>
      <c r="H151" s="201" t="s">
        <v>888</v>
      </c>
      <c r="I151" s="55"/>
      <c r="J151" s="201" t="s">
        <v>890</v>
      </c>
      <c r="K151" s="75"/>
      <c r="L151" s="75"/>
      <c r="M151" s="201" t="s">
        <v>895</v>
      </c>
      <c r="N151" s="50"/>
      <c r="AJ151" s="23"/>
    </row>
    <row r="152" spans="1:36" ht="105" x14ac:dyDescent="0.25">
      <c r="A152" s="252"/>
      <c r="B152" s="55" t="s">
        <v>900</v>
      </c>
      <c r="C152" s="198" t="s">
        <v>881</v>
      </c>
      <c r="D152" s="201" t="s">
        <v>882</v>
      </c>
      <c r="E152" s="75"/>
      <c r="F152" s="199" t="s">
        <v>885</v>
      </c>
      <c r="G152" s="199" t="s">
        <v>886</v>
      </c>
      <c r="H152" s="201" t="s">
        <v>888</v>
      </c>
      <c r="I152" s="55"/>
      <c r="J152" s="201" t="s">
        <v>891</v>
      </c>
      <c r="K152" s="75"/>
      <c r="L152" s="75"/>
      <c r="M152" s="201" t="s">
        <v>896</v>
      </c>
      <c r="N152" s="50"/>
      <c r="AJ152" s="23"/>
    </row>
    <row r="153" spans="1:36" ht="60" x14ac:dyDescent="0.25">
      <c r="A153" s="270"/>
      <c r="B153" s="55" t="s">
        <v>901</v>
      </c>
      <c r="C153" s="198" t="s">
        <v>883</v>
      </c>
      <c r="D153" s="201" t="s">
        <v>884</v>
      </c>
      <c r="E153" s="75"/>
      <c r="F153" s="199" t="s">
        <v>885</v>
      </c>
      <c r="G153" s="199" t="s">
        <v>887</v>
      </c>
      <c r="H153" s="201" t="s">
        <v>888</v>
      </c>
      <c r="I153" s="55"/>
      <c r="J153" s="201" t="s">
        <v>892</v>
      </c>
      <c r="K153" s="75"/>
      <c r="L153" s="75"/>
      <c r="M153" s="201" t="s">
        <v>897</v>
      </c>
      <c r="N153" s="50"/>
      <c r="AJ153" s="23"/>
    </row>
    <row r="154" spans="1:36" x14ac:dyDescent="0.25">
      <c r="A154" s="55"/>
      <c r="B154" s="55"/>
      <c r="C154" s="75"/>
      <c r="D154" s="55"/>
      <c r="E154" s="75"/>
      <c r="F154" s="75"/>
      <c r="G154" s="75"/>
      <c r="H154" s="75"/>
      <c r="I154" s="55"/>
      <c r="J154" s="75"/>
      <c r="K154" s="75"/>
      <c r="L154" s="75"/>
      <c r="M154" s="75"/>
      <c r="N154" s="50"/>
      <c r="AJ154" s="23"/>
    </row>
    <row r="155" spans="1:36" x14ac:dyDescent="0.25">
      <c r="A155" s="55"/>
      <c r="B155" s="55"/>
      <c r="C155" s="75"/>
      <c r="D155" s="55"/>
      <c r="E155" s="75"/>
      <c r="F155" s="75"/>
      <c r="G155" s="75"/>
      <c r="H155" s="75"/>
      <c r="I155" s="55"/>
      <c r="J155" s="75"/>
      <c r="K155" s="75"/>
      <c r="L155" s="75"/>
      <c r="M155" s="75"/>
      <c r="N155" s="50"/>
      <c r="AJ155" s="23"/>
    </row>
    <row r="156" spans="1:36" x14ac:dyDescent="0.25">
      <c r="A156" s="55"/>
      <c r="B156" s="55"/>
      <c r="C156" s="75"/>
      <c r="D156" s="55"/>
      <c r="E156" s="75"/>
      <c r="F156" s="75"/>
      <c r="G156" s="75"/>
      <c r="H156" s="75"/>
      <c r="I156" s="55"/>
      <c r="J156" s="75"/>
      <c r="K156" s="75"/>
      <c r="L156" s="75"/>
      <c r="M156" s="75"/>
      <c r="N156" s="50"/>
      <c r="AJ156" s="23"/>
    </row>
    <row r="157" spans="1:36" x14ac:dyDescent="0.25">
      <c r="A157" s="55"/>
      <c r="B157" s="55"/>
      <c r="C157" s="75"/>
      <c r="D157" s="55"/>
      <c r="E157" s="75"/>
      <c r="F157" s="75"/>
      <c r="G157" s="75"/>
      <c r="H157" s="75"/>
      <c r="I157" s="55"/>
      <c r="J157" s="75"/>
      <c r="K157" s="75"/>
      <c r="L157" s="75"/>
      <c r="M157" s="75"/>
      <c r="N157" s="50"/>
      <c r="AJ157" s="23"/>
    </row>
    <row r="158" spans="1:36" x14ac:dyDescent="0.25">
      <c r="A158" s="23"/>
      <c r="B158" s="23"/>
      <c r="C158" s="23"/>
      <c r="D158" s="208"/>
      <c r="E158" s="23"/>
      <c r="F158" s="23"/>
      <c r="G158" s="23"/>
      <c r="H158" s="23"/>
      <c r="I158" s="208"/>
      <c r="J158" s="23"/>
      <c r="K158" s="23"/>
      <c r="L158" s="23"/>
      <c r="M158" s="23"/>
      <c r="N158" s="111"/>
      <c r="O158" s="67"/>
      <c r="P158" s="67"/>
      <c r="Q158" s="67"/>
      <c r="R158" s="67"/>
      <c r="S158" s="67"/>
      <c r="T158" s="67"/>
      <c r="U158" s="67"/>
      <c r="V158" s="67"/>
      <c r="W158" s="216"/>
      <c r="X158" s="67"/>
      <c r="Y158" s="67"/>
      <c r="Z158" s="67"/>
      <c r="AA158" s="67"/>
      <c r="AB158" s="67"/>
      <c r="AC158" s="67"/>
      <c r="AD158" s="67"/>
      <c r="AE158" s="67"/>
      <c r="AF158" s="67"/>
      <c r="AG158" s="67"/>
      <c r="AH158" s="67"/>
      <c r="AI158" s="67"/>
      <c r="AJ158" s="23"/>
    </row>
    <row r="159" spans="1:36" x14ac:dyDescent="0.25">
      <c r="A159" s="23"/>
      <c r="B159" s="23"/>
      <c r="C159" s="23"/>
      <c r="D159" s="208"/>
      <c r="E159" s="23"/>
      <c r="F159" s="23"/>
      <c r="G159" s="23"/>
      <c r="H159" s="23"/>
      <c r="I159" s="208"/>
      <c r="J159" s="23"/>
      <c r="K159" s="23"/>
      <c r="L159" s="23"/>
      <c r="M159" s="23"/>
      <c r="N159" s="111"/>
      <c r="O159" s="67"/>
      <c r="P159" s="67"/>
      <c r="Q159" s="67"/>
      <c r="R159" s="67"/>
      <c r="S159" s="67"/>
      <c r="T159" s="67"/>
      <c r="U159" s="67"/>
      <c r="V159" s="67"/>
      <c r="W159" s="216"/>
      <c r="X159" s="67"/>
      <c r="Y159" s="67"/>
      <c r="Z159" s="67"/>
      <c r="AA159" s="67"/>
      <c r="AB159" s="67"/>
      <c r="AC159" s="67"/>
      <c r="AD159" s="67"/>
      <c r="AE159" s="67"/>
      <c r="AF159" s="67"/>
      <c r="AG159" s="67"/>
      <c r="AH159" s="67"/>
      <c r="AI159" s="67"/>
      <c r="AJ159" s="23"/>
    </row>
    <row r="160" spans="1:36" x14ac:dyDescent="0.25">
      <c r="N160" s="77"/>
    </row>
    <row r="161" spans="14:14" x14ac:dyDescent="0.25">
      <c r="N161" s="77"/>
    </row>
    <row r="162" spans="14:14" x14ac:dyDescent="0.25">
      <c r="N162" s="77"/>
    </row>
    <row r="163" spans="14:14" x14ac:dyDescent="0.25">
      <c r="N163" s="77"/>
    </row>
    <row r="164" spans="14:14" x14ac:dyDescent="0.25">
      <c r="N164" s="77"/>
    </row>
    <row r="165" spans="14:14" x14ac:dyDescent="0.25">
      <c r="N165" s="77"/>
    </row>
    <row r="166" spans="14:14" x14ac:dyDescent="0.25">
      <c r="N166" s="77"/>
    </row>
    <row r="167" spans="14:14" x14ac:dyDescent="0.25">
      <c r="N167" s="77"/>
    </row>
    <row r="168" spans="14:14" x14ac:dyDescent="0.25">
      <c r="N168" s="77"/>
    </row>
    <row r="169" spans="14:14" x14ac:dyDescent="0.25">
      <c r="N169" s="77"/>
    </row>
    <row r="170" spans="14:14" x14ac:dyDescent="0.25">
      <c r="N170" s="77"/>
    </row>
    <row r="171" spans="14:14" x14ac:dyDescent="0.25">
      <c r="N171" s="77"/>
    </row>
    <row r="172" spans="14:14" x14ac:dyDescent="0.25">
      <c r="N172" s="77"/>
    </row>
    <row r="173" spans="14:14" x14ac:dyDescent="0.25">
      <c r="N173" s="77"/>
    </row>
    <row r="174" spans="14:14" x14ac:dyDescent="0.25">
      <c r="N174" s="77"/>
    </row>
    <row r="175" spans="14:14" x14ac:dyDescent="0.25">
      <c r="N175" s="77"/>
    </row>
    <row r="176" spans="14:14" x14ac:dyDescent="0.25">
      <c r="N176" s="77"/>
    </row>
    <row r="177" spans="14:14" x14ac:dyDescent="0.25">
      <c r="N177" s="77"/>
    </row>
    <row r="178" spans="14:14" x14ac:dyDescent="0.25">
      <c r="N178" s="77"/>
    </row>
    <row r="179" spans="14:14" x14ac:dyDescent="0.25">
      <c r="N179" s="77"/>
    </row>
    <row r="180" spans="14:14" x14ac:dyDescent="0.25">
      <c r="N180" s="77"/>
    </row>
    <row r="181" spans="14:14" x14ac:dyDescent="0.25">
      <c r="N181" s="77"/>
    </row>
    <row r="182" spans="14:14" x14ac:dyDescent="0.25">
      <c r="N182" s="77"/>
    </row>
    <row r="183" spans="14:14" x14ac:dyDescent="0.25">
      <c r="N183" s="77"/>
    </row>
    <row r="184" spans="14:14" x14ac:dyDescent="0.25">
      <c r="N184" s="77"/>
    </row>
    <row r="185" spans="14:14" x14ac:dyDescent="0.25">
      <c r="N185" s="77"/>
    </row>
    <row r="186" spans="14:14" x14ac:dyDescent="0.25">
      <c r="N186" s="77"/>
    </row>
    <row r="187" spans="14:14" x14ac:dyDescent="0.25">
      <c r="N187" s="77"/>
    </row>
    <row r="188" spans="14:14" x14ac:dyDescent="0.25">
      <c r="N188" s="77"/>
    </row>
    <row r="189" spans="14:14" x14ac:dyDescent="0.25">
      <c r="N189" s="77"/>
    </row>
    <row r="190" spans="14:14" x14ac:dyDescent="0.25">
      <c r="N190" s="77"/>
    </row>
    <row r="191" spans="14:14" x14ac:dyDescent="0.25">
      <c r="N191" s="77"/>
    </row>
    <row r="192" spans="14:14" x14ac:dyDescent="0.25">
      <c r="N192" s="77"/>
    </row>
    <row r="193" spans="14:14" x14ac:dyDescent="0.25">
      <c r="N193" s="77"/>
    </row>
    <row r="194" spans="14:14" x14ac:dyDescent="0.25">
      <c r="N194" s="77"/>
    </row>
    <row r="195" spans="14:14" x14ac:dyDescent="0.25">
      <c r="N195" s="77"/>
    </row>
    <row r="196" spans="14:14" x14ac:dyDescent="0.25">
      <c r="N196" s="77"/>
    </row>
    <row r="197" spans="14:14" x14ac:dyDescent="0.25">
      <c r="N197" s="77"/>
    </row>
    <row r="198" spans="14:14" x14ac:dyDescent="0.25">
      <c r="N198" s="77"/>
    </row>
    <row r="199" spans="14:14" x14ac:dyDescent="0.25">
      <c r="N199" s="77"/>
    </row>
    <row r="200" spans="14:14" x14ac:dyDescent="0.25">
      <c r="N200" s="77"/>
    </row>
    <row r="201" spans="14:14" x14ac:dyDescent="0.25">
      <c r="N201" s="77"/>
    </row>
    <row r="202" spans="14:14" x14ac:dyDescent="0.25">
      <c r="N202" s="77"/>
    </row>
    <row r="203" spans="14:14" x14ac:dyDescent="0.25">
      <c r="N203" s="77"/>
    </row>
    <row r="204" spans="14:14" x14ac:dyDescent="0.25">
      <c r="N204" s="77"/>
    </row>
    <row r="205" spans="14:14" x14ac:dyDescent="0.25">
      <c r="N205" s="77"/>
    </row>
    <row r="206" spans="14:14" x14ac:dyDescent="0.25">
      <c r="N206" s="77"/>
    </row>
    <row r="207" spans="14:14" x14ac:dyDescent="0.25">
      <c r="N207" s="77"/>
    </row>
    <row r="208" spans="14:14" x14ac:dyDescent="0.25">
      <c r="N208" s="77"/>
    </row>
    <row r="209" spans="14:14" x14ac:dyDescent="0.25">
      <c r="N209" s="77"/>
    </row>
    <row r="210" spans="14:14" x14ac:dyDescent="0.25">
      <c r="N210" s="77"/>
    </row>
    <row r="211" spans="14:14" x14ac:dyDescent="0.25">
      <c r="N211" s="77"/>
    </row>
    <row r="212" spans="14:14" x14ac:dyDescent="0.25">
      <c r="N212" s="77"/>
    </row>
    <row r="213" spans="14:14" x14ac:dyDescent="0.25">
      <c r="N213" s="77"/>
    </row>
    <row r="214" spans="14:14" x14ac:dyDescent="0.25">
      <c r="N214" s="77"/>
    </row>
    <row r="215" spans="14:14" x14ac:dyDescent="0.25">
      <c r="N215" s="77"/>
    </row>
    <row r="216" spans="14:14" x14ac:dyDescent="0.25">
      <c r="N216" s="77"/>
    </row>
    <row r="217" spans="14:14" x14ac:dyDescent="0.25">
      <c r="N217" s="77"/>
    </row>
    <row r="218" spans="14:14" x14ac:dyDescent="0.25">
      <c r="N218" s="77"/>
    </row>
    <row r="219" spans="14:14" x14ac:dyDescent="0.25">
      <c r="N219" s="77"/>
    </row>
    <row r="220" spans="14:14" x14ac:dyDescent="0.25">
      <c r="N220" s="77"/>
    </row>
    <row r="221" spans="14:14" x14ac:dyDescent="0.25">
      <c r="N221" s="77"/>
    </row>
    <row r="222" spans="14:14" x14ac:dyDescent="0.25">
      <c r="N222" s="77"/>
    </row>
    <row r="223" spans="14:14" x14ac:dyDescent="0.25">
      <c r="N223" s="77"/>
    </row>
    <row r="224" spans="14:14" x14ac:dyDescent="0.25">
      <c r="N224" s="77"/>
    </row>
    <row r="225" spans="14:14" x14ac:dyDescent="0.25">
      <c r="N225" s="77"/>
    </row>
    <row r="226" spans="14:14" x14ac:dyDescent="0.25">
      <c r="N226" s="77"/>
    </row>
    <row r="227" spans="14:14" x14ac:dyDescent="0.25">
      <c r="N227" s="77"/>
    </row>
    <row r="228" spans="14:14" x14ac:dyDescent="0.25">
      <c r="N228" s="77"/>
    </row>
    <row r="229" spans="14:14" x14ac:dyDescent="0.25">
      <c r="N229" s="77"/>
    </row>
    <row r="230" spans="14:14" x14ac:dyDescent="0.25">
      <c r="N230" s="77"/>
    </row>
    <row r="231" spans="14:14" x14ac:dyDescent="0.25">
      <c r="N231" s="77"/>
    </row>
    <row r="232" spans="14:14" x14ac:dyDescent="0.25">
      <c r="N232" s="77"/>
    </row>
    <row r="233" spans="14:14" x14ac:dyDescent="0.25">
      <c r="N233" s="77"/>
    </row>
    <row r="234" spans="14:14" x14ac:dyDescent="0.25">
      <c r="N234" s="77"/>
    </row>
    <row r="235" spans="14:14" x14ac:dyDescent="0.25">
      <c r="N235" s="77"/>
    </row>
    <row r="236" spans="14:14" x14ac:dyDescent="0.25">
      <c r="N236" s="77"/>
    </row>
    <row r="237" spans="14:14" x14ac:dyDescent="0.25">
      <c r="N237" s="77"/>
    </row>
    <row r="238" spans="14:14" x14ac:dyDescent="0.25">
      <c r="N238" s="77"/>
    </row>
    <row r="239" spans="14:14" x14ac:dyDescent="0.25">
      <c r="N239" s="77"/>
    </row>
    <row r="240" spans="14:14" x14ac:dyDescent="0.25">
      <c r="N240" s="77"/>
    </row>
    <row r="241" spans="14:14" x14ac:dyDescent="0.25">
      <c r="N241" s="77"/>
    </row>
    <row r="242" spans="14:14" x14ac:dyDescent="0.25">
      <c r="N242" s="77"/>
    </row>
    <row r="243" spans="14:14" x14ac:dyDescent="0.25">
      <c r="N243" s="77"/>
    </row>
    <row r="244" spans="14:14" x14ac:dyDescent="0.25">
      <c r="N244" s="77"/>
    </row>
    <row r="245" spans="14:14" x14ac:dyDescent="0.25">
      <c r="N245" s="77"/>
    </row>
    <row r="246" spans="14:14" x14ac:dyDescent="0.25">
      <c r="N246" s="77"/>
    </row>
    <row r="247" spans="14:14" x14ac:dyDescent="0.25">
      <c r="N247" s="77"/>
    </row>
    <row r="248" spans="14:14" x14ac:dyDescent="0.25">
      <c r="N248" s="77"/>
    </row>
    <row r="249" spans="14:14" x14ac:dyDescent="0.25">
      <c r="N249" s="77"/>
    </row>
    <row r="250" spans="14:14" x14ac:dyDescent="0.25">
      <c r="N250" s="77"/>
    </row>
    <row r="251" spans="14:14" x14ac:dyDescent="0.25">
      <c r="N251" s="77"/>
    </row>
    <row r="252" spans="14:14" x14ac:dyDescent="0.25">
      <c r="N252" s="77"/>
    </row>
    <row r="253" spans="14:14" x14ac:dyDescent="0.25">
      <c r="N253" s="77"/>
    </row>
    <row r="254" spans="14:14" x14ac:dyDescent="0.25">
      <c r="N254" s="77"/>
    </row>
    <row r="255" spans="14:14" x14ac:dyDescent="0.25">
      <c r="N255" s="77"/>
    </row>
    <row r="256" spans="14:14" x14ac:dyDescent="0.25">
      <c r="N256" s="77"/>
    </row>
    <row r="257" spans="14:14" x14ac:dyDescent="0.25">
      <c r="N257" s="77"/>
    </row>
    <row r="258" spans="14:14" x14ac:dyDescent="0.25">
      <c r="N258" s="77"/>
    </row>
    <row r="259" spans="14:14" x14ac:dyDescent="0.25">
      <c r="N259" s="77"/>
    </row>
    <row r="260" spans="14:14" x14ac:dyDescent="0.25">
      <c r="N260" s="77"/>
    </row>
    <row r="261" spans="14:14" x14ac:dyDescent="0.25">
      <c r="N261" s="77"/>
    </row>
    <row r="262" spans="14:14" x14ac:dyDescent="0.25">
      <c r="N262" s="77"/>
    </row>
    <row r="263" spans="14:14" x14ac:dyDescent="0.25">
      <c r="N263" s="77"/>
    </row>
    <row r="264" spans="14:14" x14ac:dyDescent="0.25">
      <c r="N264" s="77"/>
    </row>
    <row r="265" spans="14:14" x14ac:dyDescent="0.25">
      <c r="N265" s="77"/>
    </row>
    <row r="266" spans="14:14" x14ac:dyDescent="0.25">
      <c r="N266" s="77"/>
    </row>
    <row r="267" spans="14:14" x14ac:dyDescent="0.25">
      <c r="N267" s="77"/>
    </row>
    <row r="268" spans="14:14" x14ac:dyDescent="0.25">
      <c r="N268" s="77"/>
    </row>
    <row r="269" spans="14:14" x14ac:dyDescent="0.25">
      <c r="N269" s="77"/>
    </row>
    <row r="270" spans="14:14" x14ac:dyDescent="0.25">
      <c r="N270" s="77"/>
    </row>
    <row r="271" spans="14:14" x14ac:dyDescent="0.25">
      <c r="N271" s="77"/>
    </row>
    <row r="272" spans="14:14" x14ac:dyDescent="0.25">
      <c r="N272" s="77"/>
    </row>
    <row r="273" spans="14:14" x14ac:dyDescent="0.25">
      <c r="N273" s="77"/>
    </row>
    <row r="274" spans="14:14" x14ac:dyDescent="0.25">
      <c r="N274" s="77"/>
    </row>
    <row r="275" spans="14:14" x14ac:dyDescent="0.25">
      <c r="N275" s="77"/>
    </row>
    <row r="276" spans="14:14" x14ac:dyDescent="0.25">
      <c r="N276" s="77"/>
    </row>
  </sheetData>
  <mergeCells count="95">
    <mergeCell ref="A149:A153"/>
    <mergeCell ref="A135:A136"/>
    <mergeCell ref="B135:B136"/>
    <mergeCell ref="C135:C136"/>
    <mergeCell ref="F147:G147"/>
    <mergeCell ref="H147:H148"/>
    <mergeCell ref="D135:D136"/>
    <mergeCell ref="E135:E136"/>
    <mergeCell ref="F135:G135"/>
    <mergeCell ref="H135:H136"/>
    <mergeCell ref="I147:I148"/>
    <mergeCell ref="J147:J148"/>
    <mergeCell ref="A147:A148"/>
    <mergeCell ref="B147:B148"/>
    <mergeCell ref="C147:C148"/>
    <mergeCell ref="D147:D148"/>
    <mergeCell ref="E147:E148"/>
    <mergeCell ref="I135:I136"/>
    <mergeCell ref="E123:E124"/>
    <mergeCell ref="J135:J136"/>
    <mergeCell ref="M135:M136"/>
    <mergeCell ref="F123:G123"/>
    <mergeCell ref="H123:H124"/>
    <mergeCell ref="I123:I124"/>
    <mergeCell ref="J123:J124"/>
    <mergeCell ref="K123:L123"/>
    <mergeCell ref="K135:L135"/>
    <mergeCell ref="M123:M124"/>
    <mergeCell ref="A123:A124"/>
    <mergeCell ref="B123:B124"/>
    <mergeCell ref="C123:C124"/>
    <mergeCell ref="D123:D124"/>
    <mergeCell ref="B111:B112"/>
    <mergeCell ref="C111:C112"/>
    <mergeCell ref="D111:D112"/>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H111:H112"/>
    <mergeCell ref="A8:M8"/>
    <mergeCell ref="I111:I112"/>
    <mergeCell ref="J111:J112"/>
    <mergeCell ref="M111:M112"/>
    <mergeCell ref="K111:L111"/>
    <mergeCell ref="A111:A112"/>
    <mergeCell ref="E111:E112"/>
    <mergeCell ref="F111:G111"/>
    <mergeCell ref="A11:A24"/>
    <mergeCell ref="A25:A36"/>
    <mergeCell ref="A37:A48"/>
    <mergeCell ref="A49:A60"/>
    <mergeCell ref="B9:B10"/>
    <mergeCell ref="K9:L9"/>
    <mergeCell ref="A100:A103"/>
    <mergeCell ref="AE9:AE10"/>
    <mergeCell ref="R9:R10"/>
    <mergeCell ref="S9:S10"/>
    <mergeCell ref="T9:T10"/>
    <mergeCell ref="U9:U10"/>
    <mergeCell ref="V9:V10"/>
    <mergeCell ref="W9:W10"/>
    <mergeCell ref="A61:A66"/>
    <mergeCell ref="A67:A70"/>
    <mergeCell ref="A71:A84"/>
    <mergeCell ref="A85:A87"/>
    <mergeCell ref="A88:A99"/>
    <mergeCell ref="K147:L147"/>
    <mergeCell ref="AG9:AG10"/>
    <mergeCell ref="AH9:AH10"/>
    <mergeCell ref="AA9:AA10"/>
    <mergeCell ref="N8:X8"/>
    <mergeCell ref="AB9:AB10"/>
    <mergeCell ref="M147:M148"/>
    <mergeCell ref="X9:X10"/>
    <mergeCell ref="Y9:Y10"/>
    <mergeCell ref="Z9:Z10"/>
    <mergeCell ref="N9:N10"/>
    <mergeCell ref="O9:O10"/>
    <mergeCell ref="P9:P10"/>
    <mergeCell ref="Q9:Q10"/>
    <mergeCell ref="AC9:AC10"/>
    <mergeCell ref="AD9:AD10"/>
  </mergeCells>
  <conditionalFormatting sqref="AN6:AN7">
    <cfRule type="cellIs" dxfId="42" priority="317" stopIfTrue="1" operator="equal">
      <formula>$AN$6</formula>
    </cfRule>
  </conditionalFormatting>
  <conditionalFormatting sqref="N11:N103">
    <cfRule type="cellIs" dxfId="41" priority="316" stopIfTrue="1" operator="equal">
      <formula>"x"</formula>
    </cfRule>
  </conditionalFormatting>
  <conditionalFormatting sqref="O11:O103">
    <cfRule type="cellIs" dxfId="40" priority="315" operator="equal">
      <formula>"x"</formula>
    </cfRule>
  </conditionalFormatting>
  <conditionalFormatting sqref="P11:P103">
    <cfRule type="cellIs" dxfId="39" priority="314" operator="equal">
      <formula>"x"</formula>
    </cfRule>
  </conditionalFormatting>
  <conditionalFormatting sqref="Q11:Q103">
    <cfRule type="cellIs" dxfId="38" priority="313" stopIfTrue="1" operator="equal">
      <formula>"x"</formula>
    </cfRule>
  </conditionalFormatting>
  <conditionalFormatting sqref="R11:R103">
    <cfRule type="cellIs" dxfId="37" priority="312" operator="equal">
      <formula>"x"</formula>
    </cfRule>
  </conditionalFormatting>
  <conditionalFormatting sqref="S103">
    <cfRule type="cellIs" dxfId="36" priority="44" stopIfTrue="1" operator="equal">
      <formula>"x"</formula>
    </cfRule>
  </conditionalFormatting>
  <conditionalFormatting sqref="S11:S103">
    <cfRule type="cellIs" dxfId="35" priority="4" stopIfTrue="1" operator="equal">
      <formula>$AN$7</formula>
    </cfRule>
    <cfRule type="cellIs" dxfId="34" priority="7" stopIfTrue="1" operator="equal">
      <formula>$AN$6</formula>
    </cfRule>
  </conditionalFormatting>
  <dataValidations count="1">
    <dataValidation type="list" allowBlank="1" showInputMessage="1" showErrorMessage="1" sqref="S11:S103"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6"/>
  <sheetViews>
    <sheetView showGridLines="0" tabSelected="1" zoomScale="70" zoomScaleNormal="70" zoomScalePageLayoutView="70" workbookViewId="0">
      <selection activeCell="T16" sqref="T16"/>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2"/>
      <c r="B1" s="12"/>
      <c r="C1" s="12"/>
      <c r="D1" s="12"/>
      <c r="E1" s="12"/>
      <c r="F1" s="12"/>
      <c r="G1" s="12"/>
      <c r="H1" s="12"/>
      <c r="I1" s="12"/>
      <c r="J1" s="12"/>
      <c r="K1" s="12"/>
      <c r="L1" s="12"/>
      <c r="M1" s="12"/>
      <c r="N1" s="12"/>
      <c r="O1" s="12"/>
      <c r="P1" s="12"/>
      <c r="Q1" s="12"/>
      <c r="R1" s="12"/>
    </row>
    <row r="2" spans="1:18" s="18" customFormat="1" ht="16.5" customHeight="1" x14ac:dyDescent="0.25">
      <c r="A2" s="19"/>
      <c r="B2" s="341" t="s">
        <v>117</v>
      </c>
      <c r="C2" s="341"/>
      <c r="D2" s="341"/>
      <c r="E2" s="341"/>
      <c r="F2" s="341"/>
      <c r="G2" s="341"/>
      <c r="H2" s="341"/>
      <c r="I2" s="341"/>
      <c r="J2" s="341"/>
      <c r="K2" s="341"/>
      <c r="L2" s="341"/>
      <c r="M2" s="341"/>
      <c r="N2" s="341"/>
      <c r="O2" s="341"/>
      <c r="P2" s="341"/>
      <c r="Q2" s="341"/>
      <c r="R2" s="19"/>
    </row>
    <row r="3" spans="1:18" s="20" customFormat="1" ht="25.5" customHeight="1" x14ac:dyDescent="0.35">
      <c r="A3" s="22"/>
      <c r="B3" s="342" t="str">
        <f>'Monitoria Anual - 1'!A2</f>
        <v>PLANO DE AÇÃO NACIONAL PARA A CONSERVAÇÃO DAS ESPÉCIES ENDÊMICAS E AMEAÇADAS DE EXTINÇÃO DA REGIÃO DO BAIXO E MÉDIO XINGU</v>
      </c>
      <c r="C3" s="342"/>
      <c r="D3" s="342"/>
      <c r="E3" s="342"/>
      <c r="F3" s="342"/>
      <c r="G3" s="342"/>
      <c r="H3" s="342"/>
      <c r="I3" s="342"/>
      <c r="J3" s="342"/>
      <c r="K3" s="342"/>
      <c r="L3" s="342"/>
      <c r="M3" s="342"/>
      <c r="N3" s="342"/>
      <c r="O3" s="342"/>
      <c r="P3" s="342"/>
      <c r="Q3" s="342"/>
      <c r="R3" s="22"/>
    </row>
    <row r="4" spans="1:18" s="13" customFormat="1" ht="12" customHeight="1" x14ac:dyDescent="0.25">
      <c r="A4" s="12"/>
      <c r="H4" s="14"/>
      <c r="I4" s="14"/>
      <c r="J4" s="14"/>
      <c r="K4" s="14"/>
      <c r="R4" s="12"/>
    </row>
    <row r="5" spans="1:18" s="15" customFormat="1" ht="45" customHeight="1" x14ac:dyDescent="0.25">
      <c r="A5" s="23"/>
      <c r="B5" s="343" t="s">
        <v>0</v>
      </c>
      <c r="C5" s="343"/>
      <c r="D5" s="416" t="str">
        <f>'Monitoria Anual - 1'!B4</f>
        <v>Assegurar a viabilidade populacional de espécies ameaçadas e endêmicas da fauna da área de abrangência do PAN no Médio e Baixo Xingu, conservando habitats e promovendo o desenvolvimento socioambiental.</v>
      </c>
      <c r="E5" s="416"/>
      <c r="F5" s="416"/>
      <c r="G5" s="416"/>
      <c r="H5" s="416"/>
      <c r="I5" s="416"/>
      <c r="J5" s="416"/>
      <c r="K5" s="416"/>
      <c r="L5" s="416"/>
      <c r="M5" s="416"/>
      <c r="N5" s="16"/>
      <c r="R5" s="23"/>
    </row>
    <row r="6" spans="1:18" s="13" customFormat="1" ht="8.25" customHeight="1" x14ac:dyDescent="0.25">
      <c r="A6" s="12"/>
      <c r="H6" s="14"/>
      <c r="I6" s="14"/>
      <c r="J6" s="14"/>
      <c r="K6" s="14"/>
      <c r="R6" s="12"/>
    </row>
    <row r="7" spans="1:18" s="13" customFormat="1" ht="41.25" customHeight="1" x14ac:dyDescent="0.25">
      <c r="A7" s="12"/>
      <c r="B7" s="343" t="s">
        <v>120</v>
      </c>
      <c r="C7" s="343"/>
      <c r="D7" s="356" t="s">
        <v>2088</v>
      </c>
      <c r="E7" s="356"/>
      <c r="F7" s="356"/>
      <c r="G7" s="356"/>
      <c r="H7" s="356"/>
      <c r="I7" s="357"/>
      <c r="J7" s="51"/>
      <c r="K7" s="51"/>
      <c r="L7" s="51"/>
      <c r="M7" s="51"/>
      <c r="N7" s="51"/>
      <c r="O7" s="51"/>
      <c r="P7" s="51"/>
      <c r="Q7" s="51"/>
      <c r="R7" s="12"/>
    </row>
    <row r="8" spans="1:18" ht="9.75" customHeight="1" x14ac:dyDescent="0.25">
      <c r="A8" s="12"/>
      <c r="R8" s="12"/>
    </row>
    <row r="9" spans="1:18" ht="24" customHeight="1" x14ac:dyDescent="0.25">
      <c r="A9" s="12"/>
      <c r="B9" s="346" t="s">
        <v>21</v>
      </c>
      <c r="C9" s="346"/>
      <c r="D9" s="346"/>
      <c r="E9" s="346"/>
      <c r="F9" s="346"/>
      <c r="G9" s="346"/>
      <c r="H9" s="346"/>
      <c r="I9" s="346"/>
      <c r="J9" s="346"/>
      <c r="K9" s="346"/>
      <c r="L9" s="346"/>
      <c r="M9" s="346"/>
      <c r="N9" s="346"/>
      <c r="O9" s="346"/>
      <c r="P9" s="346"/>
      <c r="Q9" s="346"/>
      <c r="R9" s="12"/>
    </row>
    <row r="10" spans="1:18" x14ac:dyDescent="0.25">
      <c r="A10" s="12"/>
      <c r="F10" s="11"/>
      <c r="G10" s="11"/>
      <c r="R10" s="12"/>
    </row>
    <row r="11" spans="1:18" ht="18" customHeight="1" x14ac:dyDescent="0.25">
      <c r="A11" s="12"/>
      <c r="B11" s="344" t="s">
        <v>118</v>
      </c>
      <c r="C11" s="345"/>
      <c r="D11" s="51"/>
      <c r="E11" s="51"/>
      <c r="F11" s="51"/>
      <c r="G11" s="51"/>
      <c r="H11" s="51"/>
      <c r="I11" s="51"/>
      <c r="J11" s="51"/>
      <c r="K11" s="51"/>
      <c r="L11" s="51"/>
      <c r="M11" s="51"/>
      <c r="N11" s="51"/>
      <c r="O11" s="51"/>
      <c r="P11" s="51"/>
      <c r="Q11" s="51"/>
      <c r="R11" s="12"/>
    </row>
    <row r="12" spans="1:18" ht="9" customHeight="1" thickBot="1" x14ac:dyDescent="0.3">
      <c r="A12" s="12"/>
      <c r="E12" s="6"/>
      <c r="F12" s="78"/>
      <c r="R12" s="12"/>
    </row>
    <row r="13" spans="1:18" ht="60.75" customHeight="1" thickBot="1" x14ac:dyDescent="0.3">
      <c r="A13" s="12"/>
      <c r="C13" s="348" t="s">
        <v>2089</v>
      </c>
      <c r="D13" s="349"/>
      <c r="E13" s="350"/>
      <c r="F13" s="3"/>
      <c r="R13" s="12"/>
    </row>
    <row r="14" spans="1:18" s="2" customFormat="1" ht="31.9" customHeight="1" thickBot="1" x14ac:dyDescent="0.3">
      <c r="A14" s="23"/>
      <c r="C14" s="31" t="s">
        <v>115</v>
      </c>
      <c r="D14" s="8" t="s">
        <v>45</v>
      </c>
      <c r="E14" s="10" t="s">
        <v>24</v>
      </c>
      <c r="F14" s="7"/>
      <c r="R14" s="23"/>
    </row>
    <row r="15" spans="1:18" ht="15.75" x14ac:dyDescent="0.25">
      <c r="A15" s="12"/>
      <c r="C15" s="46" t="s">
        <v>182</v>
      </c>
      <c r="D15" s="33">
        <f>COUNTA('Monitoria Final'!N11:N93)</f>
        <v>36</v>
      </c>
      <c r="E15" s="34">
        <f>D15/$D$18</f>
        <v>0.43902439024390244</v>
      </c>
      <c r="F15" s="4"/>
      <c r="R15" s="12"/>
    </row>
    <row r="16" spans="1:18" ht="15.75" x14ac:dyDescent="0.25">
      <c r="A16" s="12"/>
      <c r="C16" s="47" t="s">
        <v>126</v>
      </c>
      <c r="D16" s="33">
        <f>COUNTA('Monitoria Final'!O11:O93)</f>
        <v>25</v>
      </c>
      <c r="E16" s="34">
        <f>D16/$D$18</f>
        <v>0.3048780487804878</v>
      </c>
      <c r="F16" s="4"/>
      <c r="R16" s="12"/>
    </row>
    <row r="17" spans="1:18" ht="16.5" thickBot="1" x14ac:dyDescent="0.3">
      <c r="A17" s="12"/>
      <c r="C17" s="48" t="s">
        <v>23</v>
      </c>
      <c r="D17" s="33">
        <f>COUNTA('Monitoria Final'!P11:P93)</f>
        <v>21</v>
      </c>
      <c r="E17" s="34">
        <f>D17/$D$18</f>
        <v>0.25609756097560976</v>
      </c>
      <c r="F17" s="4"/>
      <c r="R17" s="12"/>
    </row>
    <row r="18" spans="1:18" ht="15.75" thickBot="1" x14ac:dyDescent="0.3">
      <c r="A18" s="12"/>
      <c r="C18" s="49" t="s">
        <v>25</v>
      </c>
      <c r="D18" s="36">
        <f>SUM(D15:D17)</f>
        <v>82</v>
      </c>
      <c r="E18" s="37">
        <f>SUM(E15:E17)</f>
        <v>1</v>
      </c>
      <c r="F18" s="5"/>
      <c r="R18" s="12"/>
    </row>
    <row r="19" spans="1:18" ht="9.75" customHeight="1" x14ac:dyDescent="0.25">
      <c r="A19" s="12"/>
      <c r="R19" s="12"/>
    </row>
    <row r="20" spans="1:18" ht="15.75" x14ac:dyDescent="0.25">
      <c r="A20" s="12"/>
      <c r="B20" s="52" t="s">
        <v>26</v>
      </c>
      <c r="C20" s="53"/>
      <c r="D20" s="54"/>
      <c r="E20" s="54"/>
      <c r="F20" s="54"/>
      <c r="G20" s="54"/>
      <c r="H20" s="54"/>
      <c r="I20" s="54"/>
      <c r="J20" s="54"/>
      <c r="K20" s="54"/>
      <c r="L20" s="54"/>
      <c r="M20" s="54"/>
      <c r="N20" s="54"/>
      <c r="O20" s="54"/>
      <c r="P20" s="54"/>
      <c r="Q20" s="54"/>
      <c r="R20" s="12"/>
    </row>
    <row r="21" spans="1:18" s="13" customFormat="1" ht="9" customHeight="1" thickBot="1" x14ac:dyDescent="0.3">
      <c r="A21" s="12"/>
      <c r="B21" s="21"/>
      <c r="C21" s="21"/>
      <c r="D21" s="21"/>
      <c r="E21" s="21"/>
      <c r="F21" s="21"/>
      <c r="G21" s="21"/>
      <c r="H21" s="21"/>
      <c r="I21" s="21"/>
      <c r="J21" s="21"/>
      <c r="K21" s="21"/>
      <c r="L21" s="21"/>
      <c r="M21" s="21"/>
      <c r="N21" s="21"/>
      <c r="O21" s="21"/>
      <c r="P21" s="21"/>
      <c r="Q21" s="21"/>
      <c r="R21" s="12"/>
    </row>
    <row r="22" spans="1:18" ht="36" customHeight="1" thickBot="1" x14ac:dyDescent="0.3">
      <c r="A22" s="12"/>
      <c r="C22" s="38" t="s">
        <v>22</v>
      </c>
      <c r="D22" s="81">
        <f>COUNTA('Monitoria Final'!A11:A93)</f>
        <v>10</v>
      </c>
      <c r="R22" s="12"/>
    </row>
    <row r="23" spans="1:18" ht="11.25" customHeight="1" thickBot="1" x14ac:dyDescent="0.3">
      <c r="A23" s="12"/>
      <c r="R23" s="12"/>
    </row>
    <row r="24" spans="1:18" ht="15.75" thickBot="1" x14ac:dyDescent="0.3">
      <c r="A24" s="12"/>
      <c r="C24" s="92" t="s">
        <v>27</v>
      </c>
      <c r="D24" s="92" t="s">
        <v>28</v>
      </c>
      <c r="E24" s="26"/>
      <c r="F24" s="27"/>
      <c r="G24" s="30"/>
      <c r="R24" s="12"/>
    </row>
    <row r="25" spans="1:18" x14ac:dyDescent="0.25">
      <c r="A25" s="12"/>
      <c r="C25" s="89" t="s">
        <v>29</v>
      </c>
      <c r="D25" s="118">
        <f>SUM(E25:G25)</f>
        <v>13</v>
      </c>
      <c r="E25" s="39">
        <f>COUNTA('Monitoria Final'!N11:N23)</f>
        <v>3</v>
      </c>
      <c r="F25" s="79">
        <f>COUNTA('Monitoria Final'!O11:O23)</f>
        <v>2</v>
      </c>
      <c r="G25" s="80">
        <f>COUNTA('Monitoria Final'!P11:P23)</f>
        <v>8</v>
      </c>
      <c r="R25" s="12"/>
    </row>
    <row r="26" spans="1:18" x14ac:dyDescent="0.25">
      <c r="A26" s="12"/>
      <c r="C26" s="90" t="s">
        <v>30</v>
      </c>
      <c r="D26" s="89">
        <f t="shared" ref="D26:D34" si="0">SUM(E26:G26)</f>
        <v>9</v>
      </c>
      <c r="E26" s="40">
        <f>COUNTA('Monitoria Final'!N24:N33)</f>
        <v>3</v>
      </c>
      <c r="F26" s="41">
        <f>COUNTA('Monitoria Final'!O24:O33)</f>
        <v>4</v>
      </c>
      <c r="G26" s="42">
        <f>COUNTA('Monitoria Final'!P24:P33)</f>
        <v>2</v>
      </c>
      <c r="R26" s="12"/>
    </row>
    <row r="27" spans="1:18" x14ac:dyDescent="0.25">
      <c r="A27" s="12"/>
      <c r="C27" s="90" t="s">
        <v>31</v>
      </c>
      <c r="D27" s="89">
        <f t="shared" si="0"/>
        <v>8</v>
      </c>
      <c r="E27" s="40">
        <f>COUNTA('Monitoria Final'!N35:N42)</f>
        <v>2</v>
      </c>
      <c r="F27" s="41">
        <f>COUNTA('Monitoria Final'!O35:O42)</f>
        <v>3</v>
      </c>
      <c r="G27" s="42">
        <f>COUNTA('Monitoria Final'!P35:P42)</f>
        <v>3</v>
      </c>
      <c r="R27" s="12"/>
    </row>
    <row r="28" spans="1:18" x14ac:dyDescent="0.25">
      <c r="A28" s="12"/>
      <c r="C28" s="90" t="s">
        <v>32</v>
      </c>
      <c r="D28" s="89">
        <f t="shared" si="0"/>
        <v>11</v>
      </c>
      <c r="E28" s="40">
        <f>COUNTA('Monitoria Final'!N43:N53)</f>
        <v>4</v>
      </c>
      <c r="F28" s="41">
        <f>COUNTA('Monitoria Final'!O43:O53)</f>
        <v>4</v>
      </c>
      <c r="G28" s="42">
        <f>COUNTA('Monitoria Final'!P43:P53)</f>
        <v>3</v>
      </c>
      <c r="R28" s="12"/>
    </row>
    <row r="29" spans="1:18" x14ac:dyDescent="0.25">
      <c r="A29" s="12"/>
      <c r="C29" s="90" t="s">
        <v>33</v>
      </c>
      <c r="D29" s="89">
        <f t="shared" si="0"/>
        <v>7</v>
      </c>
      <c r="E29" s="40">
        <f>COUNTA('Monitoria Final'!N54:N60)</f>
        <v>4</v>
      </c>
      <c r="F29" s="41">
        <f>COUNTA('Monitoria Final'!O54:O60)</f>
        <v>2</v>
      </c>
      <c r="G29" s="42">
        <f>COUNTA('Monitoria Final'!P54:P60)</f>
        <v>1</v>
      </c>
      <c r="R29" s="12"/>
    </row>
    <row r="30" spans="1:18" x14ac:dyDescent="0.25">
      <c r="A30" s="12"/>
      <c r="C30" s="90" t="s">
        <v>34</v>
      </c>
      <c r="D30" s="89">
        <f t="shared" si="0"/>
        <v>4</v>
      </c>
      <c r="E30" s="40">
        <f>COUNTA('Monitoria Final'!N61:N64)</f>
        <v>3</v>
      </c>
      <c r="F30" s="41">
        <f>COUNTA('Monitoria Final'!O61:O64)</f>
        <v>1</v>
      </c>
      <c r="G30" s="42">
        <f>COUNTA('Monitoria Final'!P61:P64)</f>
        <v>0</v>
      </c>
      <c r="R30" s="12"/>
    </row>
    <row r="31" spans="1:18" x14ac:dyDescent="0.25">
      <c r="A31" s="12"/>
      <c r="C31" s="90" t="s">
        <v>35</v>
      </c>
      <c r="D31" s="89">
        <f t="shared" si="0"/>
        <v>15</v>
      </c>
      <c r="E31" s="40">
        <f>COUNTA('Monitoria Final'!N65:N79)</f>
        <v>8</v>
      </c>
      <c r="F31" s="41">
        <f>COUNTA('Monitoria Final'!O65:O79)</f>
        <v>4</v>
      </c>
      <c r="G31" s="42">
        <f>COUNTA('Monitoria Final'!P65:P79)</f>
        <v>3</v>
      </c>
      <c r="R31" s="12"/>
    </row>
    <row r="32" spans="1:18" x14ac:dyDescent="0.25">
      <c r="A32" s="12"/>
      <c r="C32" s="90" t="s">
        <v>36</v>
      </c>
      <c r="D32" s="89">
        <f>SUM(E32:G32)</f>
        <v>3</v>
      </c>
      <c r="E32" s="40">
        <f>COUNTA('Monitoria Final'!N80:N82)</f>
        <v>2</v>
      </c>
      <c r="F32" s="41">
        <f>COUNTA('Monitoria Final'!O80:O82)</f>
        <v>1</v>
      </c>
      <c r="G32" s="42">
        <f>COUNTA('Monitoria Final'!P80:P82)</f>
        <v>0</v>
      </c>
      <c r="R32" s="12"/>
    </row>
    <row r="33" spans="1:18" x14ac:dyDescent="0.25">
      <c r="A33" s="12"/>
      <c r="C33" s="90" t="s">
        <v>37</v>
      </c>
      <c r="D33" s="89">
        <f t="shared" si="0"/>
        <v>9</v>
      </c>
      <c r="E33" s="40">
        <f>COUNTA('Monitoria Final'!N83:N91)</f>
        <v>6</v>
      </c>
      <c r="F33" s="41">
        <f>COUNTA('Monitoria Final'!O83:O91)</f>
        <v>3</v>
      </c>
      <c r="G33" s="42">
        <f>COUNTA('Monitoria Final'!P83:P91)</f>
        <v>0</v>
      </c>
      <c r="R33" s="12"/>
    </row>
    <row r="34" spans="1:18" ht="15.75" thickBot="1" x14ac:dyDescent="0.3">
      <c r="A34" s="12"/>
      <c r="C34" s="91" t="s">
        <v>38</v>
      </c>
      <c r="D34" s="119">
        <f t="shared" si="0"/>
        <v>2</v>
      </c>
      <c r="E34" s="43">
        <f>COUNTA('Monitoria Final'!N92:N93)</f>
        <v>1</v>
      </c>
      <c r="F34" s="44">
        <f>COUNTA('Monitoria Final'!O92:O93)</f>
        <v>1</v>
      </c>
      <c r="G34" s="45">
        <f>COUNTA('Monitoria Final'!P92:P93)</f>
        <v>0</v>
      </c>
      <c r="R34" s="12"/>
    </row>
    <row r="35" spans="1:18" ht="8.25" customHeight="1" x14ac:dyDescent="0.25">
      <c r="A35" s="12"/>
      <c r="R35" s="12"/>
    </row>
    <row r="36" spans="1:18" x14ac:dyDescent="0.25">
      <c r="A36" s="12"/>
      <c r="B36" s="12"/>
      <c r="C36" s="12"/>
      <c r="D36" s="12"/>
      <c r="E36" s="12"/>
      <c r="F36" s="12"/>
      <c r="G36" s="12"/>
      <c r="H36" s="12"/>
      <c r="I36" s="12"/>
      <c r="J36" s="12"/>
      <c r="K36" s="12"/>
      <c r="L36" s="12"/>
      <c r="M36" s="12"/>
      <c r="N36" s="12"/>
      <c r="O36" s="12"/>
      <c r="P36" s="12"/>
      <c r="Q36" s="12"/>
      <c r="R36" s="12"/>
    </row>
  </sheetData>
  <sheetProtection algorithmName="SHA-512" hashValue="0jLwDD+JCGAxwvk9SlNNkXseivX5TQWPtLx+pvO6SDyfNX0KflRAccwpEqe+5A9MQETa/YcZdoX5IVwORUTMGQ==" saltValue="p3WEzLdRnBqDXSbaF6090w==" spinCount="100000" sheet="1" objects="1" scenarios="1"/>
  <mergeCells count="9">
    <mergeCell ref="B9:Q9"/>
    <mergeCell ref="B11:C11"/>
    <mergeCell ref="C13:E13"/>
    <mergeCell ref="B2:Q2"/>
    <mergeCell ref="B3:Q3"/>
    <mergeCell ref="B5:C5"/>
    <mergeCell ref="B7:C7"/>
    <mergeCell ref="D7:I7"/>
    <mergeCell ref="D5:M5"/>
  </mergeCells>
  <conditionalFormatting sqref="F25:G34 E25:G25">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47"/>
  <sheetViews>
    <sheetView showGridLines="0" zoomScale="80" zoomScaleNormal="80" zoomScalePageLayoutView="70" workbookViewId="0">
      <selection activeCell="D5" sqref="D5:M5"/>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31" x14ac:dyDescent="0.25">
      <c r="A1" s="121"/>
      <c r="B1" s="289" t="s">
        <v>117</v>
      </c>
      <c r="C1" s="289"/>
      <c r="D1" s="289"/>
      <c r="E1" s="289"/>
      <c r="F1" s="289"/>
      <c r="G1" s="289"/>
      <c r="H1" s="289"/>
      <c r="I1" s="289"/>
      <c r="J1" s="289"/>
      <c r="K1" s="289"/>
      <c r="L1" s="289"/>
      <c r="M1" s="289"/>
      <c r="N1" s="289"/>
      <c r="O1" s="289"/>
      <c r="P1" s="289"/>
      <c r="Q1" s="289"/>
      <c r="R1" s="289"/>
      <c r="S1" s="289"/>
      <c r="T1" s="289"/>
      <c r="U1" s="289"/>
      <c r="V1" s="289"/>
      <c r="W1" s="289"/>
      <c r="X1" s="121"/>
      <c r="Y1" s="122"/>
      <c r="Z1" s="122"/>
      <c r="AA1" s="122"/>
      <c r="AB1" s="122"/>
      <c r="AC1" s="122"/>
      <c r="AD1" s="122"/>
      <c r="AE1" s="122"/>
    </row>
    <row r="2" spans="1:31" s="18" customFormat="1" ht="21" customHeight="1" x14ac:dyDescent="0.25">
      <c r="A2" s="123"/>
      <c r="B2" s="289"/>
      <c r="C2" s="289"/>
      <c r="D2" s="289"/>
      <c r="E2" s="289"/>
      <c r="F2" s="289"/>
      <c r="G2" s="289"/>
      <c r="H2" s="289"/>
      <c r="I2" s="289"/>
      <c r="J2" s="289"/>
      <c r="K2" s="289"/>
      <c r="L2" s="289"/>
      <c r="M2" s="289"/>
      <c r="N2" s="289"/>
      <c r="O2" s="289"/>
      <c r="P2" s="289"/>
      <c r="Q2" s="289"/>
      <c r="R2" s="289"/>
      <c r="S2" s="289"/>
      <c r="T2" s="289"/>
      <c r="U2" s="289"/>
      <c r="V2" s="289"/>
      <c r="W2" s="289"/>
      <c r="X2" s="123"/>
      <c r="Y2" s="124"/>
      <c r="Z2" s="124"/>
      <c r="AA2" s="124"/>
      <c r="AB2" s="124"/>
      <c r="AC2" s="124"/>
      <c r="AD2" s="124"/>
      <c r="AE2" s="124"/>
    </row>
    <row r="3" spans="1:31" s="20" customFormat="1" ht="33.75" customHeight="1" x14ac:dyDescent="0.35">
      <c r="A3" s="125"/>
      <c r="B3" s="295" t="str">
        <f>'Monitoria Anual - 1'!A2</f>
        <v>PLANO DE AÇÃO NACIONAL PARA A CONSERVAÇÃO DAS ESPÉCIES ENDÊMICAS E AMEAÇADAS DE EXTINÇÃO DA REGIÃO DO BAIXO E MÉDIO XINGU</v>
      </c>
      <c r="C3" s="295"/>
      <c r="D3" s="295"/>
      <c r="E3" s="295"/>
      <c r="F3" s="295"/>
      <c r="G3" s="295"/>
      <c r="H3" s="295"/>
      <c r="I3" s="295"/>
      <c r="J3" s="295"/>
      <c r="K3" s="295"/>
      <c r="L3" s="295"/>
      <c r="M3" s="295"/>
      <c r="N3" s="295"/>
      <c r="O3" s="295"/>
      <c r="P3" s="295"/>
      <c r="Q3" s="295"/>
      <c r="R3" s="295"/>
      <c r="S3" s="295"/>
      <c r="T3" s="295"/>
      <c r="U3" s="295"/>
      <c r="V3" s="295"/>
      <c r="W3" s="295"/>
      <c r="X3" s="125"/>
      <c r="Y3" s="126"/>
      <c r="Z3" s="126"/>
      <c r="AA3" s="126"/>
      <c r="AB3" s="126"/>
      <c r="AC3" s="126"/>
      <c r="AD3" s="126"/>
      <c r="AE3" s="126"/>
    </row>
    <row r="4" spans="1:31" s="13" customFormat="1" x14ac:dyDescent="0.25">
      <c r="A4" s="121"/>
      <c r="B4" s="127"/>
      <c r="C4" s="127"/>
      <c r="D4" s="127"/>
      <c r="E4" s="127"/>
      <c r="F4" s="127"/>
      <c r="G4" s="127"/>
      <c r="H4" s="127"/>
      <c r="I4" s="127"/>
      <c r="J4" s="128"/>
      <c r="K4" s="128"/>
      <c r="L4" s="128"/>
      <c r="M4" s="128"/>
      <c r="N4" s="128"/>
      <c r="O4" s="128"/>
      <c r="P4" s="127"/>
      <c r="Q4" s="127"/>
      <c r="R4" s="127"/>
      <c r="S4" s="127"/>
      <c r="T4" s="127"/>
      <c r="U4" s="127"/>
      <c r="V4" s="127"/>
      <c r="W4" s="127"/>
      <c r="X4" s="121"/>
      <c r="Y4" s="127"/>
      <c r="Z4" s="127"/>
      <c r="AA4" s="127"/>
      <c r="AB4" s="127"/>
      <c r="AC4" s="127"/>
      <c r="AD4" s="127"/>
      <c r="AE4" s="127"/>
    </row>
    <row r="5" spans="1:31" s="15" customFormat="1" ht="45" customHeight="1" x14ac:dyDescent="0.25">
      <c r="A5" s="129"/>
      <c r="B5" s="301" t="s">
        <v>0</v>
      </c>
      <c r="C5" s="301"/>
      <c r="D5" s="302" t="str">
        <f>'Monitoria Anual - 1'!B4</f>
        <v>Assegurar a viabilidade populacional de espécies ameaçadas e endêmicas da fauna da área de abrangência do PAN no Médio e Baixo Xingu, conservando habitats e promovendo o desenvolvimento socioambiental.</v>
      </c>
      <c r="E5" s="302"/>
      <c r="F5" s="302"/>
      <c r="G5" s="302"/>
      <c r="H5" s="302"/>
      <c r="I5" s="302"/>
      <c r="J5" s="302"/>
      <c r="K5" s="302"/>
      <c r="L5" s="302"/>
      <c r="M5" s="303"/>
      <c r="N5" s="130"/>
      <c r="O5" s="130"/>
      <c r="P5" s="130"/>
      <c r="Q5" s="130"/>
      <c r="R5" s="130"/>
      <c r="S5" s="131"/>
      <c r="T5" s="131"/>
      <c r="U5" s="131"/>
      <c r="V5" s="131"/>
      <c r="W5" s="131"/>
      <c r="X5" s="129"/>
      <c r="Y5" s="131"/>
      <c r="Z5" s="131"/>
      <c r="AA5" s="131"/>
      <c r="AB5" s="131"/>
      <c r="AC5" s="131"/>
      <c r="AD5" s="131"/>
      <c r="AE5" s="131"/>
    </row>
    <row r="6" spans="1:31" s="13" customFormat="1" x14ac:dyDescent="0.25">
      <c r="A6" s="121"/>
      <c r="B6" s="127"/>
      <c r="C6" s="127"/>
      <c r="D6" s="127"/>
      <c r="E6" s="127"/>
      <c r="F6" s="127"/>
      <c r="G6" s="127"/>
      <c r="H6" s="127"/>
      <c r="I6" s="127"/>
      <c r="J6" s="128"/>
      <c r="K6" s="128"/>
      <c r="L6" s="128"/>
      <c r="M6" s="128"/>
      <c r="N6" s="128"/>
      <c r="O6" s="128"/>
      <c r="P6" s="127"/>
      <c r="Q6" s="127"/>
      <c r="R6" s="127"/>
      <c r="S6" s="127"/>
      <c r="T6" s="127"/>
      <c r="U6" s="127"/>
      <c r="V6" s="127"/>
      <c r="W6" s="127"/>
      <c r="X6" s="121"/>
      <c r="Y6" s="127"/>
      <c r="Z6" s="127"/>
      <c r="AA6" s="127"/>
      <c r="AB6" s="127"/>
      <c r="AC6" s="127"/>
      <c r="AD6" s="127"/>
      <c r="AE6" s="127"/>
    </row>
    <row r="7" spans="1:31" s="13" customFormat="1" ht="26.25" customHeight="1" x14ac:dyDescent="0.25">
      <c r="A7" s="121"/>
      <c r="B7" s="301" t="s">
        <v>120</v>
      </c>
      <c r="C7" s="301"/>
      <c r="D7" s="290" t="str">
        <f>'Monitoria Anual - 1'!B6</f>
        <v>16/05/2013 - 17/05/2013</v>
      </c>
      <c r="E7" s="290"/>
      <c r="F7" s="290"/>
      <c r="G7" s="291"/>
      <c r="H7" s="132"/>
      <c r="I7" s="133"/>
      <c r="J7" s="128"/>
      <c r="K7" s="128"/>
      <c r="L7" s="128"/>
      <c r="M7" s="128"/>
      <c r="N7" s="128"/>
      <c r="O7" s="128"/>
      <c r="P7" s="127"/>
      <c r="Q7" s="127"/>
      <c r="R7" s="127"/>
      <c r="S7" s="127"/>
      <c r="T7" s="127"/>
      <c r="U7" s="127"/>
      <c r="V7" s="127"/>
      <c r="W7" s="127"/>
      <c r="X7" s="121"/>
      <c r="Y7" s="127"/>
      <c r="Z7" s="127"/>
      <c r="AA7" s="127"/>
      <c r="AB7" s="127"/>
      <c r="AC7" s="127"/>
      <c r="AD7" s="127"/>
      <c r="AE7" s="127"/>
    </row>
    <row r="8" spans="1:31" x14ac:dyDescent="0.25">
      <c r="A8" s="121"/>
      <c r="B8" s="122"/>
      <c r="C8" s="122"/>
      <c r="D8" s="122"/>
      <c r="E8" s="122"/>
      <c r="F8" s="122"/>
      <c r="G8" s="122"/>
      <c r="H8" s="122"/>
      <c r="I8" s="122"/>
      <c r="J8" s="122"/>
      <c r="K8" s="122"/>
      <c r="L8" s="122"/>
      <c r="M8" s="122"/>
      <c r="N8" s="122"/>
      <c r="O8" s="122"/>
      <c r="P8" s="122"/>
      <c r="Q8" s="122"/>
      <c r="R8" s="122"/>
      <c r="S8" s="122"/>
      <c r="T8" s="122"/>
      <c r="U8" s="122"/>
      <c r="V8" s="122"/>
      <c r="W8" s="122"/>
      <c r="X8" s="121"/>
      <c r="Y8" s="122"/>
      <c r="Z8" s="122"/>
      <c r="AA8" s="122"/>
      <c r="AB8" s="122"/>
      <c r="AC8" s="122"/>
      <c r="AD8" s="122"/>
      <c r="AE8" s="122"/>
    </row>
    <row r="9" spans="1:31" ht="31.5" customHeight="1" x14ac:dyDescent="0.25">
      <c r="A9" s="121"/>
      <c r="B9" s="296" t="s">
        <v>21</v>
      </c>
      <c r="C9" s="296"/>
      <c r="D9" s="296"/>
      <c r="E9" s="296"/>
      <c r="F9" s="296"/>
      <c r="G9" s="296"/>
      <c r="H9" s="296"/>
      <c r="I9" s="296"/>
      <c r="J9" s="296"/>
      <c r="K9" s="296"/>
      <c r="L9" s="296"/>
      <c r="M9" s="296"/>
      <c r="N9" s="296"/>
      <c r="O9" s="296"/>
      <c r="P9" s="296"/>
      <c r="Q9" s="296"/>
      <c r="R9" s="296"/>
      <c r="S9" s="296"/>
      <c r="T9" s="296"/>
      <c r="U9" s="296"/>
      <c r="V9" s="296"/>
      <c r="W9" s="296"/>
      <c r="X9" s="121"/>
      <c r="Y9" s="122"/>
      <c r="Z9" s="122"/>
      <c r="AA9" s="122"/>
      <c r="AB9" s="122"/>
      <c r="AC9" s="122"/>
      <c r="AD9" s="122"/>
      <c r="AE9" s="122"/>
    </row>
    <row r="10" spans="1:31" x14ac:dyDescent="0.25">
      <c r="A10" s="121"/>
      <c r="B10" s="122"/>
      <c r="C10" s="122"/>
      <c r="D10" s="122"/>
      <c r="E10" s="122"/>
      <c r="F10" s="122"/>
      <c r="G10" s="134"/>
      <c r="H10" s="134"/>
      <c r="I10" s="134"/>
      <c r="J10" s="122"/>
      <c r="K10" s="122"/>
      <c r="L10" s="122"/>
      <c r="M10" s="122"/>
      <c r="N10" s="122"/>
      <c r="O10" s="122"/>
      <c r="P10" s="122"/>
      <c r="Q10" s="122"/>
      <c r="R10" s="122"/>
      <c r="S10" s="122"/>
      <c r="T10" s="122"/>
      <c r="U10" s="122"/>
      <c r="V10" s="122"/>
      <c r="W10" s="122"/>
      <c r="X10" s="121"/>
      <c r="Y10" s="122"/>
      <c r="Z10" s="122"/>
      <c r="AA10" s="122"/>
      <c r="AB10" s="122"/>
      <c r="AC10" s="122"/>
      <c r="AD10" s="122"/>
      <c r="AE10" s="122"/>
    </row>
    <row r="11" spans="1:31" ht="15.75" x14ac:dyDescent="0.25">
      <c r="A11" s="121"/>
      <c r="B11" s="290" t="s">
        <v>118</v>
      </c>
      <c r="C11" s="291"/>
      <c r="D11" s="135"/>
      <c r="E11" s="135"/>
      <c r="F11" s="135"/>
      <c r="G11" s="135"/>
      <c r="H11" s="135"/>
      <c r="I11" s="135"/>
      <c r="J11" s="135"/>
      <c r="K11" s="135"/>
      <c r="L11" s="135"/>
      <c r="M11" s="135"/>
      <c r="N11" s="135"/>
      <c r="O11" s="135"/>
      <c r="P11" s="135"/>
      <c r="Q11" s="135"/>
      <c r="R11" s="135"/>
      <c r="S11" s="135"/>
      <c r="T11" s="135"/>
      <c r="U11" s="135"/>
      <c r="V11" s="135"/>
      <c r="W11" s="135"/>
      <c r="X11" s="121"/>
      <c r="Y11" s="122"/>
      <c r="Z11" s="122"/>
      <c r="AA11" s="122"/>
      <c r="AB11" s="122"/>
      <c r="AC11" s="122"/>
      <c r="AD11" s="122"/>
      <c r="AE11" s="122"/>
    </row>
    <row r="12" spans="1:31" ht="15.75" thickBot="1" x14ac:dyDescent="0.3">
      <c r="A12" s="121"/>
      <c r="B12" s="122"/>
      <c r="C12" s="122"/>
      <c r="D12" s="122"/>
      <c r="E12" s="136"/>
      <c r="F12" s="297"/>
      <c r="G12" s="297"/>
      <c r="H12" s="137"/>
      <c r="I12" s="122"/>
      <c r="J12" s="122"/>
      <c r="K12" s="122"/>
      <c r="L12" s="122"/>
      <c r="M12" s="122"/>
      <c r="N12" s="122"/>
      <c r="O12" s="122"/>
      <c r="P12" s="122"/>
      <c r="Q12" s="122"/>
      <c r="R12" s="122"/>
      <c r="S12" s="122"/>
      <c r="T12" s="122"/>
      <c r="U12" s="122"/>
      <c r="V12" s="122"/>
      <c r="W12" s="122"/>
      <c r="X12" s="121"/>
      <c r="Y12" s="122"/>
      <c r="Z12" s="122"/>
      <c r="AA12" s="122"/>
      <c r="AB12" s="122"/>
      <c r="AC12" s="122"/>
      <c r="AD12" s="122"/>
      <c r="AE12" s="122"/>
    </row>
    <row r="13" spans="1:31" ht="33.75" customHeight="1" thickBot="1" x14ac:dyDescent="0.3">
      <c r="A13" s="121"/>
      <c r="B13" s="122"/>
      <c r="C13" s="298" t="s">
        <v>129</v>
      </c>
      <c r="D13" s="299"/>
      <c r="E13" s="299"/>
      <c r="F13" s="299"/>
      <c r="G13" s="300"/>
      <c r="H13" s="138"/>
      <c r="I13" s="122"/>
      <c r="J13" s="122"/>
      <c r="K13" s="122"/>
      <c r="L13" s="122"/>
      <c r="M13" s="122"/>
      <c r="N13" s="122"/>
      <c r="O13" s="122"/>
      <c r="P13" s="122"/>
      <c r="Q13" s="122"/>
      <c r="R13" s="122"/>
      <c r="S13" s="122"/>
      <c r="T13" s="122"/>
      <c r="U13" s="122"/>
      <c r="V13" s="122"/>
      <c r="W13" s="122"/>
      <c r="X13" s="121"/>
      <c r="Y13" s="122"/>
      <c r="Z13" s="122"/>
      <c r="AA13" s="122"/>
      <c r="AB13" s="122"/>
      <c r="AC13" s="122"/>
      <c r="AD13" s="122"/>
      <c r="AE13" s="122"/>
    </row>
    <row r="14" spans="1:31" s="2" customFormat="1" ht="34.5" customHeight="1" thickBot="1" x14ac:dyDescent="0.3">
      <c r="A14" s="129"/>
      <c r="B14" s="139"/>
      <c r="C14" s="140" t="s">
        <v>115</v>
      </c>
      <c r="D14" s="141" t="s">
        <v>45</v>
      </c>
      <c r="E14" s="142" t="s">
        <v>24</v>
      </c>
      <c r="F14" s="141" t="s">
        <v>43</v>
      </c>
      <c r="G14" s="143" t="s">
        <v>24</v>
      </c>
      <c r="H14" s="144"/>
      <c r="I14" s="139"/>
      <c r="J14" s="139"/>
      <c r="K14" s="139"/>
      <c r="L14" s="139"/>
      <c r="M14" s="139"/>
      <c r="N14" s="139"/>
      <c r="O14" s="139"/>
      <c r="P14" s="139"/>
      <c r="Q14" s="139"/>
      <c r="R14" s="139"/>
      <c r="S14" s="139"/>
      <c r="T14" s="139"/>
      <c r="U14" s="139"/>
      <c r="V14" s="139"/>
      <c r="W14" s="139"/>
      <c r="X14" s="129"/>
      <c r="Y14" s="139"/>
      <c r="Z14" s="139"/>
      <c r="AA14" s="139"/>
      <c r="AB14" s="139"/>
      <c r="AC14" s="139"/>
      <c r="AD14" s="139"/>
      <c r="AE14" s="139"/>
    </row>
    <row r="15" spans="1:31" ht="15.75" x14ac:dyDescent="0.25">
      <c r="A15" s="121"/>
      <c r="B15" s="122"/>
      <c r="C15" s="145" t="s">
        <v>130</v>
      </c>
      <c r="D15" s="146"/>
      <c r="E15" s="147"/>
      <c r="F15" s="148">
        <f>COUNTA('Monitoria Anual - 1'!S11:S942)</f>
        <v>4</v>
      </c>
      <c r="G15" s="149">
        <f t="shared" ref="G15:G21" si="0">F15/$F$22</f>
        <v>4.1666666666666664E-2</v>
      </c>
      <c r="H15" s="150"/>
      <c r="I15" s="122"/>
      <c r="J15" s="122"/>
      <c r="K15" s="122"/>
      <c r="L15" s="122"/>
      <c r="M15" s="122"/>
      <c r="N15" s="122"/>
      <c r="O15" s="122"/>
      <c r="P15" s="122"/>
      <c r="Q15" s="122"/>
      <c r="R15" s="122"/>
      <c r="S15" s="122"/>
      <c r="T15" s="122"/>
      <c r="U15" s="122"/>
      <c r="V15" s="122"/>
      <c r="W15" s="122"/>
      <c r="X15" s="121"/>
      <c r="Y15" s="122"/>
      <c r="Z15" s="122"/>
      <c r="AA15" s="122"/>
      <c r="AB15" s="122"/>
      <c r="AC15" s="122"/>
      <c r="AD15" s="122"/>
      <c r="AE15" s="122"/>
    </row>
    <row r="16" spans="1:31" ht="15.75" x14ac:dyDescent="0.25">
      <c r="A16" s="121"/>
      <c r="B16" s="122"/>
      <c r="C16" s="151" t="s">
        <v>131</v>
      </c>
      <c r="D16" s="152">
        <f>COUNTA('Monitoria Anual - 1'!N11:N942)</f>
        <v>8</v>
      </c>
      <c r="E16" s="153">
        <f>D16/$D$22</f>
        <v>8.6021505376344093E-2</v>
      </c>
      <c r="F16" s="154">
        <f>D16-AB16</f>
        <v>8</v>
      </c>
      <c r="G16" s="153">
        <f t="shared" si="0"/>
        <v>8.3333333333333329E-2</v>
      </c>
      <c r="H16" s="150"/>
      <c r="I16" s="122"/>
      <c r="J16" s="122"/>
      <c r="K16" s="122"/>
      <c r="L16" s="122"/>
      <c r="M16" s="122"/>
      <c r="N16" s="122"/>
      <c r="O16" s="122"/>
      <c r="P16" s="122"/>
      <c r="Q16" s="122"/>
      <c r="R16" s="122"/>
      <c r="S16" s="122"/>
      <c r="T16" s="122"/>
      <c r="U16" s="122"/>
      <c r="V16" s="122"/>
      <c r="W16" s="122"/>
      <c r="X16" s="121"/>
      <c r="Y16" s="122"/>
      <c r="Z16" s="122">
        <f>COUNTIFS('Monitoria Anual - 1'!N:N,"x",'Monitoria Anual - 1'!S:S,"Excluída")</f>
        <v>0</v>
      </c>
      <c r="AA16" s="122">
        <f>COUNTIFS('Monitoria Anual - 1'!N:N,"x",'Monitoria Anual - 1'!S:S,"Agrupada")</f>
        <v>0</v>
      </c>
      <c r="AB16" s="122">
        <f>Z16+AA16</f>
        <v>0</v>
      </c>
      <c r="AC16" s="122"/>
      <c r="AD16" s="122"/>
      <c r="AE16" s="122"/>
    </row>
    <row r="17" spans="1:31" ht="15.75" x14ac:dyDescent="0.25">
      <c r="A17" s="121"/>
      <c r="B17" s="122"/>
      <c r="C17" s="155" t="s">
        <v>180</v>
      </c>
      <c r="D17" s="152">
        <f>COUNTA('Monitoria Anual - 1'!O11:O942)</f>
        <v>37</v>
      </c>
      <c r="E17" s="153">
        <f>D17/$D$22</f>
        <v>0.39784946236559138</v>
      </c>
      <c r="F17" s="154">
        <f>D17-AB17</f>
        <v>34</v>
      </c>
      <c r="G17" s="153">
        <f t="shared" si="0"/>
        <v>0.35416666666666669</v>
      </c>
      <c r="H17" s="150"/>
      <c r="I17" s="122"/>
      <c r="J17" s="122"/>
      <c r="K17" s="122"/>
      <c r="L17" s="122"/>
      <c r="M17" s="122"/>
      <c r="N17" s="122"/>
      <c r="O17" s="122"/>
      <c r="P17" s="122"/>
      <c r="Q17" s="122"/>
      <c r="R17" s="122"/>
      <c r="S17" s="122"/>
      <c r="T17" s="122"/>
      <c r="U17" s="122"/>
      <c r="V17" s="122"/>
      <c r="W17" s="122"/>
      <c r="X17" s="121"/>
      <c r="Y17" s="122"/>
      <c r="Z17" s="122">
        <f t="array" ref="Z17">COUNTIFS('Monitoria Anual - 1'!O:O,"x",'Monitoria Anual - 1'!S:S,"Excluída")</f>
        <v>3</v>
      </c>
      <c r="AA17" s="122">
        <f t="array" ref="AA17">COUNTIFS('Monitoria Anual - 1'!O:O,"x",'Monitoria Anual - 1'!S:S,"Agrupada")</f>
        <v>0</v>
      </c>
      <c r="AB17" s="122">
        <f>Z17+AA17</f>
        <v>3</v>
      </c>
      <c r="AC17" s="122"/>
      <c r="AD17" s="122"/>
      <c r="AE17" s="122"/>
    </row>
    <row r="18" spans="1:31" ht="15.75" x14ac:dyDescent="0.25">
      <c r="A18" s="121"/>
      <c r="B18" s="122"/>
      <c r="C18" s="156" t="s">
        <v>132</v>
      </c>
      <c r="D18" s="152">
        <f>COUNTA('Monitoria Anual - 1'!P11:P942)</f>
        <v>21</v>
      </c>
      <c r="E18" s="153">
        <f>D18/$D$22</f>
        <v>0.22580645161290322</v>
      </c>
      <c r="F18" s="154">
        <f>D18-AB18</f>
        <v>21</v>
      </c>
      <c r="G18" s="153">
        <f t="shared" si="0"/>
        <v>0.21875</v>
      </c>
      <c r="H18" s="150"/>
      <c r="I18" s="122"/>
      <c r="J18" s="122"/>
      <c r="K18" s="122"/>
      <c r="L18" s="122"/>
      <c r="M18" s="122"/>
      <c r="N18" s="122"/>
      <c r="O18" s="122"/>
      <c r="P18" s="122"/>
      <c r="Q18" s="122"/>
      <c r="R18" s="122"/>
      <c r="S18" s="122"/>
      <c r="T18" s="122"/>
      <c r="U18" s="122"/>
      <c r="V18" s="122"/>
      <c r="W18" s="122"/>
      <c r="X18" s="121"/>
      <c r="Y18" s="122"/>
      <c r="Z18" s="122">
        <f t="array" ref="Z18">COUNTIFS('Monitoria Anual - 1'!P:P,"x",'Monitoria Anual - 1'!S:S,"Excluída")</f>
        <v>0</v>
      </c>
      <c r="AA18" s="122">
        <f t="array" ref="AA18">COUNTIFS('Monitoria Anual - 1'!P:P,"x",'Monitoria Anual - 1'!S:S,"Agrupada")</f>
        <v>0</v>
      </c>
      <c r="AB18" s="122">
        <f>Z18+AA18</f>
        <v>0</v>
      </c>
      <c r="AC18" s="122"/>
      <c r="AD18" s="122"/>
      <c r="AE18" s="122"/>
    </row>
    <row r="19" spans="1:31" ht="15.75" x14ac:dyDescent="0.25">
      <c r="A19" s="121"/>
      <c r="B19" s="122"/>
      <c r="C19" s="157" t="s">
        <v>133</v>
      </c>
      <c r="D19" s="152">
        <f>COUNTA('Monitoria Anual - 1'!Q11:Q942)</f>
        <v>25</v>
      </c>
      <c r="E19" s="153">
        <f>D19/$D$22</f>
        <v>0.26881720430107525</v>
      </c>
      <c r="F19" s="154">
        <f t="shared" ref="F19:F20" si="1">D19-AB19</f>
        <v>24</v>
      </c>
      <c r="G19" s="153">
        <f t="shared" si="0"/>
        <v>0.25</v>
      </c>
      <c r="H19" s="150"/>
      <c r="I19" s="122"/>
      <c r="J19" s="122"/>
      <c r="K19" s="122"/>
      <c r="L19" s="122"/>
      <c r="M19" s="122"/>
      <c r="N19" s="122"/>
      <c r="O19" s="122"/>
      <c r="P19" s="122"/>
      <c r="Q19" s="122"/>
      <c r="R19" s="122"/>
      <c r="S19" s="122"/>
      <c r="T19" s="122"/>
      <c r="U19" s="122"/>
      <c r="V19" s="122"/>
      <c r="W19" s="122"/>
      <c r="X19" s="121"/>
      <c r="Y19" s="122"/>
      <c r="Z19" s="122">
        <f t="array" ref="Z19">COUNTIFS('Monitoria Anual - 1'!Q:Q,"x",'Monitoria Anual - 1'!S:S,"Excluída")</f>
        <v>1</v>
      </c>
      <c r="AA19" s="122">
        <f t="array" ref="AA19">COUNTIFS('Monitoria Anual - 1'!Q:Q,"x",'Monitoria Anual - 1'!S:S,"Agrupada")</f>
        <v>0</v>
      </c>
      <c r="AB19" s="122">
        <f>Z19+AA19</f>
        <v>1</v>
      </c>
      <c r="AC19" s="122"/>
      <c r="AD19" s="122"/>
      <c r="AE19" s="122"/>
    </row>
    <row r="20" spans="1:31" ht="15.75" x14ac:dyDescent="0.25">
      <c r="A20" s="121"/>
      <c r="B20" s="122"/>
      <c r="C20" s="158" t="s">
        <v>134</v>
      </c>
      <c r="D20" s="152">
        <f>COUNTA('Monitoria Anual - 1'!R11:R942)</f>
        <v>2</v>
      </c>
      <c r="E20" s="153">
        <f>D20/$D$22</f>
        <v>2.1505376344086023E-2</v>
      </c>
      <c r="F20" s="154">
        <f t="shared" si="1"/>
        <v>2</v>
      </c>
      <c r="G20" s="153">
        <f t="shared" si="0"/>
        <v>2.0833333333333332E-2</v>
      </c>
      <c r="H20" s="150"/>
      <c r="I20" s="122"/>
      <c r="J20" s="122"/>
      <c r="K20" s="122"/>
      <c r="L20" s="122"/>
      <c r="M20" s="122"/>
      <c r="N20" s="122"/>
      <c r="O20" s="122"/>
      <c r="P20" s="122"/>
      <c r="Q20" s="122"/>
      <c r="R20" s="122"/>
      <c r="S20" s="122"/>
      <c r="T20" s="122"/>
      <c r="U20" s="122"/>
      <c r="V20" s="122"/>
      <c r="W20" s="122"/>
      <c r="X20" s="121"/>
      <c r="Y20" s="122"/>
      <c r="Z20" s="122">
        <f t="array" ref="Z20">COUNTIFS('Monitoria Anual - 1'!R:R,"x",'Monitoria Anual - 1'!S:S,"Excluída")</f>
        <v>0</v>
      </c>
      <c r="AA20" s="122">
        <f t="array" ref="AA20">COUNTIFS('Monitoria Anual - 1'!R:R,"x",'Monitoria Anual - 1'!S:S,"Agrupada")</f>
        <v>0</v>
      </c>
      <c r="AB20" s="122">
        <f>Z20+AA20</f>
        <v>0</v>
      </c>
      <c r="AC20" s="122"/>
      <c r="AD20" s="122"/>
      <c r="AE20" s="122"/>
    </row>
    <row r="21" spans="1:31" ht="16.5" thickBot="1" x14ac:dyDescent="0.3">
      <c r="A21" s="121"/>
      <c r="B21" s="122"/>
      <c r="C21" s="159" t="s">
        <v>135</v>
      </c>
      <c r="D21" s="160"/>
      <c r="E21" s="161"/>
      <c r="F21" s="162">
        <f>'Monitoria Anual - 1'!C109</f>
        <v>7</v>
      </c>
      <c r="G21" s="163">
        <f t="shared" si="0"/>
        <v>7.2916666666666671E-2</v>
      </c>
      <c r="H21" s="150"/>
      <c r="I21" s="122"/>
      <c r="J21" s="122"/>
      <c r="K21" s="122"/>
      <c r="L21" s="122"/>
      <c r="M21" s="122"/>
      <c r="N21" s="122"/>
      <c r="O21" s="122"/>
      <c r="P21" s="122"/>
      <c r="Q21" s="122"/>
      <c r="R21" s="122"/>
      <c r="S21" s="122"/>
      <c r="T21" s="122"/>
      <c r="U21" s="122"/>
      <c r="V21" s="122"/>
      <c r="W21" s="122"/>
      <c r="X21" s="121"/>
      <c r="Y21" s="122"/>
      <c r="Z21" s="122"/>
      <c r="AA21" s="122"/>
      <c r="AB21" s="122"/>
      <c r="AC21" s="122"/>
      <c r="AD21" s="122"/>
      <c r="AE21" s="122"/>
    </row>
    <row r="22" spans="1:31" ht="16.5" thickBot="1" x14ac:dyDescent="0.3">
      <c r="A22" s="121"/>
      <c r="B22" s="122"/>
      <c r="C22" s="164" t="s">
        <v>136</v>
      </c>
      <c r="D22" s="165">
        <f>SUM(D16:D20)</f>
        <v>93</v>
      </c>
      <c r="E22" s="166">
        <f>SUM(E15:E21)</f>
        <v>1</v>
      </c>
      <c r="F22" s="167">
        <f>SUM(F16:F21)</f>
        <v>96</v>
      </c>
      <c r="G22" s="166">
        <f>SUM(G16:G21)</f>
        <v>1</v>
      </c>
      <c r="H22" s="150"/>
      <c r="I22" s="122"/>
      <c r="J22" s="122"/>
      <c r="K22" s="122"/>
      <c r="L22" s="122"/>
      <c r="M22" s="122"/>
      <c r="N22" s="122"/>
      <c r="O22" s="122"/>
      <c r="P22" s="122"/>
      <c r="Q22" s="122"/>
      <c r="R22" s="122"/>
      <c r="S22" s="122"/>
      <c r="T22" s="122"/>
      <c r="U22" s="122"/>
      <c r="V22" s="122"/>
      <c r="W22" s="122"/>
      <c r="X22" s="121"/>
      <c r="Y22" s="122"/>
      <c r="Z22" s="122"/>
      <c r="AA22" s="122"/>
      <c r="AB22" s="122"/>
      <c r="AC22" s="122"/>
      <c r="AD22" s="122"/>
      <c r="AE22" s="122"/>
    </row>
    <row r="23" spans="1:31" ht="15.75" thickBot="1" x14ac:dyDescent="0.3">
      <c r="A23" s="121"/>
      <c r="B23" s="122"/>
      <c r="C23" s="168" t="s">
        <v>138</v>
      </c>
      <c r="D23" s="292">
        <f>COUNTIF('Monitoria Anual - 1'!S11:S942,"Agrupada")</f>
        <v>0</v>
      </c>
      <c r="E23" s="293"/>
      <c r="F23" s="293"/>
      <c r="G23" s="294"/>
      <c r="H23" s="169"/>
      <c r="I23" s="122"/>
      <c r="J23" s="122"/>
      <c r="K23" s="122"/>
      <c r="L23" s="122"/>
      <c r="M23" s="122"/>
      <c r="N23" s="122"/>
      <c r="O23" s="122"/>
      <c r="P23" s="122"/>
      <c r="Q23" s="122"/>
      <c r="R23" s="122"/>
      <c r="S23" s="122"/>
      <c r="T23" s="122"/>
      <c r="U23" s="122"/>
      <c r="V23" s="122"/>
      <c r="W23" s="122"/>
      <c r="X23" s="121"/>
      <c r="Y23" s="122"/>
      <c r="Z23" s="122"/>
      <c r="AA23" s="122"/>
      <c r="AB23" s="122"/>
      <c r="AC23" s="122"/>
      <c r="AD23" s="122"/>
      <c r="AE23" s="122"/>
    </row>
    <row r="24" spans="1:31" ht="15.75" thickBot="1" x14ac:dyDescent="0.3">
      <c r="A24" s="121"/>
      <c r="B24" s="122"/>
      <c r="C24" s="170" t="s">
        <v>137</v>
      </c>
      <c r="D24" s="292">
        <f>COUNTIF('Monitoria Anual - 1'!S11:S104,"Excluída")</f>
        <v>4</v>
      </c>
      <c r="E24" s="293"/>
      <c r="F24" s="293"/>
      <c r="G24" s="294"/>
      <c r="H24" s="136"/>
      <c r="I24" s="122"/>
      <c r="J24" s="122"/>
      <c r="K24" s="122"/>
      <c r="L24" s="122"/>
      <c r="M24" s="122"/>
      <c r="N24" s="122"/>
      <c r="O24" s="122"/>
      <c r="P24" s="122"/>
      <c r="Q24" s="122"/>
      <c r="R24" s="122"/>
      <c r="S24" s="122"/>
      <c r="T24" s="122"/>
      <c r="U24" s="122"/>
      <c r="V24" s="122"/>
      <c r="W24" s="122"/>
      <c r="X24" s="121"/>
      <c r="Y24" s="122"/>
      <c r="Z24" s="122"/>
      <c r="AA24" s="122"/>
      <c r="AB24" s="122"/>
      <c r="AC24" s="122"/>
      <c r="AD24" s="122"/>
      <c r="AE24" s="122"/>
    </row>
    <row r="25" spans="1:31" x14ac:dyDescent="0.25">
      <c r="A25" s="121"/>
      <c r="B25" s="122"/>
      <c r="C25" s="122"/>
      <c r="D25" s="122"/>
      <c r="E25" s="122"/>
      <c r="F25" s="122"/>
      <c r="G25" s="122"/>
      <c r="H25" s="136"/>
      <c r="I25" s="122"/>
      <c r="J25" s="122"/>
      <c r="K25" s="122"/>
      <c r="L25" s="122"/>
      <c r="M25" s="122"/>
      <c r="N25" s="122"/>
      <c r="O25" s="122"/>
      <c r="P25" s="122"/>
      <c r="Q25" s="122"/>
      <c r="R25" s="122"/>
      <c r="S25" s="122"/>
      <c r="T25" s="122"/>
      <c r="U25" s="122"/>
      <c r="V25" s="122"/>
      <c r="W25" s="122"/>
      <c r="X25" s="121"/>
      <c r="Y25" s="122"/>
      <c r="Z25" s="122"/>
      <c r="AA25" s="122"/>
      <c r="AB25" s="122"/>
      <c r="AC25" s="122"/>
      <c r="AD25" s="122"/>
      <c r="AE25" s="122"/>
    </row>
    <row r="26" spans="1:31" x14ac:dyDescent="0.25">
      <c r="A26" s="121"/>
      <c r="B26" s="122"/>
      <c r="C26" s="122"/>
      <c r="D26" s="122"/>
      <c r="E26" s="122"/>
      <c r="F26" s="122"/>
      <c r="G26" s="122"/>
      <c r="H26" s="136"/>
      <c r="I26" s="122"/>
      <c r="J26" s="122"/>
      <c r="K26" s="122"/>
      <c r="L26" s="122"/>
      <c r="M26" s="122"/>
      <c r="N26" s="122"/>
      <c r="O26" s="122"/>
      <c r="P26" s="122"/>
      <c r="Q26" s="122"/>
      <c r="R26" s="122"/>
      <c r="S26" s="122"/>
      <c r="T26" s="122"/>
      <c r="U26" s="122"/>
      <c r="V26" s="122"/>
      <c r="W26" s="122"/>
      <c r="X26" s="121"/>
      <c r="Y26" s="122"/>
      <c r="Z26" s="122"/>
      <c r="AA26" s="122"/>
      <c r="AB26" s="122"/>
      <c r="AC26" s="122"/>
      <c r="AD26" s="122"/>
      <c r="AE26" s="122"/>
    </row>
    <row r="27" spans="1:31" ht="15.75" x14ac:dyDescent="0.25">
      <c r="A27" s="121"/>
      <c r="B27" s="290" t="s">
        <v>26</v>
      </c>
      <c r="C27" s="291"/>
      <c r="D27" s="171"/>
      <c r="E27" s="171"/>
      <c r="F27" s="171"/>
      <c r="G27" s="171"/>
      <c r="H27" s="122"/>
      <c r="I27" s="122"/>
      <c r="J27" s="122"/>
      <c r="K27" s="122"/>
      <c r="L27" s="122"/>
      <c r="M27" s="122"/>
      <c r="N27" s="122"/>
      <c r="O27" s="122"/>
      <c r="P27" s="122"/>
      <c r="Q27" s="122"/>
      <c r="R27" s="122"/>
      <c r="S27" s="122"/>
      <c r="T27" s="122"/>
      <c r="U27" s="122"/>
      <c r="V27" s="122"/>
      <c r="W27" s="122"/>
      <c r="X27" s="121"/>
      <c r="Y27" s="122"/>
      <c r="Z27" s="122"/>
      <c r="AA27" s="122"/>
      <c r="AB27" s="122"/>
      <c r="AC27" s="122"/>
      <c r="AD27" s="122"/>
      <c r="AE27" s="122"/>
    </row>
    <row r="28" spans="1:31" ht="16.5" thickBot="1" x14ac:dyDescent="0.3">
      <c r="A28" s="121"/>
      <c r="B28" s="135"/>
      <c r="C28" s="172"/>
      <c r="D28" s="172"/>
      <c r="E28" s="172"/>
      <c r="F28" s="172"/>
      <c r="G28" s="172"/>
      <c r="H28" s="171"/>
      <c r="I28" s="171"/>
      <c r="J28" s="171"/>
      <c r="K28" s="171"/>
      <c r="L28" s="171"/>
      <c r="M28" s="171"/>
      <c r="N28" s="171"/>
      <c r="O28" s="171"/>
      <c r="P28" s="171"/>
      <c r="Q28" s="171"/>
      <c r="R28" s="171"/>
      <c r="S28" s="171"/>
      <c r="T28" s="171"/>
      <c r="U28" s="171"/>
      <c r="V28" s="171"/>
      <c r="W28" s="171"/>
      <c r="X28" s="121"/>
      <c r="Y28" s="122"/>
      <c r="Z28" s="122"/>
      <c r="AA28" s="122"/>
      <c r="AB28" s="122"/>
      <c r="AC28" s="122"/>
      <c r="AD28" s="122"/>
      <c r="AE28" s="122"/>
    </row>
    <row r="29" spans="1:31" s="13" customFormat="1" ht="16.5" thickBot="1" x14ac:dyDescent="0.3">
      <c r="A29" s="121"/>
      <c r="B29" s="172"/>
      <c r="C29" s="173" t="s">
        <v>22</v>
      </c>
      <c r="D29" s="174">
        <f>COUNTA('Monitoria Anual - 1'!A11:A103)</f>
        <v>10</v>
      </c>
      <c r="E29" s="122"/>
      <c r="F29" s="122"/>
      <c r="G29" s="122"/>
      <c r="H29" s="172"/>
      <c r="I29" s="172"/>
      <c r="J29" s="172"/>
      <c r="K29" s="172"/>
      <c r="L29" s="172"/>
      <c r="M29" s="172"/>
      <c r="N29" s="172"/>
      <c r="O29" s="172"/>
      <c r="P29" s="172"/>
      <c r="Q29" s="172"/>
      <c r="R29" s="172"/>
      <c r="S29" s="172"/>
      <c r="T29" s="172"/>
      <c r="U29" s="172"/>
      <c r="V29" s="172"/>
      <c r="W29" s="172"/>
      <c r="X29" s="121"/>
      <c r="Y29" s="127"/>
      <c r="Z29" s="127"/>
      <c r="AA29" s="127"/>
      <c r="AB29" s="127"/>
      <c r="AC29" s="127"/>
      <c r="AD29" s="127"/>
      <c r="AE29" s="127"/>
    </row>
    <row r="30" spans="1:31" ht="15.75" thickBot="1" x14ac:dyDescent="0.3">
      <c r="A30" s="121"/>
      <c r="B30" s="122"/>
      <c r="C30" s="122"/>
      <c r="D30" s="122"/>
      <c r="E30" s="122"/>
      <c r="F30" s="122"/>
      <c r="G30" s="122"/>
      <c r="H30" s="122"/>
      <c r="I30" s="122"/>
      <c r="J30" s="122"/>
      <c r="K30" s="122"/>
      <c r="L30" s="122"/>
      <c r="M30" s="122"/>
      <c r="N30" s="122"/>
      <c r="O30" s="122"/>
      <c r="P30" s="122"/>
      <c r="Q30" s="122"/>
      <c r="R30" s="122"/>
      <c r="S30" s="122"/>
      <c r="T30" s="122"/>
      <c r="U30" s="122"/>
      <c r="V30" s="122"/>
      <c r="W30" s="122"/>
      <c r="X30" s="121"/>
      <c r="Y30" s="122"/>
      <c r="Z30" s="122"/>
      <c r="AA30" s="122"/>
      <c r="AB30" s="122"/>
      <c r="AC30" s="122"/>
      <c r="AD30" s="122"/>
      <c r="AE30" s="122"/>
    </row>
    <row r="31" spans="1:31" ht="15.75" thickBot="1" x14ac:dyDescent="0.3">
      <c r="A31" s="121"/>
      <c r="B31" s="122"/>
      <c r="C31" s="175" t="s">
        <v>27</v>
      </c>
      <c r="D31" s="175" t="s">
        <v>28</v>
      </c>
      <c r="E31" s="176"/>
      <c r="F31" s="177"/>
      <c r="G31" s="178"/>
      <c r="H31" s="179"/>
      <c r="I31" s="180"/>
      <c r="J31" s="181"/>
      <c r="K31" s="122"/>
      <c r="L31" s="122"/>
      <c r="M31" s="122"/>
      <c r="N31" s="122"/>
      <c r="O31" s="122"/>
      <c r="P31" s="122"/>
      <c r="Q31" s="122"/>
      <c r="R31" s="122"/>
      <c r="S31" s="122"/>
      <c r="T31" s="122"/>
      <c r="U31" s="122"/>
      <c r="V31" s="122"/>
      <c r="W31" s="182"/>
      <c r="X31" s="121"/>
      <c r="Y31" s="122"/>
      <c r="Z31" s="122"/>
      <c r="AA31" s="122"/>
      <c r="AB31" s="122"/>
      <c r="AC31" s="122"/>
      <c r="AD31" s="122"/>
      <c r="AE31" s="122"/>
    </row>
    <row r="32" spans="1:31" x14ac:dyDescent="0.25">
      <c r="A32" s="121"/>
      <c r="B32" s="122"/>
      <c r="C32" s="183" t="s">
        <v>29</v>
      </c>
      <c r="D32" s="184">
        <f>SUM(F32:J32)</f>
        <v>14</v>
      </c>
      <c r="E32" s="185">
        <f>COUNTA('Monitoria Anual - 1'!S11:S24)</f>
        <v>0</v>
      </c>
      <c r="F32" s="186">
        <f>COUNTA('Monitoria Anual - 1'!N11:N24)</f>
        <v>4</v>
      </c>
      <c r="G32" s="186">
        <f>COUNTA('Monitoria Anual - 1'!O11:O24)</f>
        <v>2</v>
      </c>
      <c r="H32" s="186">
        <f>COUNTA('Monitoria Anual - 1'!P11:P24)</f>
        <v>2</v>
      </c>
      <c r="I32" s="186">
        <f>COUNTA('Monitoria Anual - 1'!Q11:Q24)</f>
        <v>5</v>
      </c>
      <c r="J32" s="187">
        <f>COUNTA('Monitoria Anual - 1'!R11:R24)</f>
        <v>1</v>
      </c>
      <c r="K32" s="122"/>
      <c r="L32" s="122"/>
      <c r="M32" s="122"/>
      <c r="N32" s="122"/>
      <c r="O32" s="122"/>
      <c r="P32" s="122"/>
      <c r="Q32" s="122"/>
      <c r="R32" s="122"/>
      <c r="S32" s="122"/>
      <c r="T32" s="122"/>
      <c r="U32" s="122"/>
      <c r="V32" s="122"/>
      <c r="W32" s="182"/>
      <c r="X32" s="121"/>
      <c r="Y32" s="122"/>
      <c r="Z32" s="122"/>
      <c r="AA32" s="122"/>
      <c r="AB32" s="122"/>
      <c r="AC32" s="122"/>
      <c r="AD32" s="122"/>
      <c r="AE32" s="122"/>
    </row>
    <row r="33" spans="1:31" x14ac:dyDescent="0.25">
      <c r="A33" s="121"/>
      <c r="B33" s="122"/>
      <c r="C33" s="188" t="s">
        <v>30</v>
      </c>
      <c r="D33" s="183">
        <f>SUM(F33:J33)</f>
        <v>12</v>
      </c>
      <c r="E33" s="189">
        <f>COUNTA('Monitoria Anual - 1'!S25:S36)</f>
        <v>0</v>
      </c>
      <c r="F33" s="190">
        <f>COUNTA('Monitoria Anual - 1'!N25:N36)</f>
        <v>1</v>
      </c>
      <c r="G33" s="190">
        <f>COUNTA('Monitoria Anual - 1'!O25:O36)</f>
        <v>3</v>
      </c>
      <c r="H33" s="190">
        <f>COUNTA('Monitoria Anual - 1'!P25:P36)</f>
        <v>2</v>
      </c>
      <c r="I33" s="190">
        <f>COUNTA('Monitoria Anual - 1'!Q25:Q36)</f>
        <v>6</v>
      </c>
      <c r="J33" s="191">
        <f>COUNTA('Monitoria Anual - 1'!R25:R36)</f>
        <v>0</v>
      </c>
      <c r="K33" s="122"/>
      <c r="L33" s="122"/>
      <c r="M33" s="122"/>
      <c r="N33" s="122"/>
      <c r="O33" s="122"/>
      <c r="P33" s="122"/>
      <c r="Q33" s="122"/>
      <c r="R33" s="122"/>
      <c r="S33" s="122"/>
      <c r="T33" s="122"/>
      <c r="U33" s="122"/>
      <c r="V33" s="122"/>
      <c r="W33" s="182"/>
      <c r="X33" s="121"/>
      <c r="Y33" s="122"/>
      <c r="Z33" s="122"/>
      <c r="AA33" s="122"/>
      <c r="AB33" s="122"/>
      <c r="AC33" s="122"/>
      <c r="AD33" s="122"/>
      <c r="AE33" s="122"/>
    </row>
    <row r="34" spans="1:31" x14ac:dyDescent="0.25">
      <c r="A34" s="121"/>
      <c r="B34" s="122"/>
      <c r="C34" s="188" t="s">
        <v>31</v>
      </c>
      <c r="D34" s="183">
        <f t="shared" ref="D34:D41" si="2">SUM(F34:J34)</f>
        <v>12</v>
      </c>
      <c r="E34" s="189">
        <f>COUNTA('Monitoria Anual - 1'!S37:S48)</f>
        <v>0</v>
      </c>
      <c r="F34" s="190">
        <f>COUNTA('Monitoria Anual - 1'!N37:N48)</f>
        <v>1</v>
      </c>
      <c r="G34" s="190">
        <f>COUNTA('Monitoria Anual - 1'!O37:O48)</f>
        <v>5</v>
      </c>
      <c r="H34" s="190">
        <f>COUNTA('Monitoria Anual - 1'!P37:P48)</f>
        <v>5</v>
      </c>
      <c r="I34" s="190">
        <f>COUNTA('Monitoria Anual - 1'!Q37:Q48)</f>
        <v>0</v>
      </c>
      <c r="J34" s="191">
        <f>COUNTA('Monitoria Anual - 1'!R37:R48)</f>
        <v>1</v>
      </c>
      <c r="K34" s="122"/>
      <c r="L34" s="122"/>
      <c r="M34" s="122"/>
      <c r="N34" s="122"/>
      <c r="O34" s="122"/>
      <c r="P34" s="122"/>
      <c r="Q34" s="122"/>
      <c r="R34" s="122"/>
      <c r="S34" s="122"/>
      <c r="T34" s="122"/>
      <c r="U34" s="122"/>
      <c r="V34" s="122"/>
      <c r="W34" s="182"/>
      <c r="X34" s="121"/>
      <c r="Y34" s="122"/>
      <c r="Z34" s="122"/>
      <c r="AA34" s="122"/>
      <c r="AB34" s="122"/>
      <c r="AC34" s="122"/>
      <c r="AD34" s="122"/>
      <c r="AE34" s="122"/>
    </row>
    <row r="35" spans="1:31" x14ac:dyDescent="0.25">
      <c r="A35" s="121"/>
      <c r="B35" s="122"/>
      <c r="C35" s="188" t="s">
        <v>32</v>
      </c>
      <c r="D35" s="183">
        <f t="shared" si="2"/>
        <v>12</v>
      </c>
      <c r="E35" s="189">
        <f>COUNTA('Monitoria Anual - 1'!S49:S60)</f>
        <v>0</v>
      </c>
      <c r="F35" s="190">
        <f>COUNTA('Monitoria Anual - 1'!N49:N60)</f>
        <v>1</v>
      </c>
      <c r="G35" s="190">
        <f>COUNTA('Monitoria Anual - 1'!O49:O60)</f>
        <v>6</v>
      </c>
      <c r="H35" s="190">
        <f>COUNTA('Monitoria Anual - 1'!P49:P60)</f>
        <v>3</v>
      </c>
      <c r="I35" s="190">
        <f>COUNTA('Monitoria Anual - 1'!Q49:Q60)</f>
        <v>2</v>
      </c>
      <c r="J35" s="191">
        <f>COUNTA('Monitoria Anual - 1'!R49:R60)</f>
        <v>0</v>
      </c>
      <c r="K35" s="122"/>
      <c r="L35" s="122"/>
      <c r="M35" s="122"/>
      <c r="N35" s="122"/>
      <c r="O35" s="122"/>
      <c r="P35" s="122"/>
      <c r="Q35" s="122"/>
      <c r="R35" s="122"/>
      <c r="S35" s="122"/>
      <c r="T35" s="122"/>
      <c r="U35" s="122"/>
      <c r="V35" s="122"/>
      <c r="W35" s="182"/>
      <c r="X35" s="121"/>
      <c r="Y35" s="122"/>
      <c r="Z35" s="122"/>
      <c r="AA35" s="122"/>
      <c r="AB35" s="122"/>
      <c r="AC35" s="122"/>
      <c r="AD35" s="122"/>
      <c r="AE35" s="122"/>
    </row>
    <row r="36" spans="1:31" x14ac:dyDescent="0.25">
      <c r="A36" s="121"/>
      <c r="B36" s="122"/>
      <c r="C36" s="188" t="s">
        <v>33</v>
      </c>
      <c r="D36" s="183">
        <f t="shared" si="2"/>
        <v>6</v>
      </c>
      <c r="E36" s="189">
        <f>COUNTA('Monitoria Anual - 1'!S61:S66)</f>
        <v>0</v>
      </c>
      <c r="F36" s="190">
        <f>COUNTA('Monitoria Anual - 1'!N61:N66)</f>
        <v>0</v>
      </c>
      <c r="G36" s="190">
        <f>COUNTA('Monitoria Anual - 1'!O61:O66)</f>
        <v>1</v>
      </c>
      <c r="H36" s="190">
        <f>COUNTA('Monitoria Anual - 1'!P61:P66)</f>
        <v>1</v>
      </c>
      <c r="I36" s="190">
        <f>COUNTA('Monitoria Anual - 1'!Q61:Q66)</f>
        <v>4</v>
      </c>
      <c r="J36" s="191">
        <f>COUNTA('Monitoria Anual - 1'!R61:R66)</f>
        <v>0</v>
      </c>
      <c r="K36" s="122"/>
      <c r="L36" s="122"/>
      <c r="M36" s="122"/>
      <c r="N36" s="122"/>
      <c r="O36" s="122"/>
      <c r="P36" s="122"/>
      <c r="Q36" s="122"/>
      <c r="R36" s="122"/>
      <c r="S36" s="122"/>
      <c r="T36" s="122"/>
      <c r="U36" s="122"/>
      <c r="V36" s="122"/>
      <c r="W36" s="182"/>
      <c r="X36" s="121"/>
      <c r="Y36" s="122"/>
      <c r="Z36" s="122"/>
      <c r="AA36" s="122"/>
      <c r="AB36" s="122"/>
      <c r="AC36" s="122"/>
      <c r="AD36" s="122"/>
      <c r="AE36" s="122"/>
    </row>
    <row r="37" spans="1:31" x14ac:dyDescent="0.25">
      <c r="A37" s="121"/>
      <c r="B37" s="122"/>
      <c r="C37" s="188" t="s">
        <v>34</v>
      </c>
      <c r="D37" s="183">
        <f t="shared" si="2"/>
        <v>4</v>
      </c>
      <c r="E37" s="189">
        <f>COUNTA('Monitoria Anual - 1'!S67:S70)</f>
        <v>0</v>
      </c>
      <c r="F37" s="190">
        <f>COUNTA('Monitoria Anual - 1'!N67:N70)</f>
        <v>0</v>
      </c>
      <c r="G37" s="190">
        <f>COUNTA('Monitoria Anual - 1'!O67:O70)</f>
        <v>4</v>
      </c>
      <c r="H37" s="190">
        <f>COUNTA('Monitoria Anual - 1'!P67:P70)</f>
        <v>0</v>
      </c>
      <c r="I37" s="190">
        <f>COUNTA('Monitoria Anual - 1'!Q67:Q70)</f>
        <v>0</v>
      </c>
      <c r="J37" s="191">
        <f>COUNTA('Monitoria Anual - 1'!R67:R70)</f>
        <v>0</v>
      </c>
      <c r="K37" s="122"/>
      <c r="L37" s="122"/>
      <c r="M37" s="122"/>
      <c r="N37" s="122"/>
      <c r="O37" s="122"/>
      <c r="P37" s="122"/>
      <c r="Q37" s="122"/>
      <c r="R37" s="122"/>
      <c r="S37" s="122"/>
      <c r="T37" s="122"/>
      <c r="U37" s="122"/>
      <c r="V37" s="122"/>
      <c r="W37" s="182"/>
      <c r="X37" s="121"/>
      <c r="Y37" s="122"/>
      <c r="Z37" s="122"/>
      <c r="AA37" s="122"/>
      <c r="AB37" s="122"/>
      <c r="AC37" s="122"/>
      <c r="AD37" s="122"/>
      <c r="AE37" s="122"/>
    </row>
    <row r="38" spans="1:31" x14ac:dyDescent="0.25">
      <c r="A38" s="121"/>
      <c r="B38" s="122"/>
      <c r="C38" s="188" t="s">
        <v>35</v>
      </c>
      <c r="D38" s="183">
        <f t="shared" si="2"/>
        <v>14</v>
      </c>
      <c r="E38" s="189">
        <f>COUNTA('Monitoria Anual - 1'!S71:S84)</f>
        <v>3</v>
      </c>
      <c r="F38" s="190">
        <f>COUNTA('Monitoria Anual - 1'!N71:N84)</f>
        <v>0</v>
      </c>
      <c r="G38" s="190">
        <f>COUNTA('Monitoria Anual - 1'!O71:O84)</f>
        <v>6</v>
      </c>
      <c r="H38" s="190">
        <f>COUNTA('Monitoria Anual - 1'!P71:P84)</f>
        <v>4</v>
      </c>
      <c r="I38" s="190">
        <f>COUNTA('Monitoria Anual - 1'!Q71:Q84)</f>
        <v>4</v>
      </c>
      <c r="J38" s="191">
        <f>COUNTA('Monitoria Anual - 1'!R71:R84)</f>
        <v>0</v>
      </c>
      <c r="K38" s="122"/>
      <c r="L38" s="122"/>
      <c r="M38" s="122"/>
      <c r="N38" s="122"/>
      <c r="O38" s="122"/>
      <c r="P38" s="122"/>
      <c r="Q38" s="122"/>
      <c r="R38" s="122"/>
      <c r="S38" s="122"/>
      <c r="T38" s="122"/>
      <c r="U38" s="122"/>
      <c r="V38" s="122"/>
      <c r="W38" s="182"/>
      <c r="X38" s="121"/>
      <c r="Y38" s="122"/>
      <c r="Z38" s="122"/>
      <c r="AA38" s="122"/>
      <c r="AB38" s="122"/>
      <c r="AC38" s="122"/>
      <c r="AD38" s="122"/>
      <c r="AE38" s="122"/>
    </row>
    <row r="39" spans="1:31" x14ac:dyDescent="0.25">
      <c r="A39" s="121"/>
      <c r="B39" s="122"/>
      <c r="C39" s="188" t="s">
        <v>36</v>
      </c>
      <c r="D39" s="183">
        <f t="shared" si="2"/>
        <v>3</v>
      </c>
      <c r="E39" s="189">
        <f>COUNTA('Monitoria Anual - 1'!S85:S87)</f>
        <v>0</v>
      </c>
      <c r="F39" s="190">
        <f>COUNTA('Monitoria Anual - 1'!N85:N87)</f>
        <v>0</v>
      </c>
      <c r="G39" s="190">
        <f>COUNTA('Monitoria Anual - 1'!O85:O87)</f>
        <v>3</v>
      </c>
      <c r="H39" s="190">
        <f>COUNTA('Monitoria Anual - 1'!P85:P87)</f>
        <v>0</v>
      </c>
      <c r="I39" s="190">
        <f>COUNTA('Monitoria Anual - 1'!Q85:Q87)</f>
        <v>0</v>
      </c>
      <c r="J39" s="191">
        <f>COUNTA('Monitoria Anual - 1'!R85:R87)</f>
        <v>0</v>
      </c>
      <c r="K39" s="122"/>
      <c r="L39" s="122"/>
      <c r="M39" s="122"/>
      <c r="N39" s="122"/>
      <c r="O39" s="122"/>
      <c r="P39" s="122"/>
      <c r="Q39" s="122"/>
      <c r="R39" s="122"/>
      <c r="S39" s="122"/>
      <c r="T39" s="122"/>
      <c r="U39" s="122"/>
      <c r="V39" s="122"/>
      <c r="W39" s="182"/>
      <c r="X39" s="121"/>
      <c r="Y39" s="122"/>
      <c r="Z39" s="122"/>
      <c r="AA39" s="122"/>
      <c r="AB39" s="122"/>
      <c r="AC39" s="122"/>
      <c r="AD39" s="122"/>
      <c r="AE39" s="122"/>
    </row>
    <row r="40" spans="1:31" x14ac:dyDescent="0.25">
      <c r="A40" s="121"/>
      <c r="B40" s="122"/>
      <c r="C40" s="188" t="s">
        <v>37</v>
      </c>
      <c r="D40" s="183">
        <f t="shared" si="2"/>
        <v>12</v>
      </c>
      <c r="E40" s="189">
        <f>COUNTA('Monitoria Anual - 1'!S88:S99)</f>
        <v>1</v>
      </c>
      <c r="F40" s="190">
        <f>COUNTA('Monitoria Anual - 1'!N88:N99)</f>
        <v>1</v>
      </c>
      <c r="G40" s="190">
        <f>COUNTA('Monitoria Anual - 1'!O88:O99)</f>
        <v>5</v>
      </c>
      <c r="H40" s="190">
        <f>COUNTA('Monitoria Anual - 1'!P88:P99)</f>
        <v>4</v>
      </c>
      <c r="I40" s="190">
        <f>COUNTA('Monitoria Anual - 1'!Q88:Q99)</f>
        <v>2</v>
      </c>
      <c r="J40" s="191">
        <f>COUNTA('Monitoria Anual - 1'!R88:R99)</f>
        <v>0</v>
      </c>
      <c r="K40" s="122"/>
      <c r="L40" s="122"/>
      <c r="M40" s="122"/>
      <c r="N40" s="122"/>
      <c r="O40" s="122"/>
      <c r="P40" s="122"/>
      <c r="Q40" s="122"/>
      <c r="R40" s="122"/>
      <c r="S40" s="122"/>
      <c r="T40" s="122"/>
      <c r="U40" s="122"/>
      <c r="V40" s="122"/>
      <c r="W40" s="182"/>
      <c r="X40" s="121"/>
      <c r="Y40" s="122"/>
      <c r="Z40" s="122"/>
      <c r="AA40" s="122"/>
      <c r="AB40" s="122"/>
      <c r="AC40" s="122"/>
      <c r="AD40" s="122"/>
      <c r="AE40" s="122"/>
    </row>
    <row r="41" spans="1:31" ht="15.75" thickBot="1" x14ac:dyDescent="0.3">
      <c r="A41" s="121"/>
      <c r="B41" s="122"/>
      <c r="C41" s="192" t="s">
        <v>38</v>
      </c>
      <c r="D41" s="193">
        <f t="shared" si="2"/>
        <v>4</v>
      </c>
      <c r="E41" s="194">
        <f>COUNTA('Monitoria Anual - 1'!S100:S103)</f>
        <v>0</v>
      </c>
      <c r="F41" s="195">
        <f>COUNTA('Monitoria Anual - 1'!N100:N103)</f>
        <v>0</v>
      </c>
      <c r="G41" s="195">
        <f>COUNTA('Monitoria Anual - 1'!O100:O103)</f>
        <v>2</v>
      </c>
      <c r="H41" s="195">
        <f>COUNTA('Monitoria Anual - 1'!P100:P103)</f>
        <v>0</v>
      </c>
      <c r="I41" s="195">
        <f>COUNTA('Monitoria Anual - 1'!Q100:Q103)</f>
        <v>2</v>
      </c>
      <c r="J41" s="196">
        <f>COUNTA('Monitoria Anual - 1'!R100:R103)</f>
        <v>0</v>
      </c>
      <c r="K41" s="122"/>
      <c r="L41" s="122"/>
      <c r="M41" s="122"/>
      <c r="N41" s="122"/>
      <c r="O41" s="122"/>
      <c r="P41" s="122"/>
      <c r="Q41" s="122"/>
      <c r="R41" s="122"/>
      <c r="S41" s="122"/>
      <c r="T41" s="122"/>
      <c r="U41" s="122"/>
      <c r="V41" s="122"/>
      <c r="W41" s="182"/>
      <c r="X41" s="121"/>
      <c r="Y41" s="122"/>
      <c r="Z41" s="122"/>
      <c r="AA41" s="122"/>
      <c r="AB41" s="122"/>
      <c r="AC41" s="122"/>
      <c r="AD41" s="122"/>
      <c r="AE41" s="122"/>
    </row>
    <row r="42" spans="1:31" x14ac:dyDescent="0.25">
      <c r="A42" s="121"/>
      <c r="B42" s="122"/>
      <c r="C42" s="122"/>
      <c r="D42" s="122"/>
      <c r="E42" s="122"/>
      <c r="F42" s="122"/>
      <c r="G42" s="122"/>
      <c r="H42" s="122"/>
      <c r="I42" s="122"/>
      <c r="J42" s="122"/>
      <c r="K42" s="122"/>
      <c r="L42" s="122"/>
      <c r="M42" s="122"/>
      <c r="N42" s="122"/>
      <c r="O42" s="122"/>
      <c r="P42" s="122"/>
      <c r="Q42" s="122"/>
      <c r="R42" s="122"/>
      <c r="S42" s="122"/>
      <c r="T42" s="122"/>
      <c r="U42" s="122"/>
      <c r="V42" s="122"/>
      <c r="W42" s="122"/>
      <c r="X42" s="121"/>
      <c r="Y42" s="122"/>
      <c r="Z42" s="122"/>
      <c r="AA42" s="122"/>
      <c r="AB42" s="122"/>
      <c r="AC42" s="122"/>
      <c r="AD42" s="122"/>
      <c r="AE42" s="122"/>
    </row>
    <row r="43" spans="1:31" x14ac:dyDescent="0.25">
      <c r="A43" s="121"/>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2"/>
      <c r="Z43" s="122"/>
      <c r="AA43" s="122"/>
      <c r="AB43" s="122"/>
      <c r="AC43" s="122"/>
      <c r="AD43" s="122"/>
      <c r="AE43" s="122"/>
    </row>
    <row r="44" spans="1:31" x14ac:dyDescent="0.25">
      <c r="A44" s="122"/>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row>
    <row r="45" spans="1:31" x14ac:dyDescent="0.25">
      <c r="A45" s="120"/>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row>
    <row r="46" spans="1:31" x14ac:dyDescent="0.25">
      <c r="A46" s="120"/>
      <c r="B46" s="120"/>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row>
    <row r="47" spans="1:31" x14ac:dyDescent="0.25">
      <c r="A47" s="120"/>
      <c r="B47" s="120"/>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row>
  </sheetData>
  <sheetProtection algorithmName="SHA-512" hashValue="iRxWQgdOlMiycH5op07CsVVkvuTAsfcFQFr1CZeCQS180DT3ya2fvDdft0JS/s/L0s88AkbZgTF8yGUm+SpyzA==" saltValue="YC0O1Txx2FH7bzR+shmlYQ==" spinCount="100000" sheet="1" objects="1" scenarios="1"/>
  <protectedRanges>
    <protectedRange password="ECFE" sqref="A1:AD4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41">
    <cfRule type="cellIs" dxfId="33"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78"/>
  <sheetViews>
    <sheetView showGridLines="0" zoomScale="70" zoomScaleNormal="70" workbookViewId="0">
      <selection activeCell="C12" sqref="C12"/>
    </sheetView>
  </sheetViews>
  <sheetFormatPr defaultColWidth="8.85546875" defaultRowHeight="15" x14ac:dyDescent="0.25"/>
  <cols>
    <col min="1" max="1" width="29.28515625" style="15" customWidth="1"/>
    <col min="2" max="2" width="7.28515625" style="15" customWidth="1"/>
    <col min="3" max="3" width="61.42578125" style="15" customWidth="1"/>
    <col min="4" max="4" width="49.42578125" style="15" customWidth="1"/>
    <col min="5" max="5" width="19.42578125" style="15" customWidth="1"/>
    <col min="6" max="7" width="23.28515625" style="15" customWidth="1"/>
    <col min="8" max="8" width="25.140625" style="15" customWidth="1"/>
    <col min="9" max="9" width="25.140625" style="362" customWidth="1"/>
    <col min="10" max="10" width="49.85546875" style="15" customWidth="1"/>
    <col min="11" max="12" width="25.140625" style="15" customWidth="1"/>
    <col min="13" max="13" width="27.7109375" style="15" bestFit="1" customWidth="1"/>
    <col min="14" max="19" width="26.7109375" style="70" customWidth="1"/>
    <col min="20" max="20" width="75.85546875" style="15" customWidth="1"/>
    <col min="21" max="21" width="28.7109375" style="76" customWidth="1"/>
    <col min="22" max="22" width="49.5703125" style="15" customWidth="1"/>
    <col min="23" max="23" width="26.7109375" style="76" customWidth="1"/>
    <col min="24" max="24" width="50.5703125" style="15" customWidth="1"/>
    <col min="25" max="25" width="30.5703125" style="15" customWidth="1"/>
    <col min="26" max="26" width="28.85546875" style="15" customWidth="1"/>
    <col min="27" max="27" width="20" style="15" customWidth="1"/>
    <col min="28" max="29" width="18.7109375" style="15" customWidth="1"/>
    <col min="30" max="30" width="26.85546875" style="15" customWidth="1"/>
    <col min="31" max="31" width="18.7109375" style="15" customWidth="1"/>
    <col min="32" max="32" width="38.28515625" style="15" customWidth="1"/>
    <col min="33" max="34" width="14.7109375" style="15" customWidth="1"/>
    <col min="35" max="35" width="51"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304" t="s">
        <v>117</v>
      </c>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23"/>
    </row>
    <row r="2" spans="1:40" s="50" customFormat="1" ht="33.75" customHeight="1" thickBot="1" x14ac:dyDescent="0.3">
      <c r="A2" s="305" t="str">
        <f>'Monitoria Anual - 1'!A2:AI2</f>
        <v>PLANO DE AÇÃO NACIONAL PARA A CONSERVAÇÃO DAS ESPÉCIES ENDÊMICAS E AMEAÇADAS DE EXTINÇÃO DA REGIÃO DO BAIXO E MÉDIO XINGU</v>
      </c>
      <c r="B2" s="305"/>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c r="AF2" s="305"/>
      <c r="AG2" s="305"/>
      <c r="AH2" s="305"/>
      <c r="AI2" s="305"/>
      <c r="AJ2" s="112"/>
    </row>
    <row r="3" spans="1:40" ht="15.75" thickTop="1" x14ac:dyDescent="0.25">
      <c r="AJ3" s="23"/>
    </row>
    <row r="4" spans="1:40" ht="45" customHeight="1" x14ac:dyDescent="0.25">
      <c r="A4" s="63" t="s">
        <v>125</v>
      </c>
      <c r="B4" s="282" t="str">
        <f>'Monitoria Anual - 1'!B4:G4</f>
        <v>Assegurar a viabilidade populacional de espécies ameaçadas e endêmicas da fauna da área de abrangência do PAN no Médio e Baixo Xingu, conservando habitats e promovendo o desenvolvimento socioambiental.</v>
      </c>
      <c r="C4" s="282"/>
      <c r="D4" s="282"/>
      <c r="E4" s="282"/>
      <c r="F4" s="282"/>
      <c r="G4" s="283"/>
      <c r="H4" s="16"/>
      <c r="I4" s="202"/>
      <c r="J4" s="16"/>
      <c r="K4" s="16"/>
      <c r="L4" s="16"/>
      <c r="M4" s="16"/>
      <c r="N4" s="16"/>
      <c r="O4" s="16"/>
      <c r="P4" s="16"/>
      <c r="Q4" s="16"/>
      <c r="R4" s="16"/>
      <c r="S4" s="50"/>
      <c r="AJ4" s="23"/>
    </row>
    <row r="5" spans="1:40" x14ac:dyDescent="0.25">
      <c r="A5" s="50"/>
      <c r="B5" s="50"/>
      <c r="C5" s="50"/>
      <c r="D5" s="50"/>
      <c r="E5" s="50"/>
      <c r="F5" s="50"/>
      <c r="G5" s="50"/>
      <c r="H5" s="50"/>
      <c r="I5" s="363"/>
      <c r="AJ5" s="23"/>
    </row>
    <row r="6" spans="1:40" ht="27" customHeight="1" x14ac:dyDescent="0.25">
      <c r="A6" s="63" t="s">
        <v>120</v>
      </c>
      <c r="B6" s="284" t="s">
        <v>940</v>
      </c>
      <c r="C6" s="285"/>
      <c r="D6" s="50"/>
      <c r="E6" s="50"/>
      <c r="F6" s="50"/>
      <c r="G6" s="50"/>
      <c r="H6" s="50"/>
      <c r="I6" s="363"/>
      <c r="J6" s="50"/>
      <c r="K6" s="50"/>
      <c r="L6" s="50"/>
      <c r="M6" s="70"/>
      <c r="AJ6" s="23"/>
      <c r="AN6" s="15" t="s">
        <v>116</v>
      </c>
    </row>
    <row r="7" spans="1:40" ht="15.75" thickBot="1" x14ac:dyDescent="0.3">
      <c r="AJ7" s="23"/>
      <c r="AN7" s="71" t="s">
        <v>44</v>
      </c>
    </row>
    <row r="8" spans="1:40" ht="27" customHeight="1" thickBot="1" x14ac:dyDescent="0.3">
      <c r="A8" s="259" t="s">
        <v>2</v>
      </c>
      <c r="B8" s="260"/>
      <c r="C8" s="260"/>
      <c r="D8" s="260"/>
      <c r="E8" s="260"/>
      <c r="F8" s="260"/>
      <c r="G8" s="260"/>
      <c r="H8" s="260"/>
      <c r="I8" s="260"/>
      <c r="J8" s="260"/>
      <c r="K8" s="260"/>
      <c r="L8" s="260"/>
      <c r="M8" s="261"/>
      <c r="N8" s="234" t="s">
        <v>40</v>
      </c>
      <c r="O8" s="235"/>
      <c r="P8" s="235"/>
      <c r="Q8" s="235"/>
      <c r="R8" s="235"/>
      <c r="S8" s="235"/>
      <c r="T8" s="235"/>
      <c r="U8" s="235"/>
      <c r="V8" s="235"/>
      <c r="W8" s="235"/>
      <c r="X8" s="236"/>
      <c r="Y8" s="273" t="s">
        <v>20</v>
      </c>
      <c r="Z8" s="274"/>
      <c r="AA8" s="274"/>
      <c r="AB8" s="274"/>
      <c r="AC8" s="274"/>
      <c r="AD8" s="274"/>
      <c r="AE8" s="274"/>
      <c r="AF8" s="274"/>
      <c r="AG8" s="274"/>
      <c r="AH8" s="274"/>
      <c r="AI8" s="275"/>
      <c r="AJ8" s="23"/>
    </row>
    <row r="9" spans="1:40" ht="64.5" customHeight="1" x14ac:dyDescent="0.25">
      <c r="A9" s="308" t="s">
        <v>1</v>
      </c>
      <c r="B9" s="310" t="s">
        <v>56</v>
      </c>
      <c r="C9" s="310" t="s">
        <v>46</v>
      </c>
      <c r="D9" s="310" t="s">
        <v>47</v>
      </c>
      <c r="E9" s="312" t="s">
        <v>48</v>
      </c>
      <c r="F9" s="310" t="s">
        <v>49</v>
      </c>
      <c r="G9" s="310"/>
      <c r="H9" s="310" t="s">
        <v>50</v>
      </c>
      <c r="I9" s="312" t="s">
        <v>51</v>
      </c>
      <c r="J9" s="310" t="s">
        <v>52</v>
      </c>
      <c r="K9" s="314" t="s">
        <v>121</v>
      </c>
      <c r="L9" s="315"/>
      <c r="M9" s="310" t="s">
        <v>53</v>
      </c>
      <c r="N9" s="306" t="s">
        <v>3</v>
      </c>
      <c r="O9" s="322" t="s">
        <v>181</v>
      </c>
      <c r="P9" s="324" t="s">
        <v>4</v>
      </c>
      <c r="Q9" s="326" t="s">
        <v>5</v>
      </c>
      <c r="R9" s="328" t="s">
        <v>6</v>
      </c>
      <c r="S9" s="330" t="s">
        <v>7</v>
      </c>
      <c r="T9" s="332" t="s">
        <v>8</v>
      </c>
      <c r="U9" s="332" t="s">
        <v>9</v>
      </c>
      <c r="V9" s="332" t="s">
        <v>10</v>
      </c>
      <c r="W9" s="332" t="s">
        <v>11</v>
      </c>
      <c r="X9" s="316" t="s">
        <v>41</v>
      </c>
      <c r="Y9" s="318" t="s">
        <v>12</v>
      </c>
      <c r="Z9" s="320" t="s">
        <v>13</v>
      </c>
      <c r="AA9" s="336" t="s">
        <v>141</v>
      </c>
      <c r="AB9" s="320" t="s">
        <v>14</v>
      </c>
      <c r="AC9" s="320" t="s">
        <v>15</v>
      </c>
      <c r="AD9" s="320" t="s">
        <v>16</v>
      </c>
      <c r="AE9" s="320" t="s">
        <v>17</v>
      </c>
      <c r="AF9" s="338" t="s">
        <v>18</v>
      </c>
      <c r="AG9" s="320" t="s">
        <v>139</v>
      </c>
      <c r="AH9" s="320" t="s">
        <v>140</v>
      </c>
      <c r="AI9" s="334" t="s">
        <v>19</v>
      </c>
      <c r="AJ9" s="23"/>
    </row>
    <row r="10" spans="1:40" ht="45.75" customHeight="1" thickBot="1" x14ac:dyDescent="0.3">
      <c r="A10" s="309"/>
      <c r="B10" s="311"/>
      <c r="C10" s="311"/>
      <c r="D10" s="311"/>
      <c r="E10" s="313"/>
      <c r="F10" s="62" t="s">
        <v>54</v>
      </c>
      <c r="G10" s="62" t="s">
        <v>55</v>
      </c>
      <c r="H10" s="311"/>
      <c r="I10" s="313"/>
      <c r="J10" s="311"/>
      <c r="K10" s="115" t="s">
        <v>127</v>
      </c>
      <c r="L10" s="115" t="s">
        <v>128</v>
      </c>
      <c r="M10" s="311"/>
      <c r="N10" s="307"/>
      <c r="O10" s="323"/>
      <c r="P10" s="325"/>
      <c r="Q10" s="327"/>
      <c r="R10" s="329"/>
      <c r="S10" s="331"/>
      <c r="T10" s="333"/>
      <c r="U10" s="333"/>
      <c r="V10" s="333"/>
      <c r="W10" s="333"/>
      <c r="X10" s="317"/>
      <c r="Y10" s="319"/>
      <c r="Z10" s="321"/>
      <c r="AA10" s="337"/>
      <c r="AB10" s="321"/>
      <c r="AC10" s="321"/>
      <c r="AD10" s="321"/>
      <c r="AE10" s="321"/>
      <c r="AF10" s="339"/>
      <c r="AG10" s="321"/>
      <c r="AH10" s="321"/>
      <c r="AI10" s="335"/>
      <c r="AJ10" s="23"/>
    </row>
    <row r="11" spans="1:40" ht="135" customHeight="1" x14ac:dyDescent="0.25">
      <c r="A11" s="265" t="s">
        <v>186</v>
      </c>
      <c r="B11" s="116" t="s">
        <v>57</v>
      </c>
      <c r="C11" s="197" t="s">
        <v>187</v>
      </c>
      <c r="D11" s="200" t="s">
        <v>201</v>
      </c>
      <c r="E11" s="72"/>
      <c r="F11" s="358">
        <v>40817</v>
      </c>
      <c r="G11" s="358">
        <v>42644</v>
      </c>
      <c r="H11" s="200" t="s">
        <v>941</v>
      </c>
      <c r="I11" s="364">
        <v>3600000</v>
      </c>
      <c r="J11" s="200" t="s">
        <v>980</v>
      </c>
      <c r="K11" s="72"/>
      <c r="L11" s="72"/>
      <c r="M11" s="72"/>
      <c r="N11" s="72"/>
      <c r="O11" s="73"/>
      <c r="P11" s="72"/>
      <c r="Q11" s="72" t="s">
        <v>42</v>
      </c>
      <c r="R11" s="72"/>
      <c r="S11" s="74"/>
      <c r="T11" s="197" t="s">
        <v>1010</v>
      </c>
      <c r="U11" s="200" t="s">
        <v>1011</v>
      </c>
      <c r="V11" s="197"/>
      <c r="W11" s="200" t="s">
        <v>236</v>
      </c>
      <c r="X11" s="197"/>
      <c r="Y11" s="200"/>
      <c r="Z11" s="200"/>
      <c r="AA11" s="72"/>
      <c r="AB11" s="368"/>
      <c r="AC11" s="368"/>
      <c r="AD11" s="200"/>
      <c r="AE11" s="372"/>
      <c r="AF11" s="200"/>
      <c r="AG11" s="72"/>
      <c r="AH11" s="72"/>
      <c r="AI11" s="200"/>
      <c r="AJ11" s="23"/>
    </row>
    <row r="12" spans="1:40" ht="112.5" customHeight="1" x14ac:dyDescent="0.25">
      <c r="A12" s="252"/>
      <c r="B12" s="55" t="s">
        <v>58</v>
      </c>
      <c r="C12" s="198" t="s">
        <v>188</v>
      </c>
      <c r="D12" s="201" t="s">
        <v>202</v>
      </c>
      <c r="E12" s="75"/>
      <c r="F12" s="358">
        <v>40817</v>
      </c>
      <c r="G12" s="359">
        <v>42644</v>
      </c>
      <c r="H12" s="228" t="s">
        <v>942</v>
      </c>
      <c r="I12" s="365">
        <v>200000</v>
      </c>
      <c r="J12" s="228" t="s">
        <v>760</v>
      </c>
      <c r="K12" s="75"/>
      <c r="L12" s="75"/>
      <c r="M12" s="75"/>
      <c r="N12" s="72"/>
      <c r="O12" s="72"/>
      <c r="P12" s="72" t="s">
        <v>42</v>
      </c>
      <c r="Q12" s="72"/>
      <c r="R12" s="72"/>
      <c r="S12" s="74"/>
      <c r="T12" s="198" t="s">
        <v>1012</v>
      </c>
      <c r="U12" s="228" t="s">
        <v>1013</v>
      </c>
      <c r="V12" s="198" t="s">
        <v>1014</v>
      </c>
      <c r="W12" s="228" t="s">
        <v>1015</v>
      </c>
      <c r="X12" s="198" t="s">
        <v>1016</v>
      </c>
      <c r="Y12" s="228"/>
      <c r="Z12" s="228"/>
      <c r="AA12" s="75"/>
      <c r="AB12" s="368"/>
      <c r="AC12" s="368"/>
      <c r="AD12" s="228"/>
      <c r="AE12" s="372"/>
      <c r="AF12" s="228" t="s">
        <v>1244</v>
      </c>
      <c r="AG12" s="75"/>
      <c r="AH12" s="75"/>
      <c r="AI12" s="228" t="s">
        <v>1276</v>
      </c>
      <c r="AJ12" s="23"/>
    </row>
    <row r="13" spans="1:40" ht="136.5" customHeight="1" x14ac:dyDescent="0.25">
      <c r="A13" s="252"/>
      <c r="B13" s="55" t="s">
        <v>59</v>
      </c>
      <c r="C13" s="198" t="s">
        <v>189</v>
      </c>
      <c r="D13" s="201" t="s">
        <v>203</v>
      </c>
      <c r="E13" s="75"/>
      <c r="F13" s="358">
        <v>40817</v>
      </c>
      <c r="G13" s="358">
        <v>42644</v>
      </c>
      <c r="H13" s="228" t="s">
        <v>943</v>
      </c>
      <c r="I13" s="365">
        <v>3600000</v>
      </c>
      <c r="J13" s="228" t="s">
        <v>239</v>
      </c>
      <c r="K13" s="75"/>
      <c r="L13" s="75"/>
      <c r="M13" s="75"/>
      <c r="N13" s="72"/>
      <c r="O13" s="72"/>
      <c r="P13" s="72" t="s">
        <v>42</v>
      </c>
      <c r="Q13" s="72"/>
      <c r="R13" s="72"/>
      <c r="S13" s="74"/>
      <c r="T13" s="198" t="s">
        <v>1017</v>
      </c>
      <c r="U13" s="228" t="s">
        <v>1011</v>
      </c>
      <c r="V13" s="198" t="s">
        <v>1018</v>
      </c>
      <c r="W13" s="228" t="s">
        <v>236</v>
      </c>
      <c r="X13" s="198"/>
      <c r="Y13" s="228"/>
      <c r="Z13" s="228"/>
      <c r="AA13" s="75"/>
      <c r="AB13" s="368"/>
      <c r="AC13" s="368"/>
      <c r="AD13" s="228"/>
      <c r="AE13" s="372"/>
      <c r="AF13" s="228" t="s">
        <v>1245</v>
      </c>
      <c r="AG13" s="75"/>
      <c r="AH13" s="75"/>
      <c r="AI13" s="228" t="s">
        <v>1277</v>
      </c>
      <c r="AJ13" s="23"/>
    </row>
    <row r="14" spans="1:40" ht="194.25" customHeight="1" x14ac:dyDescent="0.25">
      <c r="A14" s="252"/>
      <c r="B14" s="55" t="s">
        <v>60</v>
      </c>
      <c r="C14" s="198" t="s">
        <v>190</v>
      </c>
      <c r="D14" s="201" t="s">
        <v>204</v>
      </c>
      <c r="E14" s="75"/>
      <c r="F14" s="358">
        <v>40817</v>
      </c>
      <c r="G14" s="358">
        <v>42644</v>
      </c>
      <c r="H14" s="228" t="s">
        <v>944</v>
      </c>
      <c r="I14" s="365">
        <v>200000</v>
      </c>
      <c r="J14" s="228" t="s">
        <v>761</v>
      </c>
      <c r="K14" s="75"/>
      <c r="L14" s="75"/>
      <c r="M14" s="75"/>
      <c r="N14" s="72"/>
      <c r="O14" s="72"/>
      <c r="P14" s="72"/>
      <c r="Q14" s="72" t="s">
        <v>42</v>
      </c>
      <c r="R14" s="72"/>
      <c r="S14" s="74"/>
      <c r="T14" s="198" t="s">
        <v>1307</v>
      </c>
      <c r="U14" s="228" t="s">
        <v>1011</v>
      </c>
      <c r="V14" s="198" t="s">
        <v>1019</v>
      </c>
      <c r="W14" s="228" t="s">
        <v>1020</v>
      </c>
      <c r="X14" s="198" t="s">
        <v>1021</v>
      </c>
      <c r="Y14" s="228"/>
      <c r="Z14" s="228"/>
      <c r="AA14" s="75"/>
      <c r="AB14" s="368"/>
      <c r="AC14" s="368"/>
      <c r="AD14" s="228"/>
      <c r="AE14" s="372"/>
      <c r="AF14" s="228" t="s">
        <v>1246</v>
      </c>
      <c r="AG14" s="75"/>
      <c r="AH14" s="75"/>
      <c r="AI14" s="228" t="s">
        <v>1278</v>
      </c>
      <c r="AJ14" s="23"/>
    </row>
    <row r="15" spans="1:40" ht="162.75" customHeight="1" x14ac:dyDescent="0.25">
      <c r="A15" s="252"/>
      <c r="B15" s="55" t="s">
        <v>61</v>
      </c>
      <c r="C15" s="198" t="s">
        <v>191</v>
      </c>
      <c r="D15" s="201" t="s">
        <v>205</v>
      </c>
      <c r="E15" s="75"/>
      <c r="F15" s="358">
        <v>40817</v>
      </c>
      <c r="G15" s="358">
        <v>42644</v>
      </c>
      <c r="H15" s="228" t="s">
        <v>945</v>
      </c>
      <c r="I15" s="365">
        <v>900000</v>
      </c>
      <c r="J15" s="228" t="s">
        <v>241</v>
      </c>
      <c r="K15" s="75"/>
      <c r="L15" s="75"/>
      <c r="M15" s="75"/>
      <c r="N15" s="72"/>
      <c r="O15" s="72"/>
      <c r="P15" s="72"/>
      <c r="Q15" s="72" t="s">
        <v>42</v>
      </c>
      <c r="R15" s="72"/>
      <c r="S15" s="74"/>
      <c r="T15" s="198" t="s">
        <v>1022</v>
      </c>
      <c r="U15" s="228" t="s">
        <v>1023</v>
      </c>
      <c r="V15" s="198" t="s">
        <v>1024</v>
      </c>
      <c r="W15" s="228" t="s">
        <v>945</v>
      </c>
      <c r="X15" s="198" t="s">
        <v>1025</v>
      </c>
      <c r="Y15" s="228"/>
      <c r="Z15" s="228"/>
      <c r="AA15" s="75"/>
      <c r="AB15" s="368"/>
      <c r="AC15" s="368"/>
      <c r="AD15" s="228"/>
      <c r="AE15" s="372"/>
      <c r="AF15" s="228"/>
      <c r="AG15" s="75"/>
      <c r="AH15" s="75"/>
      <c r="AI15" s="228"/>
      <c r="AJ15" s="23"/>
    </row>
    <row r="16" spans="1:40" ht="202.5" customHeight="1" x14ac:dyDescent="0.25">
      <c r="A16" s="252"/>
      <c r="B16" s="55" t="s">
        <v>62</v>
      </c>
      <c r="C16" s="198" t="s">
        <v>192</v>
      </c>
      <c r="D16" s="201" t="s">
        <v>206</v>
      </c>
      <c r="E16" s="75"/>
      <c r="F16" s="358">
        <v>41640</v>
      </c>
      <c r="G16" s="358">
        <v>41974</v>
      </c>
      <c r="H16" s="228" t="s">
        <v>229</v>
      </c>
      <c r="I16" s="365">
        <v>250000</v>
      </c>
      <c r="J16" s="228" t="s">
        <v>762</v>
      </c>
      <c r="K16" s="75"/>
      <c r="L16" s="75"/>
      <c r="M16" s="75"/>
      <c r="N16" s="72"/>
      <c r="O16" s="72" t="s">
        <v>42</v>
      </c>
      <c r="P16" s="72"/>
      <c r="Q16" s="72"/>
      <c r="R16" s="72"/>
      <c r="S16" s="74"/>
      <c r="T16" s="198" t="s">
        <v>1026</v>
      </c>
      <c r="U16" s="228"/>
      <c r="V16" s="198" t="s">
        <v>1027</v>
      </c>
      <c r="W16" s="228" t="s">
        <v>229</v>
      </c>
      <c r="X16" s="198" t="s">
        <v>1028</v>
      </c>
      <c r="Y16" s="228"/>
      <c r="Z16" s="228"/>
      <c r="AA16" s="75"/>
      <c r="AB16" s="368"/>
      <c r="AC16" s="368"/>
      <c r="AD16" s="228"/>
      <c r="AE16" s="372"/>
      <c r="AF16" s="228"/>
      <c r="AG16" s="75"/>
      <c r="AH16" s="75"/>
      <c r="AI16" s="228"/>
      <c r="AJ16" s="23"/>
    </row>
    <row r="17" spans="1:36" ht="109.5" customHeight="1" x14ac:dyDescent="0.25">
      <c r="A17" s="252"/>
      <c r="B17" s="55" t="s">
        <v>63</v>
      </c>
      <c r="C17" s="198" t="s">
        <v>193</v>
      </c>
      <c r="D17" s="201" t="s">
        <v>207</v>
      </c>
      <c r="E17" s="75"/>
      <c r="F17" s="358">
        <v>41548</v>
      </c>
      <c r="G17" s="358">
        <v>42644</v>
      </c>
      <c r="H17" s="228" t="s">
        <v>230</v>
      </c>
      <c r="I17" s="365">
        <v>2100000</v>
      </c>
      <c r="J17" s="228" t="s">
        <v>763</v>
      </c>
      <c r="K17" s="75"/>
      <c r="L17" s="75"/>
      <c r="M17" s="75"/>
      <c r="N17" s="72"/>
      <c r="O17" s="72" t="s">
        <v>42</v>
      </c>
      <c r="P17" s="72"/>
      <c r="Q17" s="72"/>
      <c r="R17" s="72"/>
      <c r="S17" s="74"/>
      <c r="T17" s="198" t="s">
        <v>1029</v>
      </c>
      <c r="U17" s="228"/>
      <c r="V17" s="198" t="s">
        <v>1030</v>
      </c>
      <c r="W17" s="228"/>
      <c r="X17" s="198"/>
      <c r="Y17" s="228"/>
      <c r="Z17" s="228"/>
      <c r="AA17" s="75"/>
      <c r="AB17" s="368"/>
      <c r="AC17" s="368"/>
      <c r="AD17" s="228" t="s">
        <v>1231</v>
      </c>
      <c r="AE17" s="372"/>
      <c r="AF17" s="228"/>
      <c r="AG17" s="75"/>
      <c r="AH17" s="75"/>
      <c r="AI17" s="228"/>
      <c r="AJ17" s="23"/>
    </row>
    <row r="18" spans="1:36" ht="71.25" customHeight="1" x14ac:dyDescent="0.25">
      <c r="A18" s="252"/>
      <c r="B18" s="55" t="s">
        <v>64</v>
      </c>
      <c r="C18" s="198" t="s">
        <v>194</v>
      </c>
      <c r="D18" s="201" t="s">
        <v>208</v>
      </c>
      <c r="E18" s="75"/>
      <c r="F18" s="358">
        <v>41365</v>
      </c>
      <c r="G18" s="358">
        <v>42461</v>
      </c>
      <c r="H18" s="228" t="s">
        <v>762</v>
      </c>
      <c r="I18" s="365">
        <v>300000</v>
      </c>
      <c r="J18" s="228" t="s">
        <v>244</v>
      </c>
      <c r="K18" s="75"/>
      <c r="L18" s="75"/>
      <c r="M18" s="75"/>
      <c r="N18" s="72"/>
      <c r="O18" s="72" t="s">
        <v>42</v>
      </c>
      <c r="P18" s="72"/>
      <c r="Q18" s="72"/>
      <c r="R18" s="72"/>
      <c r="S18" s="74"/>
      <c r="T18" s="198"/>
      <c r="U18" s="228"/>
      <c r="V18" s="198" t="s">
        <v>1031</v>
      </c>
      <c r="W18" s="228"/>
      <c r="X18" s="198"/>
      <c r="Y18" s="228"/>
      <c r="Z18" s="228"/>
      <c r="AA18" s="75"/>
      <c r="AB18" s="369">
        <v>41821</v>
      </c>
      <c r="AC18" s="369">
        <v>42644</v>
      </c>
      <c r="AD18" s="228" t="s">
        <v>1232</v>
      </c>
      <c r="AE18" s="372"/>
      <c r="AF18" s="228"/>
      <c r="AG18" s="75"/>
      <c r="AH18" s="75"/>
      <c r="AI18" s="228"/>
      <c r="AJ18" s="23"/>
    </row>
    <row r="19" spans="1:36" ht="143.25" customHeight="1" x14ac:dyDescent="0.25">
      <c r="A19" s="252"/>
      <c r="B19" s="55" t="s">
        <v>65</v>
      </c>
      <c r="C19" s="198" t="s">
        <v>195</v>
      </c>
      <c r="D19" s="201" t="s">
        <v>209</v>
      </c>
      <c r="E19" s="75"/>
      <c r="F19" s="358">
        <v>40817</v>
      </c>
      <c r="G19" s="358">
        <v>42644</v>
      </c>
      <c r="H19" s="228" t="s">
        <v>232</v>
      </c>
      <c r="I19" s="365">
        <v>3500000</v>
      </c>
      <c r="J19" s="228" t="s">
        <v>981</v>
      </c>
      <c r="K19" s="75"/>
      <c r="L19" s="75"/>
      <c r="M19" s="75"/>
      <c r="N19" s="72"/>
      <c r="O19" s="72"/>
      <c r="P19" s="72"/>
      <c r="Q19" s="72" t="s">
        <v>42</v>
      </c>
      <c r="R19" s="72"/>
      <c r="S19" s="74"/>
      <c r="T19" s="198" t="s">
        <v>1032</v>
      </c>
      <c r="U19" s="228" t="s">
        <v>1033</v>
      </c>
      <c r="V19" s="198" t="s">
        <v>1034</v>
      </c>
      <c r="W19" s="228" t="s">
        <v>1035</v>
      </c>
      <c r="X19" s="198" t="s">
        <v>1036</v>
      </c>
      <c r="Y19" s="228"/>
      <c r="Z19" s="228"/>
      <c r="AA19" s="75"/>
      <c r="AB19" s="368"/>
      <c r="AC19" s="368"/>
      <c r="AD19" s="228"/>
      <c r="AE19" s="372"/>
      <c r="AF19" s="228" t="s">
        <v>1247</v>
      </c>
      <c r="AG19" s="75"/>
      <c r="AH19" s="75"/>
      <c r="AI19" s="228" t="s">
        <v>1279</v>
      </c>
      <c r="AJ19" s="23"/>
    </row>
    <row r="20" spans="1:36" ht="120" customHeight="1" x14ac:dyDescent="0.25">
      <c r="A20" s="252"/>
      <c r="B20" s="55" t="s">
        <v>66</v>
      </c>
      <c r="C20" s="198" t="s">
        <v>196</v>
      </c>
      <c r="D20" s="201" t="s">
        <v>210</v>
      </c>
      <c r="E20" s="75"/>
      <c r="F20" s="358">
        <v>40909</v>
      </c>
      <c r="G20" s="358">
        <v>41640</v>
      </c>
      <c r="H20" s="228" t="s">
        <v>233</v>
      </c>
      <c r="I20" s="365">
        <v>2000000</v>
      </c>
      <c r="J20" s="228" t="s">
        <v>246</v>
      </c>
      <c r="K20" s="75"/>
      <c r="L20" s="75"/>
      <c r="M20" s="75"/>
      <c r="N20" s="72"/>
      <c r="O20" s="72" t="s">
        <v>42</v>
      </c>
      <c r="P20" s="72"/>
      <c r="Q20" s="72"/>
      <c r="R20" s="72"/>
      <c r="S20" s="74" t="s">
        <v>44</v>
      </c>
      <c r="T20" s="198"/>
      <c r="U20" s="228"/>
      <c r="V20" s="198" t="s">
        <v>1037</v>
      </c>
      <c r="W20" s="228"/>
      <c r="X20" s="198" t="s">
        <v>1038</v>
      </c>
      <c r="Y20" s="228"/>
      <c r="Z20" s="228"/>
      <c r="AA20" s="75"/>
      <c r="AB20" s="368"/>
      <c r="AC20" s="368"/>
      <c r="AD20" s="228"/>
      <c r="AE20" s="372"/>
      <c r="AF20" s="228"/>
      <c r="AG20" s="75"/>
      <c r="AH20" s="75"/>
      <c r="AI20" s="228"/>
      <c r="AJ20" s="23"/>
    </row>
    <row r="21" spans="1:36" ht="101.25" customHeight="1" x14ac:dyDescent="0.25">
      <c r="A21" s="252"/>
      <c r="B21" s="55" t="s">
        <v>67</v>
      </c>
      <c r="C21" s="198" t="s">
        <v>197</v>
      </c>
      <c r="D21" s="201" t="s">
        <v>211</v>
      </c>
      <c r="E21" s="75"/>
      <c r="F21" s="358">
        <v>40920</v>
      </c>
      <c r="G21" s="358">
        <v>41651</v>
      </c>
      <c r="H21" s="228" t="s">
        <v>234</v>
      </c>
      <c r="I21" s="365">
        <v>600000</v>
      </c>
      <c r="J21" s="228" t="s">
        <v>765</v>
      </c>
      <c r="K21" s="75"/>
      <c r="L21" s="75"/>
      <c r="M21" s="75"/>
      <c r="N21" s="72"/>
      <c r="O21" s="72" t="s">
        <v>42</v>
      </c>
      <c r="P21" s="72"/>
      <c r="Q21" s="72"/>
      <c r="R21" s="72"/>
      <c r="S21" s="74"/>
      <c r="T21" s="198" t="s">
        <v>1039</v>
      </c>
      <c r="U21" s="228"/>
      <c r="V21" s="198" t="s">
        <v>1040</v>
      </c>
      <c r="W21" s="228" t="s">
        <v>815</v>
      </c>
      <c r="X21" s="198"/>
      <c r="Y21" s="228"/>
      <c r="Z21" s="228"/>
      <c r="AA21" s="75"/>
      <c r="AB21" s="370"/>
      <c r="AC21" s="370"/>
      <c r="AD21" s="228"/>
      <c r="AE21" s="372"/>
      <c r="AF21" s="228"/>
      <c r="AG21" s="75"/>
      <c r="AH21" s="75"/>
      <c r="AI21" s="228"/>
      <c r="AJ21" s="23"/>
    </row>
    <row r="22" spans="1:36" ht="136.5" customHeight="1" x14ac:dyDescent="0.25">
      <c r="A22" s="252"/>
      <c r="B22" s="55" t="s">
        <v>68</v>
      </c>
      <c r="C22" s="198" t="s">
        <v>198</v>
      </c>
      <c r="D22" s="201" t="s">
        <v>212</v>
      </c>
      <c r="E22" s="75"/>
      <c r="F22" s="358">
        <v>41640</v>
      </c>
      <c r="G22" s="358">
        <v>42370</v>
      </c>
      <c r="H22" s="228" t="s">
        <v>235</v>
      </c>
      <c r="I22" s="365">
        <v>2000000</v>
      </c>
      <c r="J22" s="228" t="s">
        <v>248</v>
      </c>
      <c r="K22" s="75"/>
      <c r="L22" s="75"/>
      <c r="M22" s="75"/>
      <c r="N22" s="72"/>
      <c r="O22" s="72" t="s">
        <v>42</v>
      </c>
      <c r="P22" s="72"/>
      <c r="Q22" s="72"/>
      <c r="R22" s="72"/>
      <c r="S22" s="74" t="s">
        <v>44</v>
      </c>
      <c r="T22" s="198"/>
      <c r="U22" s="228"/>
      <c r="V22" s="198"/>
      <c r="W22" s="228"/>
      <c r="X22" s="198" t="s">
        <v>1041</v>
      </c>
      <c r="Y22" s="228"/>
      <c r="Z22" s="228"/>
      <c r="AA22" s="75"/>
      <c r="AB22" s="368"/>
      <c r="AC22" s="368"/>
      <c r="AD22" s="228"/>
      <c r="AE22" s="372"/>
      <c r="AF22" s="228"/>
      <c r="AG22" s="75"/>
      <c r="AH22" s="75"/>
      <c r="AI22" s="228"/>
      <c r="AJ22" s="23"/>
    </row>
    <row r="23" spans="1:36" ht="86.25" customHeight="1" x14ac:dyDescent="0.25">
      <c r="A23" s="252"/>
      <c r="B23" s="55" t="s">
        <v>69</v>
      </c>
      <c r="C23" s="198" t="s">
        <v>199</v>
      </c>
      <c r="D23" s="201" t="s">
        <v>213</v>
      </c>
      <c r="E23" s="75"/>
      <c r="F23" s="360">
        <v>41791</v>
      </c>
      <c r="G23" s="360">
        <v>42644</v>
      </c>
      <c r="H23" s="228" t="s">
        <v>235</v>
      </c>
      <c r="I23" s="365">
        <v>800000</v>
      </c>
      <c r="J23" s="228" t="s">
        <v>249</v>
      </c>
      <c r="K23" s="75"/>
      <c r="L23" s="75"/>
      <c r="M23" s="75"/>
      <c r="N23" s="72"/>
      <c r="O23" s="72" t="s">
        <v>42</v>
      </c>
      <c r="P23" s="72"/>
      <c r="Q23" s="72"/>
      <c r="R23" s="72"/>
      <c r="S23" s="74"/>
      <c r="T23" s="198"/>
      <c r="U23" s="228"/>
      <c r="V23" s="198"/>
      <c r="W23" s="228"/>
      <c r="X23" s="198"/>
      <c r="Y23" s="228" t="s">
        <v>1207</v>
      </c>
      <c r="Z23" s="228" t="s">
        <v>1208</v>
      </c>
      <c r="AA23" s="75"/>
      <c r="AB23" s="368"/>
      <c r="AC23" s="368"/>
      <c r="AD23" s="228"/>
      <c r="AE23" s="372"/>
      <c r="AF23" s="228" t="s">
        <v>1248</v>
      </c>
      <c r="AG23" s="75"/>
      <c r="AH23" s="75"/>
      <c r="AI23" s="228" t="s">
        <v>1280</v>
      </c>
      <c r="AJ23" s="23"/>
    </row>
    <row r="24" spans="1:36" ht="84.75" customHeight="1" x14ac:dyDescent="0.25">
      <c r="A24" s="252"/>
      <c r="B24" s="55" t="s">
        <v>70</v>
      </c>
      <c r="C24" s="198" t="s">
        <v>200</v>
      </c>
      <c r="D24" s="201" t="s">
        <v>214</v>
      </c>
      <c r="E24" s="75"/>
      <c r="F24" s="360">
        <v>41275</v>
      </c>
      <c r="G24" s="360">
        <v>42370</v>
      </c>
      <c r="H24" s="228" t="s">
        <v>236</v>
      </c>
      <c r="I24" s="365" t="s">
        <v>973</v>
      </c>
      <c r="J24" s="228" t="s">
        <v>250</v>
      </c>
      <c r="K24" s="75"/>
      <c r="L24" s="75"/>
      <c r="M24" s="75"/>
      <c r="N24" s="72"/>
      <c r="O24" s="72"/>
      <c r="P24" s="72"/>
      <c r="Q24" s="72" t="s">
        <v>42</v>
      </c>
      <c r="R24" s="72"/>
      <c r="S24" s="74"/>
      <c r="T24" s="198" t="s">
        <v>1042</v>
      </c>
      <c r="U24" s="228" t="s">
        <v>1043</v>
      </c>
      <c r="V24" s="198"/>
      <c r="W24" s="228" t="s">
        <v>236</v>
      </c>
      <c r="X24" s="198" t="s">
        <v>1044</v>
      </c>
      <c r="Y24" s="228" t="s">
        <v>1209</v>
      </c>
      <c r="Z24" s="228"/>
      <c r="AA24" s="75"/>
      <c r="AB24" s="368"/>
      <c r="AC24" s="368"/>
      <c r="AD24" s="228"/>
      <c r="AE24" s="372"/>
      <c r="AF24" s="228" t="s">
        <v>1249</v>
      </c>
      <c r="AG24" s="75"/>
      <c r="AH24" s="75"/>
      <c r="AI24" s="228" t="s">
        <v>1281</v>
      </c>
      <c r="AJ24" s="23"/>
    </row>
    <row r="25" spans="1:36" ht="80.25" customHeight="1" x14ac:dyDescent="0.25">
      <c r="A25" s="251" t="s">
        <v>405</v>
      </c>
      <c r="B25" s="55" t="s">
        <v>71</v>
      </c>
      <c r="C25" s="198" t="s">
        <v>252</v>
      </c>
      <c r="D25" s="201" t="s">
        <v>253</v>
      </c>
      <c r="E25" s="75"/>
      <c r="F25" s="358">
        <v>40817</v>
      </c>
      <c r="G25" s="358">
        <v>41183</v>
      </c>
      <c r="H25" s="228" t="s">
        <v>946</v>
      </c>
      <c r="I25" s="365">
        <v>250000</v>
      </c>
      <c r="J25" s="228" t="s">
        <v>982</v>
      </c>
      <c r="K25" s="75"/>
      <c r="L25" s="75"/>
      <c r="M25" s="75"/>
      <c r="N25" s="72"/>
      <c r="O25" s="72" t="s">
        <v>42</v>
      </c>
      <c r="P25" s="72"/>
      <c r="Q25" s="72"/>
      <c r="R25" s="72"/>
      <c r="S25" s="74" t="s">
        <v>116</v>
      </c>
      <c r="T25" s="198" t="s">
        <v>1045</v>
      </c>
      <c r="U25" s="228"/>
      <c r="V25" s="198"/>
      <c r="W25" s="228" t="s">
        <v>815</v>
      </c>
      <c r="X25" s="198" t="s">
        <v>1046</v>
      </c>
      <c r="Y25" s="228"/>
      <c r="Z25" s="228"/>
      <c r="AA25" s="75"/>
      <c r="AB25" s="368"/>
      <c r="AC25" s="369"/>
      <c r="AD25" s="228"/>
      <c r="AE25" s="372"/>
      <c r="AF25" s="228" t="s">
        <v>1250</v>
      </c>
      <c r="AG25" s="75"/>
      <c r="AH25" s="75"/>
      <c r="AI25" s="228"/>
      <c r="AJ25" s="23"/>
    </row>
    <row r="26" spans="1:36" ht="114" customHeight="1" x14ac:dyDescent="0.25">
      <c r="A26" s="252"/>
      <c r="B26" s="55" t="s">
        <v>72</v>
      </c>
      <c r="C26" s="198" t="s">
        <v>254</v>
      </c>
      <c r="D26" s="201" t="s">
        <v>255</v>
      </c>
      <c r="E26" s="75"/>
      <c r="F26" s="358">
        <v>40817</v>
      </c>
      <c r="G26" s="358">
        <v>42644</v>
      </c>
      <c r="H26" s="228" t="s">
        <v>415</v>
      </c>
      <c r="I26" s="365">
        <v>1400000</v>
      </c>
      <c r="J26" s="228" t="s">
        <v>766</v>
      </c>
      <c r="K26" s="75"/>
      <c r="L26" s="75"/>
      <c r="M26" s="75"/>
      <c r="N26" s="72"/>
      <c r="O26" s="72"/>
      <c r="P26" s="72"/>
      <c r="Q26" s="72" t="s">
        <v>42</v>
      </c>
      <c r="R26" s="72"/>
      <c r="S26" s="74"/>
      <c r="T26" s="198" t="s">
        <v>1047</v>
      </c>
      <c r="U26" s="228" t="s">
        <v>1011</v>
      </c>
      <c r="V26" s="198"/>
      <c r="W26" s="228" t="s">
        <v>236</v>
      </c>
      <c r="X26" s="198"/>
      <c r="Y26" s="228"/>
      <c r="Z26" s="228" t="s">
        <v>1210</v>
      </c>
      <c r="AA26" s="75"/>
      <c r="AB26" s="368"/>
      <c r="AC26" s="368"/>
      <c r="AD26" s="228"/>
      <c r="AE26" s="372"/>
      <c r="AF26" s="228"/>
      <c r="AG26" s="75"/>
      <c r="AH26" s="75"/>
      <c r="AI26" s="228"/>
      <c r="AJ26" s="23"/>
    </row>
    <row r="27" spans="1:36" ht="80.25" customHeight="1" x14ac:dyDescent="0.25">
      <c r="A27" s="252"/>
      <c r="B27" s="55" t="s">
        <v>73</v>
      </c>
      <c r="C27" s="197" t="s">
        <v>256</v>
      </c>
      <c r="D27" s="200" t="s">
        <v>257</v>
      </c>
      <c r="E27" s="72"/>
      <c r="F27" s="209">
        <v>41487</v>
      </c>
      <c r="G27" s="209">
        <v>42644</v>
      </c>
      <c r="H27" s="200" t="s">
        <v>416</v>
      </c>
      <c r="I27" s="364">
        <v>100000</v>
      </c>
      <c r="J27" s="200" t="s">
        <v>983</v>
      </c>
      <c r="K27" s="72"/>
      <c r="L27" s="72"/>
      <c r="M27" s="72"/>
      <c r="N27" s="72"/>
      <c r="O27" s="72" t="s">
        <v>42</v>
      </c>
      <c r="P27" s="72"/>
      <c r="Q27" s="72"/>
      <c r="R27" s="72"/>
      <c r="S27" s="74"/>
      <c r="T27" s="197" t="s">
        <v>1048</v>
      </c>
      <c r="U27" s="200"/>
      <c r="V27" s="197" t="s">
        <v>1049</v>
      </c>
      <c r="W27" s="200" t="s">
        <v>945</v>
      </c>
      <c r="X27" s="197"/>
      <c r="Y27" s="200"/>
      <c r="Z27" s="200"/>
      <c r="AA27" s="72"/>
      <c r="AB27" s="369">
        <v>41852</v>
      </c>
      <c r="AC27" s="368"/>
      <c r="AD27" s="200"/>
      <c r="AE27" s="372"/>
      <c r="AF27" s="200" t="s">
        <v>1251</v>
      </c>
      <c r="AG27" s="72"/>
      <c r="AH27" s="72"/>
      <c r="AI27" s="200" t="s">
        <v>1308</v>
      </c>
      <c r="AJ27" s="23"/>
    </row>
    <row r="28" spans="1:36" ht="105" customHeight="1" x14ac:dyDescent="0.25">
      <c r="A28" s="252"/>
      <c r="B28" s="55" t="s">
        <v>74</v>
      </c>
      <c r="C28" s="197" t="s">
        <v>258</v>
      </c>
      <c r="D28" s="200" t="s">
        <v>259</v>
      </c>
      <c r="E28" s="72"/>
      <c r="F28" s="358">
        <v>41640</v>
      </c>
      <c r="G28" s="358">
        <v>42644</v>
      </c>
      <c r="H28" s="200" t="s">
        <v>461</v>
      </c>
      <c r="I28" s="364">
        <v>1000000</v>
      </c>
      <c r="J28" s="200" t="s">
        <v>984</v>
      </c>
      <c r="K28" s="72"/>
      <c r="L28" s="72"/>
      <c r="M28" s="72"/>
      <c r="N28" s="72"/>
      <c r="O28" s="72"/>
      <c r="P28" s="72" t="s">
        <v>42</v>
      </c>
      <c r="Q28" s="72"/>
      <c r="R28" s="72"/>
      <c r="S28" s="74"/>
      <c r="T28" s="197" t="s">
        <v>1050</v>
      </c>
      <c r="U28" s="200" t="s">
        <v>1051</v>
      </c>
      <c r="V28" s="197" t="s">
        <v>1052</v>
      </c>
      <c r="W28" s="200" t="s">
        <v>1053</v>
      </c>
      <c r="X28" s="197"/>
      <c r="Y28" s="200"/>
      <c r="Z28" s="200"/>
      <c r="AA28" s="72"/>
      <c r="AB28" s="368"/>
      <c r="AC28" s="368"/>
      <c r="AD28" s="200"/>
      <c r="AE28" s="372"/>
      <c r="AF28" s="200" t="s">
        <v>1252</v>
      </c>
      <c r="AG28" s="72"/>
      <c r="AH28" s="72"/>
      <c r="AI28" s="200"/>
      <c r="AJ28" s="23"/>
    </row>
    <row r="29" spans="1:36" ht="76.5" customHeight="1" x14ac:dyDescent="0.25">
      <c r="A29" s="252"/>
      <c r="B29" s="55" t="s">
        <v>75</v>
      </c>
      <c r="C29" s="197" t="s">
        <v>260</v>
      </c>
      <c r="D29" s="200" t="s">
        <v>261</v>
      </c>
      <c r="E29" s="72"/>
      <c r="F29" s="358">
        <v>41730</v>
      </c>
      <c r="G29" s="358">
        <v>42461</v>
      </c>
      <c r="H29" s="200" t="s">
        <v>418</v>
      </c>
      <c r="I29" s="364">
        <v>60000</v>
      </c>
      <c r="J29" s="200" t="s">
        <v>480</v>
      </c>
      <c r="K29" s="72"/>
      <c r="L29" s="72"/>
      <c r="M29" s="72"/>
      <c r="N29" s="72" t="s">
        <v>42</v>
      </c>
      <c r="O29" s="72"/>
      <c r="P29" s="72"/>
      <c r="Q29" s="72"/>
      <c r="R29" s="72"/>
      <c r="S29" s="74"/>
      <c r="T29" s="197"/>
      <c r="U29" s="200"/>
      <c r="V29" s="197"/>
      <c r="W29" s="200"/>
      <c r="X29" s="197"/>
      <c r="Y29" s="200"/>
      <c r="Z29" s="200"/>
      <c r="AA29" s="72"/>
      <c r="AB29" s="368"/>
      <c r="AC29" s="368"/>
      <c r="AD29" s="200"/>
      <c r="AE29" s="372"/>
      <c r="AF29" s="200"/>
      <c r="AG29" s="72"/>
      <c r="AH29" s="72"/>
      <c r="AI29" s="200" t="s">
        <v>1282</v>
      </c>
      <c r="AJ29" s="23"/>
    </row>
    <row r="30" spans="1:36" ht="84" customHeight="1" x14ac:dyDescent="0.25">
      <c r="A30" s="252"/>
      <c r="B30" s="55" t="s">
        <v>76</v>
      </c>
      <c r="C30" s="197" t="s">
        <v>262</v>
      </c>
      <c r="D30" s="200" t="s">
        <v>263</v>
      </c>
      <c r="E30" s="72"/>
      <c r="F30" s="358">
        <v>40817</v>
      </c>
      <c r="G30" s="358">
        <v>41548</v>
      </c>
      <c r="H30" s="200" t="s">
        <v>947</v>
      </c>
      <c r="I30" s="364">
        <v>4000000</v>
      </c>
      <c r="J30" s="200" t="s">
        <v>769</v>
      </c>
      <c r="K30" s="72"/>
      <c r="L30" s="72"/>
      <c r="M30" s="72"/>
      <c r="N30" s="72"/>
      <c r="O30" s="72"/>
      <c r="P30" s="72"/>
      <c r="Q30" s="72"/>
      <c r="R30" s="72" t="s">
        <v>42</v>
      </c>
      <c r="S30" s="74"/>
      <c r="T30" s="197" t="s">
        <v>1054</v>
      </c>
      <c r="U30" s="200" t="s">
        <v>1055</v>
      </c>
      <c r="V30" s="197"/>
      <c r="W30" s="200" t="s">
        <v>236</v>
      </c>
      <c r="X30" s="197"/>
      <c r="Y30" s="200"/>
      <c r="Z30" s="200"/>
      <c r="AA30" s="72"/>
      <c r="AB30" s="368"/>
      <c r="AC30" s="368"/>
      <c r="AD30" s="200"/>
      <c r="AE30" s="372"/>
      <c r="AF30" s="200" t="s">
        <v>1253</v>
      </c>
      <c r="AG30" s="72"/>
      <c r="AH30" s="72"/>
      <c r="AI30" s="200"/>
      <c r="AJ30" s="23"/>
    </row>
    <row r="31" spans="1:36" ht="115.5" customHeight="1" x14ac:dyDescent="0.25">
      <c r="A31" s="252"/>
      <c r="B31" s="55" t="s">
        <v>77</v>
      </c>
      <c r="C31" s="197" t="s">
        <v>264</v>
      </c>
      <c r="D31" s="200" t="s">
        <v>265</v>
      </c>
      <c r="E31" s="72"/>
      <c r="F31" s="358">
        <v>41275</v>
      </c>
      <c r="G31" s="358">
        <v>42370</v>
      </c>
      <c r="H31" s="200" t="s">
        <v>420</v>
      </c>
      <c r="I31" s="364">
        <v>1700000</v>
      </c>
      <c r="J31" s="200" t="s">
        <v>228</v>
      </c>
      <c r="K31" s="72"/>
      <c r="L31" s="72"/>
      <c r="M31" s="72"/>
      <c r="N31" s="72"/>
      <c r="O31" s="72"/>
      <c r="P31" s="72"/>
      <c r="Q31" s="72" t="s">
        <v>42</v>
      </c>
      <c r="R31" s="72"/>
      <c r="S31" s="74"/>
      <c r="T31" s="197" t="s">
        <v>1309</v>
      </c>
      <c r="U31" s="200" t="s">
        <v>1056</v>
      </c>
      <c r="V31" s="197" t="s">
        <v>1057</v>
      </c>
      <c r="W31" s="200" t="s">
        <v>420</v>
      </c>
      <c r="X31" s="197"/>
      <c r="Y31" s="200"/>
      <c r="Z31" s="200"/>
      <c r="AA31" s="72"/>
      <c r="AB31" s="368"/>
      <c r="AC31" s="368"/>
      <c r="AD31" s="200"/>
      <c r="AE31" s="372"/>
      <c r="AF31" s="200"/>
      <c r="AG31" s="72"/>
      <c r="AH31" s="72"/>
      <c r="AI31" s="200"/>
      <c r="AJ31" s="23"/>
    </row>
    <row r="32" spans="1:36" ht="116.25" customHeight="1" x14ac:dyDescent="0.25">
      <c r="A32" s="252"/>
      <c r="B32" s="55" t="s">
        <v>78</v>
      </c>
      <c r="C32" s="197" t="s">
        <v>902</v>
      </c>
      <c r="D32" s="200" t="s">
        <v>267</v>
      </c>
      <c r="E32" s="72"/>
      <c r="F32" s="358">
        <v>40969</v>
      </c>
      <c r="G32" s="358">
        <v>42644</v>
      </c>
      <c r="H32" s="200" t="s">
        <v>421</v>
      </c>
      <c r="I32" s="364">
        <v>7500000</v>
      </c>
      <c r="J32" s="200" t="s">
        <v>985</v>
      </c>
      <c r="K32" s="72"/>
      <c r="L32" s="72"/>
      <c r="M32" s="72"/>
      <c r="N32" s="72"/>
      <c r="O32" s="72"/>
      <c r="P32" s="72"/>
      <c r="Q32" s="72" t="s">
        <v>42</v>
      </c>
      <c r="R32" s="72"/>
      <c r="S32" s="74"/>
      <c r="T32" s="197" t="s">
        <v>1058</v>
      </c>
      <c r="U32" s="200"/>
      <c r="V32" s="197"/>
      <c r="W32" s="200" t="s">
        <v>421</v>
      </c>
      <c r="X32" s="197"/>
      <c r="Y32" s="200"/>
      <c r="Z32" s="200"/>
      <c r="AA32" s="72"/>
      <c r="AB32" s="368"/>
      <c r="AC32" s="368"/>
      <c r="AD32" s="200"/>
      <c r="AE32" s="372"/>
      <c r="AF32" s="200" t="s">
        <v>1310</v>
      </c>
      <c r="AG32" s="72"/>
      <c r="AH32" s="72"/>
      <c r="AI32" s="200"/>
      <c r="AJ32" s="23"/>
    </row>
    <row r="33" spans="1:36" ht="81" customHeight="1" x14ac:dyDescent="0.25">
      <c r="A33" s="252"/>
      <c r="B33" s="55" t="s">
        <v>79</v>
      </c>
      <c r="C33" s="197" t="s">
        <v>268</v>
      </c>
      <c r="D33" s="200" t="s">
        <v>269</v>
      </c>
      <c r="E33" s="72"/>
      <c r="F33" s="358">
        <v>40909</v>
      </c>
      <c r="G33" s="358">
        <v>42644</v>
      </c>
      <c r="H33" s="200" t="s">
        <v>415</v>
      </c>
      <c r="I33" s="364">
        <v>2000000</v>
      </c>
      <c r="J33" s="200" t="s">
        <v>891</v>
      </c>
      <c r="K33" s="72"/>
      <c r="L33" s="72"/>
      <c r="M33" s="72"/>
      <c r="N33" s="72"/>
      <c r="O33" s="72"/>
      <c r="P33" s="72"/>
      <c r="Q33" s="72" t="s">
        <v>42</v>
      </c>
      <c r="R33" s="72"/>
      <c r="S33" s="74"/>
      <c r="T33" s="197" t="s">
        <v>1059</v>
      </c>
      <c r="U33" s="200" t="s">
        <v>1011</v>
      </c>
      <c r="V33" s="197"/>
      <c r="W33" s="200" t="s">
        <v>236</v>
      </c>
      <c r="X33" s="197"/>
      <c r="Y33" s="200"/>
      <c r="Z33" s="200"/>
      <c r="AA33" s="72"/>
      <c r="AB33" s="368"/>
      <c r="AC33" s="368"/>
      <c r="AD33" s="200"/>
      <c r="AE33" s="372"/>
      <c r="AF33" s="200" t="s">
        <v>1311</v>
      </c>
      <c r="AG33" s="72"/>
      <c r="AH33" s="72"/>
      <c r="AI33" s="200" t="s">
        <v>1283</v>
      </c>
      <c r="AJ33" s="23"/>
    </row>
    <row r="34" spans="1:36" ht="93" customHeight="1" x14ac:dyDescent="0.25">
      <c r="A34" s="252"/>
      <c r="B34" s="55" t="s">
        <v>80</v>
      </c>
      <c r="C34" s="197" t="s">
        <v>270</v>
      </c>
      <c r="D34" s="200" t="s">
        <v>271</v>
      </c>
      <c r="E34" s="72"/>
      <c r="F34" s="358">
        <v>40909</v>
      </c>
      <c r="G34" s="358">
        <v>42644</v>
      </c>
      <c r="H34" s="200" t="s">
        <v>456</v>
      </c>
      <c r="I34" s="364">
        <v>1000000</v>
      </c>
      <c r="J34" s="200" t="s">
        <v>986</v>
      </c>
      <c r="K34" s="72"/>
      <c r="L34" s="72"/>
      <c r="M34" s="72"/>
      <c r="N34" s="72"/>
      <c r="O34" s="72"/>
      <c r="P34" s="72"/>
      <c r="Q34" s="72" t="s">
        <v>42</v>
      </c>
      <c r="R34" s="72"/>
      <c r="S34" s="74"/>
      <c r="T34" s="197" t="s">
        <v>1060</v>
      </c>
      <c r="U34" s="200" t="s">
        <v>1011</v>
      </c>
      <c r="V34" s="197"/>
      <c r="W34" s="200" t="s">
        <v>236</v>
      </c>
      <c r="X34" s="197"/>
      <c r="Y34" s="200"/>
      <c r="Z34" s="200"/>
      <c r="AA34" s="72"/>
      <c r="AB34" s="368"/>
      <c r="AC34" s="368"/>
      <c r="AD34" s="200"/>
      <c r="AE34" s="372"/>
      <c r="AF34" s="200" t="s">
        <v>1254</v>
      </c>
      <c r="AG34" s="72"/>
      <c r="AH34" s="72"/>
      <c r="AI34" s="200" t="s">
        <v>1283</v>
      </c>
      <c r="AJ34" s="23"/>
    </row>
    <row r="35" spans="1:36" ht="119.25" customHeight="1" x14ac:dyDescent="0.25">
      <c r="A35" s="252"/>
      <c r="B35" s="55" t="s">
        <v>81</v>
      </c>
      <c r="C35" s="197" t="s">
        <v>903</v>
      </c>
      <c r="D35" s="200" t="s">
        <v>273</v>
      </c>
      <c r="E35" s="72"/>
      <c r="F35" s="358">
        <v>40909</v>
      </c>
      <c r="G35" s="358">
        <v>42644</v>
      </c>
      <c r="H35" s="200" t="s">
        <v>431</v>
      </c>
      <c r="I35" s="364">
        <v>2000000</v>
      </c>
      <c r="J35" s="200" t="s">
        <v>987</v>
      </c>
      <c r="K35" s="72"/>
      <c r="L35" s="72"/>
      <c r="M35" s="72"/>
      <c r="N35" s="72"/>
      <c r="O35" s="72"/>
      <c r="P35" s="72"/>
      <c r="Q35" s="72" t="s">
        <v>42</v>
      </c>
      <c r="R35" s="72"/>
      <c r="S35" s="74"/>
      <c r="T35" s="197" t="s">
        <v>1061</v>
      </c>
      <c r="U35" s="200" t="s">
        <v>1011</v>
      </c>
      <c r="V35" s="197"/>
      <c r="W35" s="200" t="s">
        <v>422</v>
      </c>
      <c r="X35" s="197" t="s">
        <v>1062</v>
      </c>
      <c r="Y35" s="200"/>
      <c r="Z35" s="200"/>
      <c r="AA35" s="72"/>
      <c r="AB35" s="368"/>
      <c r="AC35" s="368"/>
      <c r="AD35" s="200"/>
      <c r="AE35" s="372"/>
      <c r="AF35" s="200"/>
      <c r="AG35" s="72"/>
      <c r="AH35" s="72"/>
      <c r="AI35" s="200" t="s">
        <v>1283</v>
      </c>
      <c r="AJ35" s="23"/>
    </row>
    <row r="36" spans="1:36" ht="87.75" customHeight="1" x14ac:dyDescent="0.25">
      <c r="A36" s="252"/>
      <c r="B36" s="55" t="s">
        <v>82</v>
      </c>
      <c r="C36" s="197" t="s">
        <v>904</v>
      </c>
      <c r="D36" s="200" t="s">
        <v>275</v>
      </c>
      <c r="E36" s="72"/>
      <c r="F36" s="358">
        <v>40969</v>
      </c>
      <c r="G36" s="358">
        <v>42644</v>
      </c>
      <c r="H36" s="200" t="s">
        <v>948</v>
      </c>
      <c r="I36" s="364"/>
      <c r="J36" s="200" t="s">
        <v>988</v>
      </c>
      <c r="K36" s="72"/>
      <c r="L36" s="72"/>
      <c r="M36" s="72"/>
      <c r="N36" s="72"/>
      <c r="O36" s="72"/>
      <c r="P36" s="72"/>
      <c r="Q36" s="72" t="s">
        <v>42</v>
      </c>
      <c r="R36" s="72"/>
      <c r="S36" s="74"/>
      <c r="T36" s="197" t="s">
        <v>1063</v>
      </c>
      <c r="U36" s="200" t="s">
        <v>1011</v>
      </c>
      <c r="V36" s="197"/>
      <c r="W36" s="200" t="s">
        <v>236</v>
      </c>
      <c r="X36" s="197"/>
      <c r="Y36" s="200"/>
      <c r="Z36" s="200"/>
      <c r="AA36" s="72"/>
      <c r="AB36" s="368"/>
      <c r="AC36" s="368"/>
      <c r="AD36" s="200"/>
      <c r="AE36" s="214">
        <v>900000</v>
      </c>
      <c r="AF36" s="200"/>
      <c r="AG36" s="72"/>
      <c r="AH36" s="72"/>
      <c r="AI36" s="200"/>
      <c r="AJ36" s="23"/>
    </row>
    <row r="37" spans="1:36" ht="97.5" customHeight="1" x14ac:dyDescent="0.25">
      <c r="A37" s="251" t="s">
        <v>406</v>
      </c>
      <c r="B37" s="55" t="s">
        <v>84</v>
      </c>
      <c r="C37" s="198" t="s">
        <v>276</v>
      </c>
      <c r="D37" s="201" t="s">
        <v>277</v>
      </c>
      <c r="E37" s="75"/>
      <c r="F37" s="209">
        <v>41456</v>
      </c>
      <c r="G37" s="209">
        <v>41821</v>
      </c>
      <c r="H37" s="228" t="s">
        <v>422</v>
      </c>
      <c r="I37" s="365">
        <v>200000</v>
      </c>
      <c r="J37" s="228" t="s">
        <v>488</v>
      </c>
      <c r="K37" s="75"/>
      <c r="L37" s="75"/>
      <c r="M37" s="75"/>
      <c r="N37" s="72"/>
      <c r="O37" s="72"/>
      <c r="P37" s="72" t="s">
        <v>42</v>
      </c>
      <c r="Q37" s="72"/>
      <c r="R37" s="72"/>
      <c r="S37" s="74"/>
      <c r="T37" s="198" t="s">
        <v>1064</v>
      </c>
      <c r="U37" s="228"/>
      <c r="V37" s="198"/>
      <c r="W37" s="228" t="s">
        <v>431</v>
      </c>
      <c r="X37" s="198" t="s">
        <v>1065</v>
      </c>
      <c r="Y37" s="228"/>
      <c r="Z37" s="228"/>
      <c r="AA37" s="75"/>
      <c r="AB37" s="368"/>
      <c r="AC37" s="368"/>
      <c r="AD37" s="228"/>
      <c r="AE37" s="372"/>
      <c r="AF37" s="228"/>
      <c r="AG37" s="75"/>
      <c r="AH37" s="75"/>
      <c r="AI37" s="228"/>
      <c r="AJ37" s="23"/>
    </row>
    <row r="38" spans="1:36" ht="258.75" customHeight="1" x14ac:dyDescent="0.25">
      <c r="A38" s="252"/>
      <c r="B38" s="55" t="s">
        <v>85</v>
      </c>
      <c r="C38" s="198" t="s">
        <v>278</v>
      </c>
      <c r="D38" s="201" t="s">
        <v>279</v>
      </c>
      <c r="E38" s="75"/>
      <c r="F38" s="358">
        <v>40909</v>
      </c>
      <c r="G38" s="358">
        <v>42644</v>
      </c>
      <c r="H38" s="228" t="s">
        <v>422</v>
      </c>
      <c r="I38" s="365" t="s">
        <v>974</v>
      </c>
      <c r="J38" s="228" t="s">
        <v>489</v>
      </c>
      <c r="K38" s="75"/>
      <c r="L38" s="75"/>
      <c r="M38" s="75"/>
      <c r="N38" s="72"/>
      <c r="O38" s="72" t="s">
        <v>42</v>
      </c>
      <c r="P38" s="72"/>
      <c r="Q38" s="72"/>
      <c r="R38" s="72"/>
      <c r="S38" s="74" t="s">
        <v>44</v>
      </c>
      <c r="T38" s="198" t="s">
        <v>1066</v>
      </c>
      <c r="U38" s="228"/>
      <c r="V38" s="198"/>
      <c r="W38" s="228" t="s">
        <v>431</v>
      </c>
      <c r="X38" s="198" t="s">
        <v>1067</v>
      </c>
      <c r="Y38" s="228"/>
      <c r="Z38" s="228"/>
      <c r="AA38" s="75"/>
      <c r="AB38" s="368"/>
      <c r="AC38" s="368"/>
      <c r="AD38" s="228"/>
      <c r="AE38" s="372"/>
      <c r="AF38" s="228"/>
      <c r="AG38" s="75"/>
      <c r="AH38" s="75"/>
      <c r="AI38" s="228" t="s">
        <v>1284</v>
      </c>
      <c r="AJ38" s="23"/>
    </row>
    <row r="39" spans="1:36" ht="90" customHeight="1" x14ac:dyDescent="0.25">
      <c r="A39" s="252"/>
      <c r="B39" s="55" t="s">
        <v>86</v>
      </c>
      <c r="C39" s="198" t="s">
        <v>280</v>
      </c>
      <c r="D39" s="201" t="s">
        <v>281</v>
      </c>
      <c r="E39" s="75"/>
      <c r="F39" s="358">
        <v>41275</v>
      </c>
      <c r="G39" s="358">
        <v>42644</v>
      </c>
      <c r="H39" s="228" t="s">
        <v>949</v>
      </c>
      <c r="I39" s="365" t="s">
        <v>975</v>
      </c>
      <c r="J39" s="228" t="s">
        <v>774</v>
      </c>
      <c r="K39" s="75"/>
      <c r="L39" s="75"/>
      <c r="M39" s="75"/>
      <c r="N39" s="72"/>
      <c r="O39" s="72" t="s">
        <v>42</v>
      </c>
      <c r="P39" s="72"/>
      <c r="Q39" s="72"/>
      <c r="R39" s="72"/>
      <c r="S39" s="74" t="s">
        <v>44</v>
      </c>
      <c r="T39" s="198" t="s">
        <v>1068</v>
      </c>
      <c r="U39" s="228"/>
      <c r="V39" s="198"/>
      <c r="W39" s="228"/>
      <c r="X39" s="198" t="s">
        <v>1069</v>
      </c>
      <c r="Y39" s="228"/>
      <c r="Z39" s="228"/>
      <c r="AA39" s="75"/>
      <c r="AB39" s="368"/>
      <c r="AC39" s="368"/>
      <c r="AD39" s="228"/>
      <c r="AE39" s="372"/>
      <c r="AF39" s="228"/>
      <c r="AG39" s="75"/>
      <c r="AH39" s="75"/>
      <c r="AI39" s="228"/>
      <c r="AJ39" s="23"/>
    </row>
    <row r="40" spans="1:36" ht="191.25" customHeight="1" x14ac:dyDescent="0.25">
      <c r="A40" s="252"/>
      <c r="B40" s="55" t="s">
        <v>87</v>
      </c>
      <c r="C40" s="198" t="s">
        <v>282</v>
      </c>
      <c r="D40" s="200" t="s">
        <v>283</v>
      </c>
      <c r="E40" s="72"/>
      <c r="F40" s="209">
        <v>41487</v>
      </c>
      <c r="G40" s="209">
        <v>42644</v>
      </c>
      <c r="H40" s="200" t="s">
        <v>968</v>
      </c>
      <c r="I40" s="364" t="s">
        <v>976</v>
      </c>
      <c r="J40" s="200" t="s">
        <v>491</v>
      </c>
      <c r="K40" s="72"/>
      <c r="L40" s="72"/>
      <c r="M40" s="72"/>
      <c r="N40" s="72"/>
      <c r="O40" s="72"/>
      <c r="P40" s="72"/>
      <c r="Q40" s="72" t="s">
        <v>42</v>
      </c>
      <c r="R40" s="72"/>
      <c r="S40" s="74"/>
      <c r="T40" s="197" t="s">
        <v>1070</v>
      </c>
      <c r="U40" s="200" t="s">
        <v>1071</v>
      </c>
      <c r="V40" s="197"/>
      <c r="W40" s="200" t="s">
        <v>1072</v>
      </c>
      <c r="X40" s="197" t="s">
        <v>1073</v>
      </c>
      <c r="Y40" s="200"/>
      <c r="Z40" s="200"/>
      <c r="AA40" s="72"/>
      <c r="AB40" s="368"/>
      <c r="AC40" s="368"/>
      <c r="AD40" s="200"/>
      <c r="AE40" s="372"/>
      <c r="AF40" s="200"/>
      <c r="AG40" s="72"/>
      <c r="AH40" s="72"/>
      <c r="AI40" s="200"/>
      <c r="AJ40" s="23"/>
    </row>
    <row r="41" spans="1:36" ht="91.5" customHeight="1" x14ac:dyDescent="0.25">
      <c r="A41" s="252"/>
      <c r="B41" s="55" t="s">
        <v>88</v>
      </c>
      <c r="C41" s="198" t="s">
        <v>905</v>
      </c>
      <c r="D41" s="200" t="s">
        <v>285</v>
      </c>
      <c r="E41" s="72"/>
      <c r="F41" s="209">
        <v>41791</v>
      </c>
      <c r="G41" s="209">
        <v>42644</v>
      </c>
      <c r="H41" s="200" t="s">
        <v>950</v>
      </c>
      <c r="I41" s="364">
        <v>25000</v>
      </c>
      <c r="J41" s="200" t="s">
        <v>989</v>
      </c>
      <c r="K41" s="72"/>
      <c r="L41" s="72"/>
      <c r="M41" s="72"/>
      <c r="N41" s="72" t="s">
        <v>42</v>
      </c>
      <c r="O41" s="72"/>
      <c r="P41" s="72"/>
      <c r="Q41" s="72"/>
      <c r="R41" s="72"/>
      <c r="S41" s="74"/>
      <c r="T41" s="197"/>
      <c r="U41" s="200"/>
      <c r="V41" s="197"/>
      <c r="W41" s="200"/>
      <c r="X41" s="197"/>
      <c r="Y41" s="200"/>
      <c r="Z41" s="200"/>
      <c r="AA41" s="72"/>
      <c r="AB41" s="368"/>
      <c r="AC41" s="368"/>
      <c r="AD41" s="200"/>
      <c r="AE41" s="372"/>
      <c r="AF41" s="200" t="s">
        <v>1255</v>
      </c>
      <c r="AG41" s="72"/>
      <c r="AH41" s="72"/>
      <c r="AI41" s="200"/>
      <c r="AJ41" s="23"/>
    </row>
    <row r="42" spans="1:36" ht="97.5" customHeight="1" x14ac:dyDescent="0.25">
      <c r="A42" s="252"/>
      <c r="B42" s="55" t="s">
        <v>89</v>
      </c>
      <c r="C42" s="198" t="s">
        <v>286</v>
      </c>
      <c r="D42" s="200" t="s">
        <v>287</v>
      </c>
      <c r="E42" s="72"/>
      <c r="F42" s="358">
        <v>41061</v>
      </c>
      <c r="G42" s="358">
        <v>42644</v>
      </c>
      <c r="H42" s="200" t="s">
        <v>969</v>
      </c>
      <c r="I42" s="364">
        <v>2500000</v>
      </c>
      <c r="J42" s="200" t="s">
        <v>990</v>
      </c>
      <c r="K42" s="72"/>
      <c r="L42" s="72"/>
      <c r="M42" s="72"/>
      <c r="N42" s="72"/>
      <c r="O42" s="72"/>
      <c r="P42" s="72" t="s">
        <v>42</v>
      </c>
      <c r="Q42" s="72"/>
      <c r="R42" s="72"/>
      <c r="S42" s="74"/>
      <c r="T42" s="197" t="s">
        <v>1074</v>
      </c>
      <c r="U42" s="200" t="s">
        <v>1075</v>
      </c>
      <c r="V42" s="197"/>
      <c r="W42" s="200" t="s">
        <v>1076</v>
      </c>
      <c r="X42" s="197"/>
      <c r="Y42" s="200"/>
      <c r="Z42" s="200"/>
      <c r="AA42" s="72"/>
      <c r="AB42" s="368"/>
      <c r="AC42" s="368"/>
      <c r="AD42" s="200" t="s">
        <v>1233</v>
      </c>
      <c r="AE42" s="372"/>
      <c r="AF42" s="200" t="s">
        <v>1256</v>
      </c>
      <c r="AG42" s="72"/>
      <c r="AH42" s="72"/>
      <c r="AI42" s="200" t="s">
        <v>1285</v>
      </c>
      <c r="AJ42" s="23"/>
    </row>
    <row r="43" spans="1:36" ht="191.25" customHeight="1" x14ac:dyDescent="0.25">
      <c r="A43" s="252"/>
      <c r="B43" s="55" t="s">
        <v>90</v>
      </c>
      <c r="C43" s="198" t="s">
        <v>288</v>
      </c>
      <c r="D43" s="200" t="s">
        <v>289</v>
      </c>
      <c r="E43" s="72"/>
      <c r="F43" s="358">
        <v>40969</v>
      </c>
      <c r="G43" s="209">
        <v>42644</v>
      </c>
      <c r="H43" s="200" t="s">
        <v>970</v>
      </c>
      <c r="I43" s="364" t="s">
        <v>557</v>
      </c>
      <c r="J43" s="200" t="s">
        <v>991</v>
      </c>
      <c r="K43" s="72"/>
      <c r="L43" s="72"/>
      <c r="M43" s="72"/>
      <c r="N43" s="72"/>
      <c r="O43" s="72" t="s">
        <v>42</v>
      </c>
      <c r="P43" s="72"/>
      <c r="Q43" s="72"/>
      <c r="R43" s="72"/>
      <c r="S43" s="74" t="s">
        <v>44</v>
      </c>
      <c r="T43" s="197"/>
      <c r="U43" s="200"/>
      <c r="V43" s="197"/>
      <c r="W43" s="200"/>
      <c r="X43" s="197" t="s">
        <v>1077</v>
      </c>
      <c r="Y43" s="200"/>
      <c r="Z43" s="200"/>
      <c r="AA43" s="72"/>
      <c r="AB43" s="368"/>
      <c r="AC43" s="368"/>
      <c r="AD43" s="200"/>
      <c r="AE43" s="372"/>
      <c r="AF43" s="200"/>
      <c r="AG43" s="72"/>
      <c r="AH43" s="72"/>
      <c r="AI43" s="200"/>
      <c r="AJ43" s="23"/>
    </row>
    <row r="44" spans="1:36" ht="65.25" customHeight="1" x14ac:dyDescent="0.25">
      <c r="A44" s="252"/>
      <c r="B44" s="55" t="s">
        <v>91</v>
      </c>
      <c r="C44" s="198" t="s">
        <v>906</v>
      </c>
      <c r="D44" s="200" t="s">
        <v>291</v>
      </c>
      <c r="E44" s="72"/>
      <c r="F44" s="358">
        <v>40909</v>
      </c>
      <c r="G44" s="358">
        <v>41244</v>
      </c>
      <c r="H44" s="200" t="s">
        <v>951</v>
      </c>
      <c r="I44" s="364">
        <v>500000</v>
      </c>
      <c r="J44" s="200" t="s">
        <v>992</v>
      </c>
      <c r="K44" s="72"/>
      <c r="L44" s="72"/>
      <c r="M44" s="72"/>
      <c r="N44" s="72"/>
      <c r="O44" s="72"/>
      <c r="P44" s="72"/>
      <c r="Q44" s="72"/>
      <c r="R44" s="72" t="s">
        <v>42</v>
      </c>
      <c r="S44" s="74"/>
      <c r="T44" s="197" t="s">
        <v>1078</v>
      </c>
      <c r="U44" s="200" t="s">
        <v>1079</v>
      </c>
      <c r="V44" s="197"/>
      <c r="W44" s="200" t="s">
        <v>1080</v>
      </c>
      <c r="X44" s="197"/>
      <c r="Y44" s="200"/>
      <c r="Z44" s="200"/>
      <c r="AA44" s="72"/>
      <c r="AB44" s="368"/>
      <c r="AC44" s="368"/>
      <c r="AD44" s="200"/>
      <c r="AE44" s="372"/>
      <c r="AF44" s="200" t="s">
        <v>1257</v>
      </c>
      <c r="AG44" s="72"/>
      <c r="AH44" s="72"/>
      <c r="AI44" s="200"/>
      <c r="AJ44" s="23"/>
    </row>
    <row r="45" spans="1:36" ht="146.25" customHeight="1" x14ac:dyDescent="0.25">
      <c r="A45" s="252"/>
      <c r="B45" s="55" t="s">
        <v>92</v>
      </c>
      <c r="C45" s="198" t="s">
        <v>292</v>
      </c>
      <c r="D45" s="200" t="s">
        <v>291</v>
      </c>
      <c r="E45" s="72"/>
      <c r="F45" s="209">
        <v>41456</v>
      </c>
      <c r="G45" s="209">
        <v>42186</v>
      </c>
      <c r="H45" s="200" t="s">
        <v>429</v>
      </c>
      <c r="I45" s="364">
        <v>200000</v>
      </c>
      <c r="J45" s="200" t="s">
        <v>496</v>
      </c>
      <c r="K45" s="72"/>
      <c r="L45" s="72"/>
      <c r="M45" s="72"/>
      <c r="N45" s="72"/>
      <c r="O45" s="72"/>
      <c r="P45" s="72"/>
      <c r="Q45" s="72" t="s">
        <v>42</v>
      </c>
      <c r="R45" s="72"/>
      <c r="S45" s="74"/>
      <c r="T45" s="197" t="s">
        <v>1081</v>
      </c>
      <c r="U45" s="200" t="s">
        <v>1082</v>
      </c>
      <c r="V45" s="197" t="s">
        <v>1083</v>
      </c>
      <c r="W45" s="200" t="s">
        <v>1084</v>
      </c>
      <c r="X45" s="197"/>
      <c r="Y45" s="200"/>
      <c r="Z45" s="200"/>
      <c r="AA45" s="72"/>
      <c r="AB45" s="368"/>
      <c r="AC45" s="368"/>
      <c r="AD45" s="200" t="s">
        <v>1234</v>
      </c>
      <c r="AE45" s="372"/>
      <c r="AF45" s="200" t="s">
        <v>1258</v>
      </c>
      <c r="AG45" s="72"/>
      <c r="AH45" s="72"/>
      <c r="AI45" s="200"/>
      <c r="AJ45" s="23"/>
    </row>
    <row r="46" spans="1:36" ht="154.5" customHeight="1" x14ac:dyDescent="0.25">
      <c r="A46" s="252"/>
      <c r="B46" s="55" t="s">
        <v>93</v>
      </c>
      <c r="C46" s="198" t="s">
        <v>293</v>
      </c>
      <c r="D46" s="200" t="s">
        <v>291</v>
      </c>
      <c r="E46" s="72"/>
      <c r="F46" s="358">
        <v>40909</v>
      </c>
      <c r="G46" s="358">
        <v>41609</v>
      </c>
      <c r="H46" s="200" t="s">
        <v>430</v>
      </c>
      <c r="I46" s="364">
        <v>1000000</v>
      </c>
      <c r="J46" s="200" t="s">
        <v>497</v>
      </c>
      <c r="K46" s="72"/>
      <c r="L46" s="72"/>
      <c r="M46" s="72"/>
      <c r="N46" s="72"/>
      <c r="O46" s="72" t="s">
        <v>42</v>
      </c>
      <c r="P46" s="72"/>
      <c r="Q46" s="72"/>
      <c r="R46" s="72"/>
      <c r="S46" s="74"/>
      <c r="T46" s="197" t="s">
        <v>1085</v>
      </c>
      <c r="U46" s="200"/>
      <c r="V46" s="197"/>
      <c r="W46" s="200" t="s">
        <v>1086</v>
      </c>
      <c r="X46" s="197" t="s">
        <v>1087</v>
      </c>
      <c r="Y46" s="200"/>
      <c r="Z46" s="200"/>
      <c r="AA46" s="72"/>
      <c r="AB46" s="368"/>
      <c r="AC46" s="369">
        <v>42339</v>
      </c>
      <c r="AD46" s="200"/>
      <c r="AE46" s="372"/>
      <c r="AF46" s="200" t="s">
        <v>1259</v>
      </c>
      <c r="AG46" s="72"/>
      <c r="AH46" s="72"/>
      <c r="AI46" s="200"/>
      <c r="AJ46" s="23"/>
    </row>
    <row r="47" spans="1:36" ht="93.75" customHeight="1" x14ac:dyDescent="0.25">
      <c r="A47" s="252"/>
      <c r="B47" s="55" t="s">
        <v>94</v>
      </c>
      <c r="C47" s="198" t="s">
        <v>294</v>
      </c>
      <c r="D47" s="200" t="s">
        <v>295</v>
      </c>
      <c r="E47" s="72"/>
      <c r="F47" s="358">
        <v>40909</v>
      </c>
      <c r="G47" s="358">
        <v>42644</v>
      </c>
      <c r="H47" s="200" t="s">
        <v>431</v>
      </c>
      <c r="I47" s="364">
        <v>3600000</v>
      </c>
      <c r="J47" s="200" t="s">
        <v>498</v>
      </c>
      <c r="K47" s="72"/>
      <c r="L47" s="72"/>
      <c r="M47" s="72"/>
      <c r="N47" s="72"/>
      <c r="O47" s="72" t="s">
        <v>42</v>
      </c>
      <c r="P47" s="72"/>
      <c r="Q47" s="72"/>
      <c r="R47" s="72"/>
      <c r="S47" s="74" t="s">
        <v>44</v>
      </c>
      <c r="T47" s="197" t="s">
        <v>1088</v>
      </c>
      <c r="U47" s="200"/>
      <c r="V47" s="197"/>
      <c r="W47" s="200" t="s">
        <v>422</v>
      </c>
      <c r="X47" s="197" t="s">
        <v>1089</v>
      </c>
      <c r="Y47" s="200"/>
      <c r="Z47" s="200"/>
      <c r="AA47" s="72"/>
      <c r="AB47" s="368"/>
      <c r="AC47" s="368"/>
      <c r="AD47" s="200"/>
      <c r="AE47" s="372"/>
      <c r="AF47" s="200"/>
      <c r="AG47" s="72"/>
      <c r="AH47" s="72"/>
      <c r="AI47" s="200"/>
      <c r="AJ47" s="23"/>
    </row>
    <row r="48" spans="1:36" ht="104.25" customHeight="1" x14ac:dyDescent="0.25">
      <c r="A48" s="252"/>
      <c r="B48" s="55" t="s">
        <v>95</v>
      </c>
      <c r="C48" s="198" t="s">
        <v>296</v>
      </c>
      <c r="D48" s="200" t="s">
        <v>297</v>
      </c>
      <c r="E48" s="72"/>
      <c r="F48" s="358">
        <v>41913</v>
      </c>
      <c r="G48" s="358">
        <v>42644</v>
      </c>
      <c r="H48" s="200" t="s">
        <v>432</v>
      </c>
      <c r="I48" s="364">
        <v>3000000</v>
      </c>
      <c r="J48" s="200" t="s">
        <v>499</v>
      </c>
      <c r="K48" s="72"/>
      <c r="L48" s="72"/>
      <c r="M48" s="72"/>
      <c r="N48" s="72" t="s">
        <v>42</v>
      </c>
      <c r="O48" s="72"/>
      <c r="P48" s="72"/>
      <c r="Q48" s="72"/>
      <c r="R48" s="72"/>
      <c r="S48" s="74"/>
      <c r="T48" s="197" t="s">
        <v>1090</v>
      </c>
      <c r="U48" s="200"/>
      <c r="V48" s="197"/>
      <c r="W48" s="200" t="s">
        <v>1091</v>
      </c>
      <c r="X48" s="197" t="s">
        <v>1073</v>
      </c>
      <c r="Y48" s="200"/>
      <c r="Z48" s="200"/>
      <c r="AA48" s="72"/>
      <c r="AB48" s="368"/>
      <c r="AC48" s="368"/>
      <c r="AD48" s="200"/>
      <c r="AE48" s="372"/>
      <c r="AF48" s="200"/>
      <c r="AG48" s="72"/>
      <c r="AH48" s="72"/>
      <c r="AI48" s="200"/>
      <c r="AJ48" s="23"/>
    </row>
    <row r="49" spans="1:36" ht="189" customHeight="1" x14ac:dyDescent="0.25">
      <c r="A49" s="251" t="s">
        <v>407</v>
      </c>
      <c r="B49" s="55" t="s">
        <v>96</v>
      </c>
      <c r="C49" s="198" t="s">
        <v>298</v>
      </c>
      <c r="D49" s="201" t="s">
        <v>299</v>
      </c>
      <c r="E49" s="75"/>
      <c r="F49" s="209">
        <v>41640</v>
      </c>
      <c r="G49" s="209">
        <v>42005</v>
      </c>
      <c r="H49" s="228" t="s">
        <v>433</v>
      </c>
      <c r="I49" s="365">
        <v>100000</v>
      </c>
      <c r="J49" s="228" t="s">
        <v>993</v>
      </c>
      <c r="K49" s="75"/>
      <c r="L49" s="75"/>
      <c r="M49" s="75"/>
      <c r="N49" s="72"/>
      <c r="O49" s="72"/>
      <c r="P49" s="72" t="s">
        <v>42</v>
      </c>
      <c r="Q49" s="72"/>
      <c r="R49" s="72"/>
      <c r="S49" s="74"/>
      <c r="T49" s="198" t="s">
        <v>1092</v>
      </c>
      <c r="U49" s="228"/>
      <c r="V49" s="198" t="s">
        <v>1093</v>
      </c>
      <c r="W49" s="228" t="s">
        <v>1094</v>
      </c>
      <c r="X49" s="198" t="s">
        <v>644</v>
      </c>
      <c r="Y49" s="228"/>
      <c r="Z49" s="228"/>
      <c r="AA49" s="75"/>
      <c r="AB49" s="368"/>
      <c r="AC49" s="368"/>
      <c r="AD49" s="228"/>
      <c r="AE49" s="372"/>
      <c r="AF49" s="228"/>
      <c r="AG49" s="75"/>
      <c r="AH49" s="75"/>
      <c r="AI49" s="228" t="s">
        <v>1286</v>
      </c>
      <c r="AJ49" s="23"/>
    </row>
    <row r="50" spans="1:36" ht="65.25" customHeight="1" x14ac:dyDescent="0.25">
      <c r="A50" s="252"/>
      <c r="B50" s="55" t="s">
        <v>97</v>
      </c>
      <c r="C50" s="198" t="s">
        <v>907</v>
      </c>
      <c r="D50" s="201" t="s">
        <v>752</v>
      </c>
      <c r="E50" s="75"/>
      <c r="F50" s="358">
        <v>40909</v>
      </c>
      <c r="G50" s="358">
        <v>42644</v>
      </c>
      <c r="H50" s="228" t="s">
        <v>434</v>
      </c>
      <c r="I50" s="365" t="s">
        <v>977</v>
      </c>
      <c r="J50" s="228" t="s">
        <v>785</v>
      </c>
      <c r="K50" s="75"/>
      <c r="L50" s="75"/>
      <c r="M50" s="75"/>
      <c r="N50" s="72"/>
      <c r="O50" s="72" t="s">
        <v>42</v>
      </c>
      <c r="P50" s="72"/>
      <c r="Q50" s="72"/>
      <c r="R50" s="72"/>
      <c r="S50" s="74"/>
      <c r="T50" s="198"/>
      <c r="U50" s="228"/>
      <c r="V50" s="198" t="s">
        <v>1095</v>
      </c>
      <c r="W50" s="228" t="s">
        <v>422</v>
      </c>
      <c r="X50" s="198"/>
      <c r="Y50" s="228"/>
      <c r="Z50" s="228"/>
      <c r="AA50" s="75"/>
      <c r="AB50" s="368"/>
      <c r="AC50" s="368"/>
      <c r="AD50" s="228"/>
      <c r="AE50" s="372"/>
      <c r="AF50" s="228"/>
      <c r="AG50" s="75"/>
      <c r="AH50" s="75"/>
      <c r="AI50" s="228"/>
      <c r="AJ50" s="23"/>
    </row>
    <row r="51" spans="1:36" ht="105" customHeight="1" x14ac:dyDescent="0.25">
      <c r="A51" s="252"/>
      <c r="B51" s="55" t="s">
        <v>98</v>
      </c>
      <c r="C51" s="198" t="s">
        <v>302</v>
      </c>
      <c r="D51" s="201" t="s">
        <v>303</v>
      </c>
      <c r="E51" s="75"/>
      <c r="F51" s="358">
        <v>40909</v>
      </c>
      <c r="G51" s="209">
        <v>42644</v>
      </c>
      <c r="H51" s="228" t="s">
        <v>433</v>
      </c>
      <c r="I51" s="365">
        <v>300000</v>
      </c>
      <c r="J51" s="228" t="s">
        <v>786</v>
      </c>
      <c r="K51" s="75"/>
      <c r="L51" s="75"/>
      <c r="M51" s="75"/>
      <c r="N51" s="72"/>
      <c r="O51" s="72"/>
      <c r="P51" s="72" t="s">
        <v>42</v>
      </c>
      <c r="Q51" s="72"/>
      <c r="R51" s="72"/>
      <c r="S51" s="74"/>
      <c r="T51" s="198" t="s">
        <v>1096</v>
      </c>
      <c r="U51" s="228"/>
      <c r="V51" s="198" t="s">
        <v>1097</v>
      </c>
      <c r="W51" s="228" t="s">
        <v>1094</v>
      </c>
      <c r="X51" s="198" t="s">
        <v>1098</v>
      </c>
      <c r="Y51" s="228"/>
      <c r="Z51" s="228"/>
      <c r="AA51" s="75"/>
      <c r="AB51" s="368"/>
      <c r="AC51" s="368"/>
      <c r="AD51" s="228"/>
      <c r="AE51" s="372"/>
      <c r="AF51" s="228"/>
      <c r="AG51" s="75"/>
      <c r="AH51" s="75"/>
      <c r="AI51" s="228" t="s">
        <v>1287</v>
      </c>
      <c r="AJ51" s="23"/>
    </row>
    <row r="52" spans="1:36" ht="222" customHeight="1" x14ac:dyDescent="0.25">
      <c r="A52" s="252"/>
      <c r="B52" s="55" t="s">
        <v>99</v>
      </c>
      <c r="C52" s="198" t="s">
        <v>304</v>
      </c>
      <c r="D52" s="201" t="s">
        <v>305</v>
      </c>
      <c r="E52" s="75"/>
      <c r="F52" s="358">
        <v>40909</v>
      </c>
      <c r="G52" s="358">
        <v>41548</v>
      </c>
      <c r="H52" s="228" t="s">
        <v>435</v>
      </c>
      <c r="I52" s="365">
        <v>2000000</v>
      </c>
      <c r="J52" s="228" t="s">
        <v>787</v>
      </c>
      <c r="K52" s="75"/>
      <c r="L52" s="75"/>
      <c r="M52" s="75"/>
      <c r="N52" s="72"/>
      <c r="O52" s="72" t="s">
        <v>42</v>
      </c>
      <c r="P52" s="72"/>
      <c r="Q52" s="72"/>
      <c r="R52" s="72"/>
      <c r="S52" s="74"/>
      <c r="T52" s="198" t="s">
        <v>1099</v>
      </c>
      <c r="U52" s="228" t="s">
        <v>1100</v>
      </c>
      <c r="V52" s="198"/>
      <c r="W52" s="228" t="s">
        <v>1091</v>
      </c>
      <c r="X52" s="198" t="s">
        <v>1101</v>
      </c>
      <c r="Y52" s="228"/>
      <c r="Z52" s="228" t="s">
        <v>1211</v>
      </c>
      <c r="AA52" s="75"/>
      <c r="AB52" s="368"/>
      <c r="AC52" s="369">
        <v>42644</v>
      </c>
      <c r="AD52" s="228"/>
      <c r="AE52" s="372"/>
      <c r="AF52" s="228"/>
      <c r="AG52" s="75"/>
      <c r="AH52" s="75"/>
      <c r="AI52" s="228" t="s">
        <v>1288</v>
      </c>
      <c r="AJ52" s="23"/>
    </row>
    <row r="53" spans="1:36" ht="61.5" customHeight="1" x14ac:dyDescent="0.25">
      <c r="A53" s="252"/>
      <c r="B53" s="55" t="s">
        <v>100</v>
      </c>
      <c r="C53" s="198" t="s">
        <v>306</v>
      </c>
      <c r="D53" s="201" t="s">
        <v>307</v>
      </c>
      <c r="E53" s="75"/>
      <c r="F53" s="358">
        <v>42278</v>
      </c>
      <c r="G53" s="358">
        <v>42644</v>
      </c>
      <c r="H53" s="228" t="s">
        <v>436</v>
      </c>
      <c r="I53" s="365">
        <v>300000</v>
      </c>
      <c r="J53" s="228" t="s">
        <v>788</v>
      </c>
      <c r="K53" s="75"/>
      <c r="L53" s="75"/>
      <c r="M53" s="75"/>
      <c r="N53" s="72" t="s">
        <v>42</v>
      </c>
      <c r="O53" s="72"/>
      <c r="P53" s="72"/>
      <c r="Q53" s="72"/>
      <c r="R53" s="72"/>
      <c r="S53" s="74"/>
      <c r="T53" s="198"/>
      <c r="U53" s="228"/>
      <c r="V53" s="198"/>
      <c r="W53" s="228"/>
      <c r="X53" s="198"/>
      <c r="Y53" s="228"/>
      <c r="Z53" s="228"/>
      <c r="AA53" s="75"/>
      <c r="AB53" s="368"/>
      <c r="AC53" s="368"/>
      <c r="AD53" s="228"/>
      <c r="AE53" s="372"/>
      <c r="AF53" s="228"/>
      <c r="AG53" s="75"/>
      <c r="AH53" s="75"/>
      <c r="AI53" s="228"/>
      <c r="AJ53" s="23"/>
    </row>
    <row r="54" spans="1:36" ht="201" customHeight="1" x14ac:dyDescent="0.25">
      <c r="A54" s="252"/>
      <c r="B54" s="55" t="s">
        <v>101</v>
      </c>
      <c r="C54" s="198" t="s">
        <v>308</v>
      </c>
      <c r="D54" s="201" t="s">
        <v>309</v>
      </c>
      <c r="E54" s="75"/>
      <c r="F54" s="358">
        <v>40909</v>
      </c>
      <c r="G54" s="358">
        <v>41548</v>
      </c>
      <c r="H54" s="228" t="s">
        <v>437</v>
      </c>
      <c r="I54" s="365">
        <v>1000000</v>
      </c>
      <c r="J54" s="228" t="s">
        <v>505</v>
      </c>
      <c r="K54" s="75"/>
      <c r="L54" s="75"/>
      <c r="M54" s="75"/>
      <c r="N54" s="72"/>
      <c r="O54" s="72" t="s">
        <v>42</v>
      </c>
      <c r="P54" s="72"/>
      <c r="Q54" s="72"/>
      <c r="R54" s="72"/>
      <c r="S54" s="74"/>
      <c r="T54" s="198" t="s">
        <v>1102</v>
      </c>
      <c r="U54" s="228"/>
      <c r="V54" s="198"/>
      <c r="W54" s="228" t="s">
        <v>1103</v>
      </c>
      <c r="X54" s="198"/>
      <c r="Y54" s="228"/>
      <c r="Z54" s="228"/>
      <c r="AA54" s="75"/>
      <c r="AB54" s="368"/>
      <c r="AC54" s="369">
        <v>42644</v>
      </c>
      <c r="AD54" s="228" t="s">
        <v>1235</v>
      </c>
      <c r="AE54" s="372"/>
      <c r="AF54" s="228"/>
      <c r="AG54" s="75"/>
      <c r="AH54" s="75"/>
      <c r="AI54" s="228" t="s">
        <v>1289</v>
      </c>
      <c r="AJ54" s="23"/>
    </row>
    <row r="55" spans="1:36" ht="108.75" customHeight="1" x14ac:dyDescent="0.25">
      <c r="A55" s="252"/>
      <c r="B55" s="55" t="s">
        <v>102</v>
      </c>
      <c r="C55" s="198" t="s">
        <v>320</v>
      </c>
      <c r="D55" s="201" t="s">
        <v>310</v>
      </c>
      <c r="E55" s="75"/>
      <c r="F55" s="358">
        <v>40909</v>
      </c>
      <c r="G55" s="358" t="s">
        <v>438</v>
      </c>
      <c r="H55" s="228" t="s">
        <v>439</v>
      </c>
      <c r="I55" s="365">
        <v>1000000</v>
      </c>
      <c r="J55" s="228" t="s">
        <v>790</v>
      </c>
      <c r="K55" s="75"/>
      <c r="L55" s="75"/>
      <c r="M55" s="75"/>
      <c r="N55" s="72"/>
      <c r="O55" s="72" t="s">
        <v>42</v>
      </c>
      <c r="P55" s="72"/>
      <c r="Q55" s="72"/>
      <c r="R55" s="72"/>
      <c r="S55" s="74"/>
      <c r="T55" s="198" t="s">
        <v>1104</v>
      </c>
      <c r="U55" s="228"/>
      <c r="V55" s="198"/>
      <c r="W55" s="228" t="s">
        <v>1105</v>
      </c>
      <c r="X55" s="198" t="s">
        <v>1106</v>
      </c>
      <c r="Y55" s="228"/>
      <c r="Z55" s="228"/>
      <c r="AA55" s="75"/>
      <c r="AB55" s="368"/>
      <c r="AC55" s="369">
        <v>42644</v>
      </c>
      <c r="AD55" s="228"/>
      <c r="AE55" s="372"/>
      <c r="AF55" s="228" t="s">
        <v>1260</v>
      </c>
      <c r="AG55" s="75"/>
      <c r="AH55" s="75"/>
      <c r="AI55" s="228"/>
      <c r="AJ55" s="23"/>
    </row>
    <row r="56" spans="1:36" ht="99" customHeight="1" x14ac:dyDescent="0.25">
      <c r="A56" s="252"/>
      <c r="B56" s="55" t="s">
        <v>103</v>
      </c>
      <c r="C56" s="198" t="s">
        <v>311</v>
      </c>
      <c r="D56" s="201" t="s">
        <v>312</v>
      </c>
      <c r="E56" s="75"/>
      <c r="F56" s="358">
        <v>40909</v>
      </c>
      <c r="G56" s="358">
        <v>42644</v>
      </c>
      <c r="H56" s="228" t="s">
        <v>952</v>
      </c>
      <c r="I56" s="365">
        <v>600000</v>
      </c>
      <c r="J56" s="228" t="s">
        <v>791</v>
      </c>
      <c r="K56" s="75"/>
      <c r="L56" s="75"/>
      <c r="M56" s="75"/>
      <c r="N56" s="72"/>
      <c r="O56" s="72"/>
      <c r="P56" s="72" t="s">
        <v>42</v>
      </c>
      <c r="Q56" s="72"/>
      <c r="R56" s="72"/>
      <c r="S56" s="74"/>
      <c r="T56" s="198" t="s">
        <v>1107</v>
      </c>
      <c r="U56" s="228"/>
      <c r="V56" s="198"/>
      <c r="W56" s="228"/>
      <c r="X56" s="198"/>
      <c r="Y56" s="228"/>
      <c r="Z56" s="228"/>
      <c r="AA56" s="75"/>
      <c r="AB56" s="368"/>
      <c r="AC56" s="368"/>
      <c r="AD56" s="228" t="s">
        <v>1236</v>
      </c>
      <c r="AE56" s="372"/>
      <c r="AF56" s="228" t="s">
        <v>1261</v>
      </c>
      <c r="AG56" s="75"/>
      <c r="AH56" s="75"/>
      <c r="AI56" s="228"/>
      <c r="AJ56" s="23"/>
    </row>
    <row r="57" spans="1:36" ht="101.25" customHeight="1" x14ac:dyDescent="0.25">
      <c r="A57" s="252"/>
      <c r="B57" s="55" t="s">
        <v>104</v>
      </c>
      <c r="C57" s="197" t="s">
        <v>313</v>
      </c>
      <c r="D57" s="200" t="s">
        <v>314</v>
      </c>
      <c r="E57" s="72"/>
      <c r="F57" s="358">
        <v>41183</v>
      </c>
      <c r="G57" s="209">
        <v>41974</v>
      </c>
      <c r="H57" s="200" t="s">
        <v>441</v>
      </c>
      <c r="I57" s="364">
        <v>8000000</v>
      </c>
      <c r="J57" s="200" t="s">
        <v>508</v>
      </c>
      <c r="K57" s="72"/>
      <c r="L57" s="72"/>
      <c r="M57" s="72"/>
      <c r="N57" s="72"/>
      <c r="O57" s="72"/>
      <c r="P57" s="72" t="s">
        <v>42</v>
      </c>
      <c r="Q57" s="72"/>
      <c r="R57" s="72"/>
      <c r="S57" s="74"/>
      <c r="T57" s="197" t="s">
        <v>1108</v>
      </c>
      <c r="U57" s="200"/>
      <c r="V57" s="197" t="s">
        <v>1109</v>
      </c>
      <c r="W57" s="200" t="s">
        <v>1110</v>
      </c>
      <c r="X57" s="197"/>
      <c r="Y57" s="200"/>
      <c r="Z57" s="200"/>
      <c r="AA57" s="72"/>
      <c r="AB57" s="368"/>
      <c r="AC57" s="369">
        <v>42339</v>
      </c>
      <c r="AD57" s="200"/>
      <c r="AE57" s="372">
        <v>200000</v>
      </c>
      <c r="AF57" s="200" t="s">
        <v>1262</v>
      </c>
      <c r="AG57" s="72"/>
      <c r="AH57" s="72"/>
      <c r="AI57" s="200" t="s">
        <v>1290</v>
      </c>
      <c r="AJ57" s="23"/>
    </row>
    <row r="58" spans="1:36" ht="100.5" customHeight="1" x14ac:dyDescent="0.25">
      <c r="A58" s="252"/>
      <c r="B58" s="55" t="s">
        <v>105</v>
      </c>
      <c r="C58" s="197" t="s">
        <v>315</v>
      </c>
      <c r="D58" s="200" t="s">
        <v>316</v>
      </c>
      <c r="E58" s="72"/>
      <c r="F58" s="358">
        <v>40909</v>
      </c>
      <c r="G58" s="358">
        <v>42705</v>
      </c>
      <c r="H58" s="200" t="s">
        <v>431</v>
      </c>
      <c r="I58" s="364">
        <v>20000</v>
      </c>
      <c r="J58" s="200" t="s">
        <v>509</v>
      </c>
      <c r="K58" s="72"/>
      <c r="L58" s="72"/>
      <c r="M58" s="72"/>
      <c r="N58" s="72"/>
      <c r="O58" s="72"/>
      <c r="P58" s="72"/>
      <c r="Q58" s="72" t="s">
        <v>42</v>
      </c>
      <c r="R58" s="72"/>
      <c r="S58" s="74"/>
      <c r="T58" s="197" t="s">
        <v>1111</v>
      </c>
      <c r="U58" s="200" t="s">
        <v>1112</v>
      </c>
      <c r="V58" s="197"/>
      <c r="W58" s="200" t="s">
        <v>422</v>
      </c>
      <c r="X58" s="197"/>
      <c r="Y58" s="200"/>
      <c r="Z58" s="200"/>
      <c r="AA58" s="72"/>
      <c r="AB58" s="368"/>
      <c r="AC58" s="369">
        <v>42644</v>
      </c>
      <c r="AD58" s="200" t="s">
        <v>1237</v>
      </c>
      <c r="AE58" s="372">
        <v>10000</v>
      </c>
      <c r="AF58" s="200"/>
      <c r="AG58" s="72"/>
      <c r="AH58" s="72"/>
      <c r="AI58" s="200" t="s">
        <v>1291</v>
      </c>
      <c r="AJ58" s="23"/>
    </row>
    <row r="59" spans="1:36" ht="108.75" customHeight="1" x14ac:dyDescent="0.25">
      <c r="A59" s="252"/>
      <c r="B59" s="55" t="s">
        <v>106</v>
      </c>
      <c r="C59" s="197" t="s">
        <v>317</v>
      </c>
      <c r="D59" s="200" t="s">
        <v>267</v>
      </c>
      <c r="E59" s="72"/>
      <c r="F59" s="358">
        <v>40969</v>
      </c>
      <c r="G59" s="358">
        <v>42644</v>
      </c>
      <c r="H59" s="200" t="s">
        <v>442</v>
      </c>
      <c r="I59" s="364">
        <v>7500000</v>
      </c>
      <c r="J59" s="200" t="s">
        <v>510</v>
      </c>
      <c r="K59" s="72"/>
      <c r="L59" s="72"/>
      <c r="M59" s="72"/>
      <c r="N59" s="72"/>
      <c r="O59" s="72" t="s">
        <v>42</v>
      </c>
      <c r="P59" s="72"/>
      <c r="Q59" s="72"/>
      <c r="R59" s="72"/>
      <c r="S59" s="74" t="s">
        <v>44</v>
      </c>
      <c r="T59" s="197"/>
      <c r="U59" s="200"/>
      <c r="V59" s="197" t="s">
        <v>1113</v>
      </c>
      <c r="W59" s="200"/>
      <c r="X59" s="197" t="s">
        <v>1312</v>
      </c>
      <c r="Y59" s="200"/>
      <c r="Z59" s="200"/>
      <c r="AA59" s="72"/>
      <c r="AB59" s="368"/>
      <c r="AC59" s="368"/>
      <c r="AD59" s="200"/>
      <c r="AE59" s="372"/>
      <c r="AF59" s="200"/>
      <c r="AG59" s="72"/>
      <c r="AH59" s="72"/>
      <c r="AI59" s="200"/>
      <c r="AJ59" s="23"/>
    </row>
    <row r="60" spans="1:36" ht="87.75" customHeight="1" x14ac:dyDescent="0.25">
      <c r="A60" s="252"/>
      <c r="B60" s="55" t="s">
        <v>107</v>
      </c>
      <c r="C60" s="197" t="s">
        <v>318</v>
      </c>
      <c r="D60" s="200" t="s">
        <v>319</v>
      </c>
      <c r="E60" s="72"/>
      <c r="F60" s="209">
        <v>41548</v>
      </c>
      <c r="G60" s="209">
        <v>42644</v>
      </c>
      <c r="H60" s="200" t="s">
        <v>953</v>
      </c>
      <c r="I60" s="364">
        <v>12000</v>
      </c>
      <c r="J60" s="200" t="s">
        <v>994</v>
      </c>
      <c r="K60" s="72"/>
      <c r="L60" s="72"/>
      <c r="M60" s="72"/>
      <c r="N60" s="72"/>
      <c r="O60" s="72"/>
      <c r="P60" s="72" t="s">
        <v>42</v>
      </c>
      <c r="Q60" s="72"/>
      <c r="R60" s="72"/>
      <c r="S60" s="74"/>
      <c r="T60" s="197" t="s">
        <v>1114</v>
      </c>
      <c r="U60" s="200"/>
      <c r="V60" s="197" t="s">
        <v>1115</v>
      </c>
      <c r="W60" s="200" t="s">
        <v>470</v>
      </c>
      <c r="X60" s="197" t="s">
        <v>873</v>
      </c>
      <c r="Y60" s="200" t="s">
        <v>1212</v>
      </c>
      <c r="Z60" s="200" t="s">
        <v>1213</v>
      </c>
      <c r="AA60" s="72"/>
      <c r="AB60" s="368"/>
      <c r="AC60" s="368"/>
      <c r="AD60" s="200" t="s">
        <v>470</v>
      </c>
      <c r="AE60" s="372"/>
      <c r="AF60" s="200"/>
      <c r="AG60" s="72"/>
      <c r="AH60" s="72"/>
      <c r="AI60" s="200" t="s">
        <v>1292</v>
      </c>
      <c r="AJ60" s="23"/>
    </row>
    <row r="61" spans="1:36" ht="131.25" customHeight="1" x14ac:dyDescent="0.25">
      <c r="A61" s="251" t="s">
        <v>408</v>
      </c>
      <c r="B61" s="55" t="s">
        <v>108</v>
      </c>
      <c r="C61" s="198" t="s">
        <v>321</v>
      </c>
      <c r="D61" s="201" t="s">
        <v>322</v>
      </c>
      <c r="E61" s="75"/>
      <c r="F61" s="358">
        <v>40909</v>
      </c>
      <c r="G61" s="358">
        <v>42644</v>
      </c>
      <c r="H61" s="228" t="s">
        <v>433</v>
      </c>
      <c r="I61" s="365">
        <v>450000</v>
      </c>
      <c r="J61" s="228"/>
      <c r="K61" s="75"/>
      <c r="L61" s="75"/>
      <c r="M61" s="75"/>
      <c r="N61" s="72"/>
      <c r="O61" s="72"/>
      <c r="P61" s="72"/>
      <c r="Q61" s="72" t="s">
        <v>42</v>
      </c>
      <c r="R61" s="72"/>
      <c r="S61" s="74"/>
      <c r="T61" s="198" t="s">
        <v>1116</v>
      </c>
      <c r="U61" s="228" t="s">
        <v>1011</v>
      </c>
      <c r="V61" s="198"/>
      <c r="W61" s="228" t="s">
        <v>1117</v>
      </c>
      <c r="X61" s="198"/>
      <c r="Y61" s="228"/>
      <c r="Z61" s="228"/>
      <c r="AA61" s="75"/>
      <c r="AB61" s="368"/>
      <c r="AC61" s="368"/>
      <c r="AD61" s="228"/>
      <c r="AE61" s="372"/>
      <c r="AF61" s="228"/>
      <c r="AG61" s="75"/>
      <c r="AH61" s="75"/>
      <c r="AI61" s="228"/>
      <c r="AJ61" s="23"/>
    </row>
    <row r="62" spans="1:36" ht="163.5" customHeight="1" x14ac:dyDescent="0.25">
      <c r="A62" s="252"/>
      <c r="B62" s="55" t="s">
        <v>109</v>
      </c>
      <c r="C62" s="198" t="s">
        <v>323</v>
      </c>
      <c r="D62" s="201" t="s">
        <v>324</v>
      </c>
      <c r="E62" s="75"/>
      <c r="F62" s="358">
        <v>41183</v>
      </c>
      <c r="G62" s="358">
        <v>42644</v>
      </c>
      <c r="H62" s="228" t="s">
        <v>444</v>
      </c>
      <c r="I62" s="365">
        <v>500000</v>
      </c>
      <c r="J62" s="228" t="s">
        <v>433</v>
      </c>
      <c r="K62" s="75"/>
      <c r="L62" s="75"/>
      <c r="M62" s="75"/>
      <c r="N62" s="72"/>
      <c r="O62" s="72"/>
      <c r="P62" s="72"/>
      <c r="Q62" s="72" t="s">
        <v>42</v>
      </c>
      <c r="R62" s="72"/>
      <c r="S62" s="74"/>
      <c r="T62" s="198" t="s">
        <v>1118</v>
      </c>
      <c r="U62" s="228"/>
      <c r="V62" s="198"/>
      <c r="W62" s="228"/>
      <c r="X62" s="198" t="s">
        <v>670</v>
      </c>
      <c r="Y62" s="228"/>
      <c r="Z62" s="228"/>
      <c r="AA62" s="75"/>
      <c r="AB62" s="368"/>
      <c r="AC62" s="368"/>
      <c r="AD62" s="228"/>
      <c r="AE62" s="372"/>
      <c r="AF62" s="228" t="s">
        <v>1263</v>
      </c>
      <c r="AG62" s="75"/>
      <c r="AH62" s="75"/>
      <c r="AI62" s="228"/>
      <c r="AJ62" s="23"/>
    </row>
    <row r="63" spans="1:36" ht="198.75" customHeight="1" x14ac:dyDescent="0.25">
      <c r="A63" s="252"/>
      <c r="B63" s="55" t="s">
        <v>110</v>
      </c>
      <c r="C63" s="198" t="s">
        <v>325</v>
      </c>
      <c r="D63" s="201" t="s">
        <v>908</v>
      </c>
      <c r="E63" s="75"/>
      <c r="F63" s="358">
        <v>41122</v>
      </c>
      <c r="G63" s="358">
        <v>42644</v>
      </c>
      <c r="H63" s="228" t="s">
        <v>954</v>
      </c>
      <c r="I63" s="365">
        <v>500000</v>
      </c>
      <c r="J63" s="228" t="s">
        <v>796</v>
      </c>
      <c r="K63" s="75"/>
      <c r="L63" s="75"/>
      <c r="M63" s="75"/>
      <c r="N63" s="72"/>
      <c r="O63" s="72"/>
      <c r="P63" s="72"/>
      <c r="Q63" s="72" t="s">
        <v>42</v>
      </c>
      <c r="R63" s="72"/>
      <c r="S63" s="74"/>
      <c r="T63" s="198" t="s">
        <v>1119</v>
      </c>
      <c r="U63" s="228" t="s">
        <v>1120</v>
      </c>
      <c r="V63" s="198"/>
      <c r="W63" s="228" t="s">
        <v>1121</v>
      </c>
      <c r="X63" s="198" t="s">
        <v>1122</v>
      </c>
      <c r="Y63" s="228"/>
      <c r="Z63" s="228"/>
      <c r="AA63" s="75"/>
      <c r="AB63" s="368"/>
      <c r="AC63" s="368"/>
      <c r="AD63" s="228" t="s">
        <v>954</v>
      </c>
      <c r="AE63" s="372"/>
      <c r="AF63" s="228" t="s">
        <v>1264</v>
      </c>
      <c r="AG63" s="75"/>
      <c r="AH63" s="75"/>
      <c r="AI63" s="228" t="s">
        <v>1293</v>
      </c>
      <c r="AJ63" s="23"/>
    </row>
    <row r="64" spans="1:36" ht="156.75" customHeight="1" x14ac:dyDescent="0.25">
      <c r="A64" s="252"/>
      <c r="B64" s="55" t="s">
        <v>111</v>
      </c>
      <c r="C64" s="198" t="s">
        <v>327</v>
      </c>
      <c r="D64" s="201" t="s">
        <v>909</v>
      </c>
      <c r="E64" s="75"/>
      <c r="F64" s="358">
        <v>41183</v>
      </c>
      <c r="G64" s="358">
        <v>42644</v>
      </c>
      <c r="H64" s="228" t="s">
        <v>954</v>
      </c>
      <c r="I64" s="365">
        <v>600000</v>
      </c>
      <c r="J64" s="228" t="s">
        <v>995</v>
      </c>
      <c r="K64" s="75"/>
      <c r="L64" s="75"/>
      <c r="M64" s="75"/>
      <c r="N64" s="72"/>
      <c r="O64" s="72"/>
      <c r="P64" s="72"/>
      <c r="Q64" s="72" t="s">
        <v>42</v>
      </c>
      <c r="R64" s="72"/>
      <c r="S64" s="74"/>
      <c r="T64" s="198" t="s">
        <v>1123</v>
      </c>
      <c r="U64" s="228" t="s">
        <v>1124</v>
      </c>
      <c r="V64" s="198"/>
      <c r="W64" s="228" t="s">
        <v>1125</v>
      </c>
      <c r="X64" s="198"/>
      <c r="Y64" s="228"/>
      <c r="Z64" s="228"/>
      <c r="AA64" s="75"/>
      <c r="AB64" s="368"/>
      <c r="AC64" s="368"/>
      <c r="AD64" s="228" t="s">
        <v>954</v>
      </c>
      <c r="AE64" s="372"/>
      <c r="AF64" s="228" t="s">
        <v>1265</v>
      </c>
      <c r="AG64" s="75"/>
      <c r="AH64" s="75"/>
      <c r="AI64" s="228" t="s">
        <v>1294</v>
      </c>
      <c r="AJ64" s="23"/>
    </row>
    <row r="65" spans="1:36" ht="121.5" customHeight="1" x14ac:dyDescent="0.25">
      <c r="A65" s="252"/>
      <c r="B65" s="55" t="s">
        <v>112</v>
      </c>
      <c r="C65" s="198" t="s">
        <v>329</v>
      </c>
      <c r="D65" s="201" t="s">
        <v>330</v>
      </c>
      <c r="E65" s="75"/>
      <c r="F65" s="358">
        <v>40817</v>
      </c>
      <c r="G65" s="358">
        <v>42644</v>
      </c>
      <c r="H65" s="228" t="s">
        <v>433</v>
      </c>
      <c r="I65" s="365">
        <v>450000</v>
      </c>
      <c r="J65" s="228"/>
      <c r="K65" s="75"/>
      <c r="L65" s="75"/>
      <c r="M65" s="75"/>
      <c r="N65" s="72"/>
      <c r="O65" s="72"/>
      <c r="P65" s="72"/>
      <c r="Q65" s="72" t="s">
        <v>42</v>
      </c>
      <c r="R65" s="72"/>
      <c r="S65" s="74"/>
      <c r="T65" s="198" t="s">
        <v>1313</v>
      </c>
      <c r="U65" s="228" t="s">
        <v>1126</v>
      </c>
      <c r="V65" s="198"/>
      <c r="W65" s="228" t="s">
        <v>1127</v>
      </c>
      <c r="X65" s="198"/>
      <c r="Y65" s="228"/>
      <c r="Z65" s="228"/>
      <c r="AA65" s="75"/>
      <c r="AB65" s="368"/>
      <c r="AC65" s="368"/>
      <c r="AD65" s="228"/>
      <c r="AE65" s="372"/>
      <c r="AF65" s="228"/>
      <c r="AG65" s="75"/>
      <c r="AH65" s="75"/>
      <c r="AI65" s="228"/>
      <c r="AJ65" s="23"/>
    </row>
    <row r="66" spans="1:36" ht="151.5" customHeight="1" x14ac:dyDescent="0.25">
      <c r="A66" s="252"/>
      <c r="B66" s="55" t="s">
        <v>113</v>
      </c>
      <c r="C66" s="198" t="s">
        <v>331</v>
      </c>
      <c r="D66" s="201" t="s">
        <v>332</v>
      </c>
      <c r="E66" s="75"/>
      <c r="F66" s="358">
        <v>40909</v>
      </c>
      <c r="G66" s="358">
        <v>42370</v>
      </c>
      <c r="H66" s="228" t="s">
        <v>955</v>
      </c>
      <c r="I66" s="365">
        <v>600000</v>
      </c>
      <c r="J66" s="228" t="s">
        <v>996</v>
      </c>
      <c r="K66" s="75"/>
      <c r="L66" s="75"/>
      <c r="M66" s="75"/>
      <c r="N66" s="72"/>
      <c r="O66" s="72" t="s">
        <v>42</v>
      </c>
      <c r="P66" s="72"/>
      <c r="Q66" s="72"/>
      <c r="R66" s="72"/>
      <c r="S66" s="74"/>
      <c r="T66" s="198" t="s">
        <v>1128</v>
      </c>
      <c r="U66" s="228"/>
      <c r="V66" s="198" t="s">
        <v>1129</v>
      </c>
      <c r="W66" s="228"/>
      <c r="X66" s="198"/>
      <c r="Y66" s="228" t="s">
        <v>1214</v>
      </c>
      <c r="Z66" s="228" t="s">
        <v>1215</v>
      </c>
      <c r="AA66" s="75"/>
      <c r="AB66" s="368"/>
      <c r="AC66" s="369">
        <v>42644</v>
      </c>
      <c r="AD66" s="228" t="s">
        <v>1086</v>
      </c>
      <c r="AE66" s="372"/>
      <c r="AF66" s="228"/>
      <c r="AG66" s="75"/>
      <c r="AH66" s="75"/>
      <c r="AI66" s="228"/>
      <c r="AJ66" s="23"/>
    </row>
    <row r="67" spans="1:36" ht="182.25" customHeight="1" x14ac:dyDescent="0.25">
      <c r="A67" s="252"/>
      <c r="B67" s="55" t="s">
        <v>114</v>
      </c>
      <c r="C67" s="198" t="s">
        <v>910</v>
      </c>
      <c r="D67" s="201" t="s">
        <v>864</v>
      </c>
      <c r="E67" s="75"/>
      <c r="F67" s="358">
        <v>41640</v>
      </c>
      <c r="G67" s="358">
        <v>42644</v>
      </c>
      <c r="H67" s="228" t="s">
        <v>865</v>
      </c>
      <c r="I67" s="365">
        <v>20000</v>
      </c>
      <c r="J67" s="228" t="s">
        <v>866</v>
      </c>
      <c r="K67" s="75"/>
      <c r="L67" s="75"/>
      <c r="M67" s="75"/>
      <c r="N67" s="72"/>
      <c r="O67" s="72"/>
      <c r="P67" s="72"/>
      <c r="Q67" s="72" t="s">
        <v>42</v>
      </c>
      <c r="R67" s="72"/>
      <c r="S67" s="74"/>
      <c r="T67" s="198" t="s">
        <v>1130</v>
      </c>
      <c r="U67" s="228"/>
      <c r="V67" s="198"/>
      <c r="W67" s="228" t="s">
        <v>796</v>
      </c>
      <c r="X67" s="198" t="s">
        <v>867</v>
      </c>
      <c r="Y67" s="228"/>
      <c r="Z67" s="228"/>
      <c r="AA67" s="75"/>
      <c r="AB67" s="368"/>
      <c r="AC67" s="368"/>
      <c r="AD67" s="228"/>
      <c r="AE67" s="372"/>
      <c r="AF67" s="228"/>
      <c r="AG67" s="75"/>
      <c r="AH67" s="75"/>
      <c r="AI67" s="228" t="s">
        <v>1295</v>
      </c>
      <c r="AJ67" s="23"/>
    </row>
    <row r="68" spans="1:36" ht="116.25" customHeight="1" x14ac:dyDescent="0.25">
      <c r="A68" s="251" t="s">
        <v>409</v>
      </c>
      <c r="B68" s="55" t="s">
        <v>142</v>
      </c>
      <c r="C68" s="198" t="s">
        <v>333</v>
      </c>
      <c r="D68" s="201" t="s">
        <v>334</v>
      </c>
      <c r="E68" s="75"/>
      <c r="F68" s="209">
        <v>41640</v>
      </c>
      <c r="G68" s="209">
        <v>42278</v>
      </c>
      <c r="H68" s="228" t="s">
        <v>956</v>
      </c>
      <c r="I68" s="365">
        <v>25000</v>
      </c>
      <c r="J68" s="228" t="s">
        <v>801</v>
      </c>
      <c r="K68" s="75"/>
      <c r="L68" s="75"/>
      <c r="M68" s="75"/>
      <c r="N68" s="72"/>
      <c r="O68" s="72" t="s">
        <v>42</v>
      </c>
      <c r="P68" s="72"/>
      <c r="Q68" s="72"/>
      <c r="R68" s="72"/>
      <c r="S68" s="74"/>
      <c r="T68" s="198"/>
      <c r="U68" s="228"/>
      <c r="V68" s="198" t="s">
        <v>1131</v>
      </c>
      <c r="W68" s="228"/>
      <c r="X68" s="198"/>
      <c r="Y68" s="228"/>
      <c r="Z68" s="228"/>
      <c r="AA68" s="75"/>
      <c r="AB68" s="368"/>
      <c r="AC68" s="368"/>
      <c r="AD68" s="228"/>
      <c r="AE68" s="372"/>
      <c r="AF68" s="228"/>
      <c r="AG68" s="75"/>
      <c r="AH68" s="75"/>
      <c r="AI68" s="228" t="s">
        <v>1296</v>
      </c>
      <c r="AJ68" s="23"/>
    </row>
    <row r="69" spans="1:36" ht="102.75" customHeight="1" x14ac:dyDescent="0.25">
      <c r="A69" s="252"/>
      <c r="B69" s="55" t="s">
        <v>143</v>
      </c>
      <c r="C69" s="198" t="s">
        <v>335</v>
      </c>
      <c r="D69" s="201" t="s">
        <v>336</v>
      </c>
      <c r="E69" s="75"/>
      <c r="F69" s="358">
        <v>41091</v>
      </c>
      <c r="G69" s="358">
        <v>41821</v>
      </c>
      <c r="H69" s="228" t="s">
        <v>956</v>
      </c>
      <c r="I69" s="365">
        <v>6800000</v>
      </c>
      <c r="J69" s="228" t="s">
        <v>997</v>
      </c>
      <c r="K69" s="75"/>
      <c r="L69" s="75"/>
      <c r="M69" s="75"/>
      <c r="N69" s="72"/>
      <c r="O69" s="72" t="s">
        <v>42</v>
      </c>
      <c r="P69" s="72"/>
      <c r="Q69" s="72"/>
      <c r="R69" s="72"/>
      <c r="S69" s="74"/>
      <c r="T69" s="198"/>
      <c r="U69" s="228"/>
      <c r="V69" s="198"/>
      <c r="W69" s="228"/>
      <c r="X69" s="198"/>
      <c r="Y69" s="228"/>
      <c r="Z69" s="228"/>
      <c r="AA69" s="75"/>
      <c r="AB69" s="368"/>
      <c r="AC69" s="369">
        <v>42278</v>
      </c>
      <c r="AD69" s="228"/>
      <c r="AE69" s="372"/>
      <c r="AF69" s="228"/>
      <c r="AG69" s="75"/>
      <c r="AH69" s="75"/>
      <c r="AI69" s="228" t="s">
        <v>1296</v>
      </c>
      <c r="AJ69" s="23"/>
    </row>
    <row r="70" spans="1:36" ht="66.75" customHeight="1" x14ac:dyDescent="0.25">
      <c r="A70" s="252"/>
      <c r="B70" s="55" t="s">
        <v>144</v>
      </c>
      <c r="C70" s="198" t="s">
        <v>337</v>
      </c>
      <c r="D70" s="201" t="s">
        <v>338</v>
      </c>
      <c r="E70" s="75"/>
      <c r="F70" s="358">
        <v>40909</v>
      </c>
      <c r="G70" s="358">
        <v>42644</v>
      </c>
      <c r="H70" s="228" t="s">
        <v>957</v>
      </c>
      <c r="I70" s="365">
        <v>50000</v>
      </c>
      <c r="J70" s="228" t="s">
        <v>998</v>
      </c>
      <c r="K70" s="75"/>
      <c r="L70" s="75"/>
      <c r="M70" s="75"/>
      <c r="N70" s="72"/>
      <c r="O70" s="72"/>
      <c r="P70" s="72" t="s">
        <v>42</v>
      </c>
      <c r="Q70" s="72"/>
      <c r="R70" s="72"/>
      <c r="S70" s="74"/>
      <c r="T70" s="198" t="s">
        <v>1132</v>
      </c>
      <c r="U70" s="228"/>
      <c r="V70" s="198" t="s">
        <v>1133</v>
      </c>
      <c r="W70" s="228" t="s">
        <v>761</v>
      </c>
      <c r="X70" s="198"/>
      <c r="Y70" s="228"/>
      <c r="Z70" s="228"/>
      <c r="AA70" s="75"/>
      <c r="AB70" s="368"/>
      <c r="AC70" s="368"/>
      <c r="AD70" s="228" t="s">
        <v>761</v>
      </c>
      <c r="AE70" s="372"/>
      <c r="AF70" s="228" t="s">
        <v>1266</v>
      </c>
      <c r="AG70" s="75"/>
      <c r="AH70" s="75"/>
      <c r="AI70" s="228"/>
      <c r="AJ70" s="23"/>
    </row>
    <row r="71" spans="1:36" ht="112.5" customHeight="1" x14ac:dyDescent="0.25">
      <c r="A71" s="252"/>
      <c r="B71" s="55" t="s">
        <v>145</v>
      </c>
      <c r="C71" s="198" t="s">
        <v>339</v>
      </c>
      <c r="D71" s="201" t="s">
        <v>340</v>
      </c>
      <c r="E71" s="75"/>
      <c r="F71" s="358">
        <v>40909</v>
      </c>
      <c r="G71" s="358">
        <v>42644</v>
      </c>
      <c r="H71" s="228" t="s">
        <v>971</v>
      </c>
      <c r="I71" s="365">
        <v>100000</v>
      </c>
      <c r="J71" s="228" t="s">
        <v>521</v>
      </c>
      <c r="K71" s="75"/>
      <c r="L71" s="75"/>
      <c r="M71" s="75"/>
      <c r="N71" s="72"/>
      <c r="O71" s="72"/>
      <c r="P71" s="72"/>
      <c r="Q71" s="72" t="s">
        <v>42</v>
      </c>
      <c r="R71" s="72"/>
      <c r="S71" s="74"/>
      <c r="T71" s="198" t="s">
        <v>1134</v>
      </c>
      <c r="U71" s="228"/>
      <c r="V71" s="198"/>
      <c r="W71" s="228" t="s">
        <v>1086</v>
      </c>
      <c r="X71" s="198"/>
      <c r="Y71" s="228" t="s">
        <v>1216</v>
      </c>
      <c r="Z71" s="228"/>
      <c r="AA71" s="75"/>
      <c r="AB71" s="368"/>
      <c r="AC71" s="368"/>
      <c r="AD71" s="228" t="s">
        <v>1238</v>
      </c>
      <c r="AE71" s="372"/>
      <c r="AF71" s="228" t="s">
        <v>1267</v>
      </c>
      <c r="AG71" s="75"/>
      <c r="AH71" s="75"/>
      <c r="AI71" s="228" t="s">
        <v>1297</v>
      </c>
      <c r="AJ71" s="23"/>
    </row>
    <row r="72" spans="1:36" ht="144" customHeight="1" x14ac:dyDescent="0.25">
      <c r="A72" s="251" t="s">
        <v>410</v>
      </c>
      <c r="B72" s="55" t="s">
        <v>146</v>
      </c>
      <c r="C72" s="198" t="s">
        <v>341</v>
      </c>
      <c r="D72" s="201" t="s">
        <v>342</v>
      </c>
      <c r="E72" s="75"/>
      <c r="F72" s="209">
        <v>41548</v>
      </c>
      <c r="G72" s="209">
        <v>42644</v>
      </c>
      <c r="H72" s="228" t="s">
        <v>450</v>
      </c>
      <c r="I72" s="365">
        <v>600000</v>
      </c>
      <c r="J72" s="228" t="s">
        <v>999</v>
      </c>
      <c r="K72" s="75"/>
      <c r="L72" s="75"/>
      <c r="M72" s="75"/>
      <c r="N72" s="72"/>
      <c r="O72" s="72"/>
      <c r="P72" s="72" t="s">
        <v>42</v>
      </c>
      <c r="Q72" s="72"/>
      <c r="R72" s="72"/>
      <c r="S72" s="74"/>
      <c r="T72" s="198" t="s">
        <v>1135</v>
      </c>
      <c r="U72" s="228" t="s">
        <v>1136</v>
      </c>
      <c r="V72" s="198" t="s">
        <v>717</v>
      </c>
      <c r="W72" s="228" t="s">
        <v>1137</v>
      </c>
      <c r="X72" s="198"/>
      <c r="Y72" s="228" t="s">
        <v>1217</v>
      </c>
      <c r="Z72" s="228"/>
      <c r="AA72" s="75"/>
      <c r="AB72" s="368"/>
      <c r="AC72" s="368"/>
      <c r="AD72" s="228"/>
      <c r="AE72" s="372">
        <v>150000</v>
      </c>
      <c r="AF72" s="228"/>
      <c r="AG72" s="75"/>
      <c r="AH72" s="75"/>
      <c r="AI72" s="228"/>
      <c r="AJ72" s="23"/>
    </row>
    <row r="73" spans="1:36" ht="181.5" customHeight="1" x14ac:dyDescent="0.25">
      <c r="A73" s="252"/>
      <c r="B73" s="55" t="s">
        <v>147</v>
      </c>
      <c r="C73" s="198" t="s">
        <v>343</v>
      </c>
      <c r="D73" s="201" t="s">
        <v>344</v>
      </c>
      <c r="E73" s="75"/>
      <c r="F73" s="209">
        <v>41548</v>
      </c>
      <c r="G73" s="209">
        <v>42644</v>
      </c>
      <c r="H73" s="228" t="s">
        <v>958</v>
      </c>
      <c r="I73" s="365">
        <v>600000</v>
      </c>
      <c r="J73" s="228" t="s">
        <v>1000</v>
      </c>
      <c r="K73" s="75"/>
      <c r="L73" s="75"/>
      <c r="M73" s="75"/>
      <c r="N73" s="72"/>
      <c r="O73" s="72"/>
      <c r="P73" s="72"/>
      <c r="Q73" s="72" t="s">
        <v>42</v>
      </c>
      <c r="R73" s="72"/>
      <c r="S73" s="74"/>
      <c r="T73" s="198" t="s">
        <v>1138</v>
      </c>
      <c r="U73" s="228" t="s">
        <v>1139</v>
      </c>
      <c r="V73" s="198" t="s">
        <v>1140</v>
      </c>
      <c r="W73" s="228" t="s">
        <v>944</v>
      </c>
      <c r="X73" s="198"/>
      <c r="Y73" s="228"/>
      <c r="Z73" s="228"/>
      <c r="AA73" s="75"/>
      <c r="AB73" s="368"/>
      <c r="AC73" s="368"/>
      <c r="AD73" s="228"/>
      <c r="AE73" s="372"/>
      <c r="AF73" s="228" t="s">
        <v>1268</v>
      </c>
      <c r="AG73" s="75"/>
      <c r="AH73" s="75"/>
      <c r="AI73" s="228" t="s">
        <v>1298</v>
      </c>
      <c r="AJ73" s="23"/>
    </row>
    <row r="74" spans="1:36" ht="276" customHeight="1" x14ac:dyDescent="0.25">
      <c r="A74" s="252"/>
      <c r="B74" s="55" t="s">
        <v>148</v>
      </c>
      <c r="C74" s="198" t="s">
        <v>345</v>
      </c>
      <c r="D74" s="201" t="s">
        <v>346</v>
      </c>
      <c r="E74" s="75"/>
      <c r="F74" s="358">
        <v>40940</v>
      </c>
      <c r="G74" s="358">
        <v>42614</v>
      </c>
      <c r="H74" s="228" t="s">
        <v>959</v>
      </c>
      <c r="I74" s="365">
        <v>3000000</v>
      </c>
      <c r="J74" s="228" t="s">
        <v>524</v>
      </c>
      <c r="K74" s="75"/>
      <c r="L74" s="75"/>
      <c r="M74" s="75"/>
      <c r="N74" s="72"/>
      <c r="O74" s="72"/>
      <c r="P74" s="72" t="s">
        <v>42</v>
      </c>
      <c r="Q74" s="72"/>
      <c r="R74" s="72"/>
      <c r="S74" s="74"/>
      <c r="T74" s="198" t="s">
        <v>1141</v>
      </c>
      <c r="U74" s="228"/>
      <c r="V74" s="198" t="s">
        <v>717</v>
      </c>
      <c r="W74" s="228"/>
      <c r="X74" s="198"/>
      <c r="Y74" s="228" t="s">
        <v>1218</v>
      </c>
      <c r="Z74" s="228" t="s">
        <v>1219</v>
      </c>
      <c r="AA74" s="75"/>
      <c r="AB74" s="368"/>
      <c r="AC74" s="368"/>
      <c r="AD74" s="228" t="s">
        <v>1239</v>
      </c>
      <c r="AE74" s="372"/>
      <c r="AF74" s="228" t="s">
        <v>1269</v>
      </c>
      <c r="AG74" s="75"/>
      <c r="AH74" s="75"/>
      <c r="AI74" s="228" t="s">
        <v>1299</v>
      </c>
      <c r="AJ74" s="23"/>
    </row>
    <row r="75" spans="1:36" ht="152.25" customHeight="1" x14ac:dyDescent="0.25">
      <c r="A75" s="252"/>
      <c r="B75" s="55" t="s">
        <v>149</v>
      </c>
      <c r="C75" s="198" t="s">
        <v>347</v>
      </c>
      <c r="D75" s="201" t="s">
        <v>348</v>
      </c>
      <c r="E75" s="75"/>
      <c r="F75" s="358">
        <v>40969</v>
      </c>
      <c r="G75" s="358" t="s">
        <v>453</v>
      </c>
      <c r="H75" s="228" t="s">
        <v>959</v>
      </c>
      <c r="I75" s="365">
        <v>400000</v>
      </c>
      <c r="J75" s="228" t="s">
        <v>1001</v>
      </c>
      <c r="K75" s="75"/>
      <c r="L75" s="75"/>
      <c r="M75" s="75"/>
      <c r="N75" s="72"/>
      <c r="O75" s="72"/>
      <c r="P75" s="72"/>
      <c r="Q75" s="72" t="s">
        <v>42</v>
      </c>
      <c r="R75" s="72"/>
      <c r="S75" s="74" t="s">
        <v>116</v>
      </c>
      <c r="T75" s="198" t="s">
        <v>1142</v>
      </c>
      <c r="U75" s="228" t="s">
        <v>396</v>
      </c>
      <c r="V75" s="198"/>
      <c r="W75" s="228" t="s">
        <v>1143</v>
      </c>
      <c r="X75" s="198" t="s">
        <v>1144</v>
      </c>
      <c r="Y75" s="228"/>
      <c r="Z75" s="228"/>
      <c r="AA75" s="75"/>
      <c r="AB75" s="368"/>
      <c r="AC75" s="368"/>
      <c r="AD75" s="228"/>
      <c r="AE75" s="372"/>
      <c r="AF75" s="228"/>
      <c r="AG75" s="75"/>
      <c r="AH75" s="75"/>
      <c r="AI75" s="228"/>
      <c r="AJ75" s="23"/>
    </row>
    <row r="76" spans="1:36" ht="352.5" customHeight="1" x14ac:dyDescent="0.25">
      <c r="A76" s="252"/>
      <c r="B76" s="55" t="s">
        <v>150</v>
      </c>
      <c r="C76" s="198" t="s">
        <v>911</v>
      </c>
      <c r="D76" s="201" t="s">
        <v>356</v>
      </c>
      <c r="E76" s="75"/>
      <c r="F76" s="358">
        <v>41000</v>
      </c>
      <c r="G76" s="358">
        <v>42614</v>
      </c>
      <c r="H76" s="228" t="s">
        <v>972</v>
      </c>
      <c r="I76" s="365">
        <v>5000000</v>
      </c>
      <c r="J76" s="228" t="s">
        <v>529</v>
      </c>
      <c r="K76" s="75"/>
      <c r="L76" s="75"/>
      <c r="M76" s="75"/>
      <c r="N76" s="72"/>
      <c r="O76" s="72"/>
      <c r="P76" s="72"/>
      <c r="Q76" s="72" t="s">
        <v>42</v>
      </c>
      <c r="R76" s="72"/>
      <c r="S76" s="74" t="s">
        <v>44</v>
      </c>
      <c r="T76" s="198" t="s">
        <v>1145</v>
      </c>
      <c r="U76" s="228" t="s">
        <v>1146</v>
      </c>
      <c r="V76" s="198"/>
      <c r="W76" s="228" t="s">
        <v>1143</v>
      </c>
      <c r="X76" s="198" t="s">
        <v>1147</v>
      </c>
      <c r="Y76" s="228"/>
      <c r="Z76" s="228"/>
      <c r="AA76" s="75"/>
      <c r="AB76" s="368"/>
      <c r="AC76" s="368"/>
      <c r="AD76" s="228"/>
      <c r="AE76" s="372"/>
      <c r="AF76" s="228"/>
      <c r="AG76" s="75"/>
      <c r="AH76" s="75"/>
      <c r="AI76" s="228"/>
      <c r="AJ76" s="23"/>
    </row>
    <row r="77" spans="1:36" ht="131.25" customHeight="1" x14ac:dyDescent="0.25">
      <c r="A77" s="252"/>
      <c r="B77" s="55" t="s">
        <v>151</v>
      </c>
      <c r="C77" s="198" t="s">
        <v>912</v>
      </c>
      <c r="D77" s="201" t="s">
        <v>358</v>
      </c>
      <c r="E77" s="75"/>
      <c r="F77" s="358">
        <v>40909</v>
      </c>
      <c r="G77" s="209">
        <v>42186</v>
      </c>
      <c r="H77" s="228" t="s">
        <v>456</v>
      </c>
      <c r="I77" s="365">
        <v>250000</v>
      </c>
      <c r="J77" s="228" t="s">
        <v>1002</v>
      </c>
      <c r="K77" s="75"/>
      <c r="L77" s="75"/>
      <c r="M77" s="75"/>
      <c r="N77" s="72"/>
      <c r="O77" s="72"/>
      <c r="P77" s="72"/>
      <c r="Q77" s="72" t="s">
        <v>42</v>
      </c>
      <c r="R77" s="72"/>
      <c r="S77" s="74"/>
      <c r="T77" s="198" t="s">
        <v>1148</v>
      </c>
      <c r="U77" s="228" t="s">
        <v>1149</v>
      </c>
      <c r="V77" s="198"/>
      <c r="W77" s="228" t="s">
        <v>1143</v>
      </c>
      <c r="X77" s="198" t="s">
        <v>1150</v>
      </c>
      <c r="Y77" s="228"/>
      <c r="Z77" s="228"/>
      <c r="AA77" s="75"/>
      <c r="AB77" s="368"/>
      <c r="AC77" s="368"/>
      <c r="AD77" s="228"/>
      <c r="AE77" s="372"/>
      <c r="AF77" s="228"/>
      <c r="AG77" s="75"/>
      <c r="AH77" s="75"/>
      <c r="AI77" s="228"/>
      <c r="AJ77" s="23"/>
    </row>
    <row r="78" spans="1:36" ht="90.75" customHeight="1" x14ac:dyDescent="0.25">
      <c r="A78" s="252"/>
      <c r="B78" s="55" t="s">
        <v>152</v>
      </c>
      <c r="C78" s="198" t="s">
        <v>913</v>
      </c>
      <c r="D78" s="201" t="s">
        <v>360</v>
      </c>
      <c r="E78" s="75"/>
      <c r="F78" s="358">
        <v>41275</v>
      </c>
      <c r="G78" s="209">
        <v>42644</v>
      </c>
      <c r="H78" s="228" t="s">
        <v>456</v>
      </c>
      <c r="I78" s="365">
        <v>8000000</v>
      </c>
      <c r="J78" s="228" t="s">
        <v>531</v>
      </c>
      <c r="K78" s="75"/>
      <c r="L78" s="75"/>
      <c r="M78" s="75"/>
      <c r="N78" s="72"/>
      <c r="O78" s="72"/>
      <c r="P78" s="72"/>
      <c r="Q78" s="72" t="s">
        <v>42</v>
      </c>
      <c r="R78" s="72"/>
      <c r="S78" s="74"/>
      <c r="T78" s="198" t="s">
        <v>1151</v>
      </c>
      <c r="U78" s="228" t="s">
        <v>1152</v>
      </c>
      <c r="V78" s="198"/>
      <c r="W78" s="228" t="s">
        <v>236</v>
      </c>
      <c r="X78" s="198"/>
      <c r="Y78" s="228"/>
      <c r="Z78" s="228"/>
      <c r="AA78" s="75"/>
      <c r="AB78" s="368"/>
      <c r="AC78" s="368"/>
      <c r="AD78" s="228"/>
      <c r="AE78" s="372"/>
      <c r="AF78" s="228"/>
      <c r="AG78" s="75"/>
      <c r="AH78" s="75"/>
      <c r="AI78" s="228"/>
      <c r="AJ78" s="23"/>
    </row>
    <row r="79" spans="1:36" ht="112.5" customHeight="1" x14ac:dyDescent="0.25">
      <c r="A79" s="252"/>
      <c r="B79" s="55" t="s">
        <v>153</v>
      </c>
      <c r="C79" s="198" t="s">
        <v>914</v>
      </c>
      <c r="D79" s="201" t="s">
        <v>360</v>
      </c>
      <c r="E79" s="75"/>
      <c r="F79" s="358">
        <v>40909</v>
      </c>
      <c r="G79" s="358">
        <v>42644</v>
      </c>
      <c r="H79" s="228" t="s">
        <v>236</v>
      </c>
      <c r="I79" s="365">
        <v>5300000</v>
      </c>
      <c r="J79" s="228" t="s">
        <v>532</v>
      </c>
      <c r="K79" s="75"/>
      <c r="L79" s="75"/>
      <c r="M79" s="75"/>
      <c r="N79" s="72"/>
      <c r="O79" s="72"/>
      <c r="P79" s="72"/>
      <c r="Q79" s="72" t="s">
        <v>42</v>
      </c>
      <c r="R79" s="72"/>
      <c r="S79" s="74"/>
      <c r="T79" s="198" t="s">
        <v>1153</v>
      </c>
      <c r="U79" s="228" t="s">
        <v>1154</v>
      </c>
      <c r="V79" s="198"/>
      <c r="W79" s="228" t="s">
        <v>236</v>
      </c>
      <c r="X79" s="198"/>
      <c r="Y79" s="228"/>
      <c r="Z79" s="228"/>
      <c r="AA79" s="75"/>
      <c r="AB79" s="368"/>
      <c r="AC79" s="368"/>
      <c r="AD79" s="228"/>
      <c r="AE79" s="372"/>
      <c r="AF79" s="228"/>
      <c r="AG79" s="75"/>
      <c r="AH79" s="75"/>
      <c r="AI79" s="228"/>
      <c r="AJ79" s="23"/>
    </row>
    <row r="80" spans="1:36" ht="69" customHeight="1" x14ac:dyDescent="0.25">
      <c r="A80" s="252"/>
      <c r="B80" s="55" t="s">
        <v>154</v>
      </c>
      <c r="C80" s="198" t="s">
        <v>915</v>
      </c>
      <c r="D80" s="201" t="s">
        <v>363</v>
      </c>
      <c r="E80" s="75"/>
      <c r="F80" s="358">
        <v>40910</v>
      </c>
      <c r="G80" s="358">
        <v>42370</v>
      </c>
      <c r="H80" s="228" t="s">
        <v>960</v>
      </c>
      <c r="I80" s="365">
        <v>4000000</v>
      </c>
      <c r="J80" s="228" t="s">
        <v>533</v>
      </c>
      <c r="K80" s="75"/>
      <c r="L80" s="75"/>
      <c r="M80" s="75"/>
      <c r="N80" s="72"/>
      <c r="O80" s="72" t="s">
        <v>42</v>
      </c>
      <c r="P80" s="72"/>
      <c r="Q80" s="72"/>
      <c r="R80" s="72"/>
      <c r="S80" s="74"/>
      <c r="T80" s="198"/>
      <c r="U80" s="228"/>
      <c r="V80" s="198" t="s">
        <v>1155</v>
      </c>
      <c r="W80" s="228"/>
      <c r="X80" s="198"/>
      <c r="Y80" s="228"/>
      <c r="Z80" s="228"/>
      <c r="AA80" s="75"/>
      <c r="AB80" s="368"/>
      <c r="AC80" s="368"/>
      <c r="AD80" s="228" t="s">
        <v>1232</v>
      </c>
      <c r="AE80" s="372"/>
      <c r="AF80" s="228"/>
      <c r="AG80" s="75"/>
      <c r="AH80" s="75"/>
      <c r="AI80" s="228" t="s">
        <v>1300</v>
      </c>
      <c r="AJ80" s="23"/>
    </row>
    <row r="81" spans="1:36" ht="125.25" customHeight="1" x14ac:dyDescent="0.25">
      <c r="A81" s="252"/>
      <c r="B81" s="55" t="s">
        <v>155</v>
      </c>
      <c r="C81" s="198" t="s">
        <v>916</v>
      </c>
      <c r="D81" s="201" t="s">
        <v>365</v>
      </c>
      <c r="E81" s="75"/>
      <c r="F81" s="358">
        <v>40909</v>
      </c>
      <c r="G81" s="358">
        <v>41640</v>
      </c>
      <c r="H81" s="228" t="s">
        <v>459</v>
      </c>
      <c r="I81" s="365">
        <v>200000</v>
      </c>
      <c r="J81" s="228" t="s">
        <v>1003</v>
      </c>
      <c r="K81" s="75"/>
      <c r="L81" s="75"/>
      <c r="M81" s="75"/>
      <c r="N81" s="72"/>
      <c r="O81" s="72" t="s">
        <v>42</v>
      </c>
      <c r="P81" s="72"/>
      <c r="Q81" s="72"/>
      <c r="R81" s="72"/>
      <c r="S81" s="74"/>
      <c r="T81" s="198" t="s">
        <v>1156</v>
      </c>
      <c r="U81" s="228" t="s">
        <v>1157</v>
      </c>
      <c r="V81" s="198"/>
      <c r="W81" s="228" t="s">
        <v>1143</v>
      </c>
      <c r="X81" s="198" t="s">
        <v>1158</v>
      </c>
      <c r="Y81" s="228" t="s">
        <v>1220</v>
      </c>
      <c r="Z81" s="228" t="s">
        <v>1221</v>
      </c>
      <c r="AA81" s="75"/>
      <c r="AB81" s="368"/>
      <c r="AC81" s="369">
        <v>42064</v>
      </c>
      <c r="AD81" s="228"/>
      <c r="AE81" s="372"/>
      <c r="AF81" s="228" t="s">
        <v>1270</v>
      </c>
      <c r="AG81" s="75"/>
      <c r="AH81" s="75"/>
      <c r="AI81" s="228"/>
      <c r="AJ81" s="23"/>
    </row>
    <row r="82" spans="1:36" ht="141" customHeight="1" x14ac:dyDescent="0.25">
      <c r="A82" s="252"/>
      <c r="B82" s="55" t="s">
        <v>156</v>
      </c>
      <c r="C82" s="198" t="s">
        <v>917</v>
      </c>
      <c r="D82" s="201" t="s">
        <v>367</v>
      </c>
      <c r="E82" s="75"/>
      <c r="F82" s="358">
        <v>40909</v>
      </c>
      <c r="G82" s="358">
        <v>41640</v>
      </c>
      <c r="H82" s="228" t="s">
        <v>442</v>
      </c>
      <c r="I82" s="365">
        <v>600000</v>
      </c>
      <c r="J82" s="228" t="s">
        <v>535</v>
      </c>
      <c r="K82" s="75"/>
      <c r="L82" s="75"/>
      <c r="M82" s="75"/>
      <c r="N82" s="72"/>
      <c r="O82" s="72" t="s">
        <v>42</v>
      </c>
      <c r="P82" s="72"/>
      <c r="Q82" s="72"/>
      <c r="R82" s="72"/>
      <c r="S82" s="74"/>
      <c r="T82" s="198" t="s">
        <v>1159</v>
      </c>
      <c r="U82" s="228"/>
      <c r="V82" s="198"/>
      <c r="W82" s="228" t="s">
        <v>1160</v>
      </c>
      <c r="X82" s="198"/>
      <c r="Y82" s="228"/>
      <c r="Z82" s="228"/>
      <c r="AA82" s="75"/>
      <c r="AB82" s="368"/>
      <c r="AC82" s="369">
        <v>42644</v>
      </c>
      <c r="AD82" s="228" t="s">
        <v>1236</v>
      </c>
      <c r="AE82" s="372"/>
      <c r="AF82" s="228" t="s">
        <v>1271</v>
      </c>
      <c r="AG82" s="75"/>
      <c r="AH82" s="75"/>
      <c r="AI82" s="228"/>
      <c r="AJ82" s="23"/>
    </row>
    <row r="83" spans="1:36" ht="109.5" customHeight="1" x14ac:dyDescent="0.25">
      <c r="A83" s="252"/>
      <c r="B83" s="55" t="s">
        <v>157</v>
      </c>
      <c r="C83" s="198" t="s">
        <v>918</v>
      </c>
      <c r="D83" s="201" t="s">
        <v>876</v>
      </c>
      <c r="E83" s="75"/>
      <c r="F83" s="209">
        <v>41030</v>
      </c>
      <c r="G83" s="209">
        <v>42491</v>
      </c>
      <c r="H83" s="228" t="s">
        <v>888</v>
      </c>
      <c r="I83" s="365"/>
      <c r="J83" s="228" t="s">
        <v>232</v>
      </c>
      <c r="K83" s="75"/>
      <c r="L83" s="75"/>
      <c r="M83" s="75"/>
      <c r="N83" s="72"/>
      <c r="O83" s="72"/>
      <c r="P83" s="72"/>
      <c r="Q83" s="72" t="s">
        <v>42</v>
      </c>
      <c r="R83" s="72"/>
      <c r="S83" s="74"/>
      <c r="T83" s="198" t="s">
        <v>1161</v>
      </c>
      <c r="U83" s="228" t="s">
        <v>1162</v>
      </c>
      <c r="V83" s="198" t="s">
        <v>1163</v>
      </c>
      <c r="W83" s="228" t="s">
        <v>761</v>
      </c>
      <c r="X83" s="198" t="s">
        <v>1164</v>
      </c>
      <c r="Y83" s="228"/>
      <c r="Z83" s="228"/>
      <c r="AA83" s="75"/>
      <c r="AB83" s="368"/>
      <c r="AC83" s="368"/>
      <c r="AD83" s="228"/>
      <c r="AE83" s="372"/>
      <c r="AF83" s="228" t="s">
        <v>1272</v>
      </c>
      <c r="AG83" s="75"/>
      <c r="AH83" s="75"/>
      <c r="AI83" s="228" t="s">
        <v>1301</v>
      </c>
      <c r="AJ83" s="23"/>
    </row>
    <row r="84" spans="1:36" ht="114" customHeight="1" x14ac:dyDescent="0.25">
      <c r="A84" s="252"/>
      <c r="B84" s="55" t="s">
        <v>158</v>
      </c>
      <c r="C84" s="198" t="s">
        <v>919</v>
      </c>
      <c r="D84" s="201" t="s">
        <v>878</v>
      </c>
      <c r="E84" s="75"/>
      <c r="F84" s="209">
        <v>41030</v>
      </c>
      <c r="G84" s="209">
        <v>42491</v>
      </c>
      <c r="H84" s="228" t="s">
        <v>888</v>
      </c>
      <c r="I84" s="365"/>
      <c r="J84" s="228" t="s">
        <v>889</v>
      </c>
      <c r="K84" s="75"/>
      <c r="L84" s="75"/>
      <c r="M84" s="75"/>
      <c r="N84" s="72"/>
      <c r="O84" s="72"/>
      <c r="P84" s="72"/>
      <c r="Q84" s="72" t="s">
        <v>42</v>
      </c>
      <c r="R84" s="72"/>
      <c r="S84" s="74"/>
      <c r="T84" s="198" t="s">
        <v>1165</v>
      </c>
      <c r="U84" s="228" t="s">
        <v>1162</v>
      </c>
      <c r="V84" s="198" t="s">
        <v>1163</v>
      </c>
      <c r="W84" s="228" t="s">
        <v>761</v>
      </c>
      <c r="X84" s="198" t="s">
        <v>1166</v>
      </c>
      <c r="Y84" s="228"/>
      <c r="Z84" s="228"/>
      <c r="AA84" s="75"/>
      <c r="AB84" s="368"/>
      <c r="AC84" s="368"/>
      <c r="AD84" s="228"/>
      <c r="AE84" s="372"/>
      <c r="AF84" s="228" t="s">
        <v>1272</v>
      </c>
      <c r="AG84" s="75"/>
      <c r="AH84" s="75"/>
      <c r="AI84" s="228" t="s">
        <v>1301</v>
      </c>
      <c r="AJ84" s="23"/>
    </row>
    <row r="85" spans="1:36" ht="155.25" customHeight="1" x14ac:dyDescent="0.25">
      <c r="A85" s="252"/>
      <c r="B85" s="55" t="s">
        <v>159</v>
      </c>
      <c r="C85" s="198" t="s">
        <v>920</v>
      </c>
      <c r="D85" s="201" t="s">
        <v>880</v>
      </c>
      <c r="E85" s="75"/>
      <c r="F85" s="209">
        <v>41030</v>
      </c>
      <c r="G85" s="209">
        <v>42491</v>
      </c>
      <c r="H85" s="228" t="s">
        <v>888</v>
      </c>
      <c r="I85" s="365" t="s">
        <v>978</v>
      </c>
      <c r="J85" s="228" t="s">
        <v>890</v>
      </c>
      <c r="K85" s="75"/>
      <c r="L85" s="75"/>
      <c r="M85" s="75"/>
      <c r="N85" s="72"/>
      <c r="O85" s="72"/>
      <c r="P85" s="72"/>
      <c r="Q85" s="72" t="s">
        <v>42</v>
      </c>
      <c r="R85" s="72"/>
      <c r="S85" s="74"/>
      <c r="T85" s="198" t="s">
        <v>1167</v>
      </c>
      <c r="U85" s="228"/>
      <c r="V85" s="198" t="s">
        <v>1168</v>
      </c>
      <c r="W85" s="228" t="s">
        <v>761</v>
      </c>
      <c r="X85" s="198" t="s">
        <v>895</v>
      </c>
      <c r="Y85" s="228"/>
      <c r="Z85" s="228"/>
      <c r="AA85" s="75"/>
      <c r="AB85" s="368"/>
      <c r="AC85" s="368"/>
      <c r="AD85" s="228"/>
      <c r="AE85" s="372"/>
      <c r="AF85" s="228"/>
      <c r="AG85" s="75"/>
      <c r="AH85" s="75"/>
      <c r="AI85" s="228"/>
      <c r="AJ85" s="23"/>
    </row>
    <row r="86" spans="1:36" ht="120" customHeight="1" x14ac:dyDescent="0.25">
      <c r="A86" s="252"/>
      <c r="B86" s="55" t="s">
        <v>160</v>
      </c>
      <c r="C86" s="198" t="s">
        <v>921</v>
      </c>
      <c r="D86" s="201" t="s">
        <v>882</v>
      </c>
      <c r="E86" s="75"/>
      <c r="F86" s="209">
        <v>41030</v>
      </c>
      <c r="G86" s="209">
        <v>42491</v>
      </c>
      <c r="H86" s="228" t="s">
        <v>888</v>
      </c>
      <c r="I86" s="365"/>
      <c r="J86" s="228" t="s">
        <v>891</v>
      </c>
      <c r="K86" s="75"/>
      <c r="L86" s="75"/>
      <c r="M86" s="75"/>
      <c r="N86" s="72"/>
      <c r="O86" s="72"/>
      <c r="P86" s="72"/>
      <c r="Q86" s="72" t="s">
        <v>42</v>
      </c>
      <c r="R86" s="72"/>
      <c r="S86" s="74"/>
      <c r="T86" s="198" t="s">
        <v>1169</v>
      </c>
      <c r="U86" s="228" t="s">
        <v>1170</v>
      </c>
      <c r="V86" s="198" t="s">
        <v>42</v>
      </c>
      <c r="W86" s="228" t="s">
        <v>761</v>
      </c>
      <c r="X86" s="198" t="s">
        <v>1171</v>
      </c>
      <c r="Y86" s="228"/>
      <c r="Z86" s="228"/>
      <c r="AA86" s="75"/>
      <c r="AB86" s="368"/>
      <c r="AC86" s="368"/>
      <c r="AD86" s="228"/>
      <c r="AE86" s="372"/>
      <c r="AF86" s="228"/>
      <c r="AG86" s="75"/>
      <c r="AH86" s="75"/>
      <c r="AI86" s="228"/>
      <c r="AJ86" s="23"/>
    </row>
    <row r="87" spans="1:36" ht="116.25" customHeight="1" x14ac:dyDescent="0.25">
      <c r="A87" s="270"/>
      <c r="B87" s="55" t="s">
        <v>898</v>
      </c>
      <c r="C87" s="198" t="s">
        <v>922</v>
      </c>
      <c r="D87" s="201" t="s">
        <v>884</v>
      </c>
      <c r="E87" s="75"/>
      <c r="F87" s="209">
        <v>41030</v>
      </c>
      <c r="G87" s="209">
        <v>41760</v>
      </c>
      <c r="H87" s="228" t="s">
        <v>888</v>
      </c>
      <c r="I87" s="365" t="s">
        <v>979</v>
      </c>
      <c r="J87" s="228" t="s">
        <v>892</v>
      </c>
      <c r="K87" s="75"/>
      <c r="L87" s="75"/>
      <c r="M87" s="75"/>
      <c r="N87" s="72"/>
      <c r="O87" s="72"/>
      <c r="P87" s="72"/>
      <c r="Q87" s="72" t="s">
        <v>42</v>
      </c>
      <c r="R87" s="72"/>
      <c r="S87" s="74"/>
      <c r="T87" s="198" t="s">
        <v>1172</v>
      </c>
      <c r="U87" s="228" t="s">
        <v>1173</v>
      </c>
      <c r="V87" s="198" t="s">
        <v>42</v>
      </c>
      <c r="W87" s="228" t="s">
        <v>761</v>
      </c>
      <c r="X87" s="198" t="s">
        <v>897</v>
      </c>
      <c r="Y87" s="228"/>
      <c r="Z87" s="228" t="s">
        <v>1222</v>
      </c>
      <c r="AA87" s="75"/>
      <c r="AB87" s="368"/>
      <c r="AC87" s="369">
        <v>42644</v>
      </c>
      <c r="AD87" s="228"/>
      <c r="AE87" s="372">
        <v>18000000</v>
      </c>
      <c r="AF87" s="228"/>
      <c r="AG87" s="75"/>
      <c r="AH87" s="75"/>
      <c r="AI87" s="228"/>
      <c r="AJ87" s="23"/>
    </row>
    <row r="88" spans="1:36" ht="325.5" customHeight="1" x14ac:dyDescent="0.25">
      <c r="A88" s="251" t="s">
        <v>411</v>
      </c>
      <c r="B88" s="55" t="s">
        <v>161</v>
      </c>
      <c r="C88" s="198" t="s">
        <v>368</v>
      </c>
      <c r="D88" s="201" t="s">
        <v>369</v>
      </c>
      <c r="E88" s="75"/>
      <c r="F88" s="209">
        <v>41456</v>
      </c>
      <c r="G88" s="209">
        <v>42644</v>
      </c>
      <c r="H88" s="228" t="s">
        <v>961</v>
      </c>
      <c r="I88" s="365">
        <v>4000000</v>
      </c>
      <c r="J88" s="228" t="s">
        <v>814</v>
      </c>
      <c r="K88" s="75"/>
      <c r="L88" s="75"/>
      <c r="M88" s="75"/>
      <c r="N88" s="72"/>
      <c r="O88" s="72" t="s">
        <v>42</v>
      </c>
      <c r="P88" s="72"/>
      <c r="Q88" s="72"/>
      <c r="R88" s="72"/>
      <c r="S88" s="74" t="s">
        <v>44</v>
      </c>
      <c r="T88" s="198" t="s">
        <v>1174</v>
      </c>
      <c r="U88" s="228"/>
      <c r="V88" s="198" t="s">
        <v>1175</v>
      </c>
      <c r="W88" s="228" t="s">
        <v>1091</v>
      </c>
      <c r="X88" s="198" t="s">
        <v>1176</v>
      </c>
      <c r="Y88" s="228"/>
      <c r="Z88" s="228"/>
      <c r="AA88" s="75"/>
      <c r="AB88" s="368"/>
      <c r="AC88" s="368"/>
      <c r="AD88" s="228"/>
      <c r="AE88" s="372"/>
      <c r="AF88" s="228"/>
      <c r="AG88" s="75"/>
      <c r="AH88" s="75"/>
      <c r="AI88" s="228"/>
      <c r="AJ88" s="23"/>
    </row>
    <row r="89" spans="1:36" ht="126.75" customHeight="1" x14ac:dyDescent="0.25">
      <c r="A89" s="252"/>
      <c r="B89" s="55" t="s">
        <v>162</v>
      </c>
      <c r="C89" s="198" t="s">
        <v>370</v>
      </c>
      <c r="D89" s="201" t="s">
        <v>371</v>
      </c>
      <c r="E89" s="75"/>
      <c r="F89" s="209">
        <v>41456</v>
      </c>
      <c r="G89" s="209">
        <v>42644</v>
      </c>
      <c r="H89" s="228" t="s">
        <v>962</v>
      </c>
      <c r="I89" s="365">
        <v>600000</v>
      </c>
      <c r="J89" s="228" t="s">
        <v>1004</v>
      </c>
      <c r="K89" s="75"/>
      <c r="L89" s="75"/>
      <c r="M89" s="75"/>
      <c r="N89" s="72"/>
      <c r="O89" s="72"/>
      <c r="P89" s="72" t="s">
        <v>42</v>
      </c>
      <c r="Q89" s="72"/>
      <c r="R89" s="72"/>
      <c r="S89" s="74"/>
      <c r="T89" s="198" t="s">
        <v>1177</v>
      </c>
      <c r="U89" s="228"/>
      <c r="V89" s="198" t="s">
        <v>1178</v>
      </c>
      <c r="W89" s="228"/>
      <c r="X89" s="198" t="s">
        <v>1179</v>
      </c>
      <c r="Y89" s="228"/>
      <c r="Z89" s="228"/>
      <c r="AA89" s="75"/>
      <c r="AB89" s="368"/>
      <c r="AC89" s="368"/>
      <c r="AD89" s="228" t="s">
        <v>1240</v>
      </c>
      <c r="AE89" s="372"/>
      <c r="AF89" s="228" t="s">
        <v>1273</v>
      </c>
      <c r="AG89" s="75"/>
      <c r="AH89" s="75"/>
      <c r="AI89" s="228" t="s">
        <v>1302</v>
      </c>
      <c r="AJ89" s="23"/>
    </row>
    <row r="90" spans="1:36" ht="95.25" customHeight="1" x14ac:dyDescent="0.25">
      <c r="A90" s="252"/>
      <c r="B90" s="55" t="s">
        <v>163</v>
      </c>
      <c r="C90" s="198" t="s">
        <v>372</v>
      </c>
      <c r="D90" s="201" t="s">
        <v>373</v>
      </c>
      <c r="E90" s="75"/>
      <c r="F90" s="358">
        <v>40909</v>
      </c>
      <c r="G90" s="358">
        <v>41640</v>
      </c>
      <c r="H90" s="228" t="s">
        <v>461</v>
      </c>
      <c r="I90" s="365">
        <v>100000</v>
      </c>
      <c r="J90" s="228" t="s">
        <v>816</v>
      </c>
      <c r="K90" s="75"/>
      <c r="L90" s="75"/>
      <c r="M90" s="75"/>
      <c r="N90" s="72"/>
      <c r="O90" s="72" t="s">
        <v>42</v>
      </c>
      <c r="P90" s="72"/>
      <c r="Q90" s="72"/>
      <c r="R90" s="72"/>
      <c r="S90" s="74"/>
      <c r="T90" s="198"/>
      <c r="U90" s="228"/>
      <c r="V90" s="198"/>
      <c r="W90" s="228"/>
      <c r="X90" s="198" t="s">
        <v>848</v>
      </c>
      <c r="Y90" s="228"/>
      <c r="Z90" s="228"/>
      <c r="AA90" s="75"/>
      <c r="AB90" s="368"/>
      <c r="AC90" s="369">
        <v>41974</v>
      </c>
      <c r="AD90" s="228"/>
      <c r="AE90" s="372"/>
      <c r="AF90" s="228"/>
      <c r="AG90" s="75"/>
      <c r="AH90" s="75"/>
      <c r="AI90" s="228" t="s">
        <v>1303</v>
      </c>
      <c r="AJ90" s="23"/>
    </row>
    <row r="91" spans="1:36" ht="107.25" customHeight="1" x14ac:dyDescent="0.25">
      <c r="A91" s="251" t="s">
        <v>412</v>
      </c>
      <c r="B91" s="55" t="s">
        <v>164</v>
      </c>
      <c r="C91" s="198" t="s">
        <v>374</v>
      </c>
      <c r="D91" s="201" t="s">
        <v>375</v>
      </c>
      <c r="E91" s="75"/>
      <c r="F91" s="358">
        <v>40940</v>
      </c>
      <c r="G91" s="358">
        <v>42614</v>
      </c>
      <c r="H91" s="228" t="s">
        <v>462</v>
      </c>
      <c r="I91" s="365">
        <v>400000</v>
      </c>
      <c r="J91" s="228" t="s">
        <v>1005</v>
      </c>
      <c r="K91" s="75"/>
      <c r="L91" s="75"/>
      <c r="M91" s="75"/>
      <c r="N91" s="72"/>
      <c r="O91" s="72"/>
      <c r="P91" s="72"/>
      <c r="Q91" s="72" t="s">
        <v>42</v>
      </c>
      <c r="R91" s="72"/>
      <c r="S91" s="74"/>
      <c r="T91" s="198" t="s">
        <v>1180</v>
      </c>
      <c r="U91" s="228"/>
      <c r="V91" s="198"/>
      <c r="W91" s="228" t="s">
        <v>1181</v>
      </c>
      <c r="X91" s="198" t="s">
        <v>849</v>
      </c>
      <c r="Y91" s="228" t="s">
        <v>1223</v>
      </c>
      <c r="Z91" s="228" t="s">
        <v>1224</v>
      </c>
      <c r="AA91" s="75"/>
      <c r="AB91" s="368"/>
      <c r="AC91" s="368"/>
      <c r="AD91" s="228" t="s">
        <v>1239</v>
      </c>
      <c r="AE91" s="372"/>
      <c r="AF91" s="228" t="s">
        <v>1274</v>
      </c>
      <c r="AG91" s="75"/>
      <c r="AH91" s="75"/>
      <c r="AI91" s="228" t="s">
        <v>849</v>
      </c>
      <c r="AJ91" s="23"/>
    </row>
    <row r="92" spans="1:36" ht="75.75" customHeight="1" x14ac:dyDescent="0.25">
      <c r="A92" s="252"/>
      <c r="B92" s="55" t="s">
        <v>165</v>
      </c>
      <c r="C92" s="198" t="s">
        <v>923</v>
      </c>
      <c r="D92" s="201" t="s">
        <v>378</v>
      </c>
      <c r="E92" s="75"/>
      <c r="F92" s="358">
        <v>40817</v>
      </c>
      <c r="G92" s="358">
        <v>42614</v>
      </c>
      <c r="H92" s="228" t="s">
        <v>455</v>
      </c>
      <c r="I92" s="365">
        <v>5000000</v>
      </c>
      <c r="J92" s="228" t="s">
        <v>541</v>
      </c>
      <c r="K92" s="75"/>
      <c r="L92" s="75"/>
      <c r="M92" s="75"/>
      <c r="N92" s="72"/>
      <c r="O92" s="72" t="s">
        <v>42</v>
      </c>
      <c r="P92" s="72"/>
      <c r="Q92" s="72"/>
      <c r="R92" s="72"/>
      <c r="S92" s="74" t="s">
        <v>44</v>
      </c>
      <c r="T92" s="198" t="s">
        <v>1182</v>
      </c>
      <c r="U92" s="228"/>
      <c r="V92" s="198"/>
      <c r="W92" s="228"/>
      <c r="X92" s="198" t="s">
        <v>1314</v>
      </c>
      <c r="Y92" s="228"/>
      <c r="Z92" s="228"/>
      <c r="AA92" s="75"/>
      <c r="AB92" s="368"/>
      <c r="AC92" s="368"/>
      <c r="AD92" s="228"/>
      <c r="AE92" s="372"/>
      <c r="AF92" s="228"/>
      <c r="AG92" s="75"/>
      <c r="AH92" s="75"/>
      <c r="AI92" s="228"/>
      <c r="AJ92" s="23"/>
    </row>
    <row r="93" spans="1:36" ht="82.5" customHeight="1" x14ac:dyDescent="0.25">
      <c r="A93" s="252"/>
      <c r="B93" s="55" t="s">
        <v>166</v>
      </c>
      <c r="C93" s="198" t="s">
        <v>924</v>
      </c>
      <c r="D93" s="201" t="s">
        <v>380</v>
      </c>
      <c r="E93" s="75"/>
      <c r="F93" s="358">
        <v>40940</v>
      </c>
      <c r="G93" s="358">
        <v>42614</v>
      </c>
      <c r="H93" s="228" t="s">
        <v>464</v>
      </c>
      <c r="I93" s="365">
        <v>1200000</v>
      </c>
      <c r="J93" s="228" t="s">
        <v>1006</v>
      </c>
      <c r="K93" s="75"/>
      <c r="L93" s="75"/>
      <c r="M93" s="75"/>
      <c r="N93" s="72"/>
      <c r="O93" s="72"/>
      <c r="P93" s="72" t="s">
        <v>42</v>
      </c>
      <c r="Q93" s="72"/>
      <c r="R93" s="72"/>
      <c r="S93" s="74"/>
      <c r="T93" s="198" t="s">
        <v>1183</v>
      </c>
      <c r="U93" s="228" t="s">
        <v>1184</v>
      </c>
      <c r="V93" s="198" t="s">
        <v>1185</v>
      </c>
      <c r="W93" s="228" t="s">
        <v>1186</v>
      </c>
      <c r="X93" s="198"/>
      <c r="Y93" s="228"/>
      <c r="Z93" s="228"/>
      <c r="AA93" s="75"/>
      <c r="AB93" s="368"/>
      <c r="AC93" s="368"/>
      <c r="AD93" s="228"/>
      <c r="AE93" s="372">
        <v>150000</v>
      </c>
      <c r="AF93" s="228"/>
      <c r="AG93" s="75"/>
      <c r="AH93" s="75"/>
      <c r="AI93" s="228" t="s">
        <v>1304</v>
      </c>
      <c r="AJ93" s="23"/>
    </row>
    <row r="94" spans="1:36" ht="114" customHeight="1" x14ac:dyDescent="0.25">
      <c r="A94" s="252"/>
      <c r="B94" s="55" t="s">
        <v>167</v>
      </c>
      <c r="C94" s="198" t="s">
        <v>925</v>
      </c>
      <c r="D94" s="201" t="s">
        <v>382</v>
      </c>
      <c r="E94" s="75"/>
      <c r="F94" s="358">
        <v>41122</v>
      </c>
      <c r="G94" s="358">
        <v>42614</v>
      </c>
      <c r="H94" s="228" t="s">
        <v>465</v>
      </c>
      <c r="I94" s="365" t="s">
        <v>560</v>
      </c>
      <c r="J94" s="228" t="s">
        <v>543</v>
      </c>
      <c r="K94" s="75"/>
      <c r="L94" s="75"/>
      <c r="M94" s="75"/>
      <c r="N94" s="72"/>
      <c r="O94" s="72" t="s">
        <v>42</v>
      </c>
      <c r="P94" s="72"/>
      <c r="Q94" s="72"/>
      <c r="R94" s="72"/>
      <c r="S94" s="74"/>
      <c r="T94" s="198"/>
      <c r="U94" s="228"/>
      <c r="V94" s="198" t="s">
        <v>1187</v>
      </c>
      <c r="W94" s="228"/>
      <c r="X94" s="198"/>
      <c r="Y94" s="228" t="s">
        <v>1225</v>
      </c>
      <c r="Z94" s="228"/>
      <c r="AA94" s="75"/>
      <c r="AB94" s="369">
        <v>42644</v>
      </c>
      <c r="AC94" s="368"/>
      <c r="AD94" s="228" t="s">
        <v>1241</v>
      </c>
      <c r="AE94" s="372">
        <v>150000</v>
      </c>
      <c r="AF94" s="228"/>
      <c r="AG94" s="75"/>
      <c r="AH94" s="75"/>
      <c r="AI94" s="228"/>
      <c r="AJ94" s="23"/>
    </row>
    <row r="95" spans="1:36" ht="103.5" customHeight="1" x14ac:dyDescent="0.25">
      <c r="A95" s="252"/>
      <c r="B95" s="55" t="s">
        <v>168</v>
      </c>
      <c r="C95" s="198" t="s">
        <v>926</v>
      </c>
      <c r="D95" s="201" t="s">
        <v>384</v>
      </c>
      <c r="E95" s="75"/>
      <c r="F95" s="358">
        <v>41122</v>
      </c>
      <c r="G95" s="358">
        <v>42614</v>
      </c>
      <c r="H95" s="228" t="s">
        <v>466</v>
      </c>
      <c r="I95" s="365">
        <v>600000</v>
      </c>
      <c r="J95" s="228" t="s">
        <v>544</v>
      </c>
      <c r="K95" s="75"/>
      <c r="L95" s="75"/>
      <c r="M95" s="75"/>
      <c r="N95" s="72"/>
      <c r="O95" s="72" t="s">
        <v>42</v>
      </c>
      <c r="P95" s="72"/>
      <c r="Q95" s="72"/>
      <c r="R95" s="72"/>
      <c r="S95" s="74"/>
      <c r="T95" s="198"/>
      <c r="U95" s="228"/>
      <c r="V95" s="198"/>
      <c r="W95" s="228"/>
      <c r="X95" s="198" t="s">
        <v>852</v>
      </c>
      <c r="Y95" s="228" t="s">
        <v>1226</v>
      </c>
      <c r="Z95" s="228" t="s">
        <v>1227</v>
      </c>
      <c r="AA95" s="75"/>
      <c r="AB95" s="368"/>
      <c r="AC95" s="368"/>
      <c r="AD95" s="228" t="s">
        <v>444</v>
      </c>
      <c r="AE95" s="372"/>
      <c r="AF95" s="228"/>
      <c r="AG95" s="75"/>
      <c r="AH95" s="75"/>
      <c r="AI95" s="228"/>
      <c r="AJ95" s="23"/>
    </row>
    <row r="96" spans="1:36" ht="109.5" customHeight="1" x14ac:dyDescent="0.25">
      <c r="A96" s="252"/>
      <c r="B96" s="55" t="s">
        <v>169</v>
      </c>
      <c r="C96" s="198" t="s">
        <v>927</v>
      </c>
      <c r="D96" s="201" t="s">
        <v>386</v>
      </c>
      <c r="E96" s="75"/>
      <c r="F96" s="358">
        <v>40817</v>
      </c>
      <c r="G96" s="358">
        <v>41548</v>
      </c>
      <c r="H96" s="228" t="s">
        <v>963</v>
      </c>
      <c r="I96" s="365">
        <v>200000</v>
      </c>
      <c r="J96" s="228" t="s">
        <v>1007</v>
      </c>
      <c r="K96" s="75"/>
      <c r="L96" s="75"/>
      <c r="M96" s="75"/>
      <c r="N96" s="72"/>
      <c r="O96" s="72" t="s">
        <v>42</v>
      </c>
      <c r="P96" s="72"/>
      <c r="Q96" s="72"/>
      <c r="R96" s="72"/>
      <c r="S96" s="74" t="s">
        <v>116</v>
      </c>
      <c r="T96" s="198"/>
      <c r="U96" s="228"/>
      <c r="V96" s="198"/>
      <c r="W96" s="228"/>
      <c r="X96" s="198" t="s">
        <v>1188</v>
      </c>
      <c r="Y96" s="228"/>
      <c r="Z96" s="228"/>
      <c r="AA96" s="75"/>
      <c r="AB96" s="368"/>
      <c r="AC96" s="368"/>
      <c r="AD96" s="228"/>
      <c r="AE96" s="372"/>
      <c r="AF96" s="228"/>
      <c r="AG96" s="75"/>
      <c r="AH96" s="75"/>
      <c r="AI96" s="228"/>
      <c r="AJ96" s="23"/>
    </row>
    <row r="97" spans="1:36" ht="223.5" customHeight="1" x14ac:dyDescent="0.25">
      <c r="A97" s="252"/>
      <c r="B97" s="55" t="s">
        <v>170</v>
      </c>
      <c r="C97" s="198" t="s">
        <v>928</v>
      </c>
      <c r="D97" s="201" t="s">
        <v>388</v>
      </c>
      <c r="E97" s="75"/>
      <c r="F97" s="358">
        <v>41913</v>
      </c>
      <c r="G97" s="358">
        <v>42644</v>
      </c>
      <c r="H97" s="228" t="s">
        <v>964</v>
      </c>
      <c r="I97" s="365" t="s">
        <v>561</v>
      </c>
      <c r="J97" s="228" t="s">
        <v>1008</v>
      </c>
      <c r="K97" s="75"/>
      <c r="L97" s="75"/>
      <c r="M97" s="75"/>
      <c r="N97" s="72" t="s">
        <v>42</v>
      </c>
      <c r="O97" s="72"/>
      <c r="P97" s="72"/>
      <c r="Q97" s="72"/>
      <c r="R97" s="72"/>
      <c r="S97" s="74"/>
      <c r="T97" s="198"/>
      <c r="U97" s="228"/>
      <c r="V97" s="198"/>
      <c r="W97" s="228"/>
      <c r="X97" s="198" t="s">
        <v>854</v>
      </c>
      <c r="Y97" s="228"/>
      <c r="Z97" s="228"/>
      <c r="AA97" s="75"/>
      <c r="AB97" s="368"/>
      <c r="AC97" s="368"/>
      <c r="AD97" s="228"/>
      <c r="AE97" s="372"/>
      <c r="AF97" s="228"/>
      <c r="AG97" s="75"/>
      <c r="AH97" s="75"/>
      <c r="AI97" s="228" t="s">
        <v>1305</v>
      </c>
      <c r="AJ97" s="23"/>
    </row>
    <row r="98" spans="1:36" ht="90.75" customHeight="1" x14ac:dyDescent="0.25">
      <c r="A98" s="252"/>
      <c r="B98" s="55" t="s">
        <v>171</v>
      </c>
      <c r="C98" s="198" t="s">
        <v>929</v>
      </c>
      <c r="D98" s="201" t="s">
        <v>390</v>
      </c>
      <c r="E98" s="75"/>
      <c r="F98" s="358" t="s">
        <v>221</v>
      </c>
      <c r="G98" s="358">
        <v>42644</v>
      </c>
      <c r="H98" s="228" t="s">
        <v>965</v>
      </c>
      <c r="I98" s="365">
        <v>4000000</v>
      </c>
      <c r="J98" s="228" t="s">
        <v>547</v>
      </c>
      <c r="K98" s="75"/>
      <c r="L98" s="75"/>
      <c r="M98" s="75"/>
      <c r="N98" s="72"/>
      <c r="O98" s="72"/>
      <c r="P98" s="72"/>
      <c r="Q98" s="72" t="s">
        <v>42</v>
      </c>
      <c r="R98" s="72"/>
      <c r="S98" s="74"/>
      <c r="T98" s="198" t="s">
        <v>1189</v>
      </c>
      <c r="U98" s="228" t="s">
        <v>1011</v>
      </c>
      <c r="V98" s="198"/>
      <c r="W98" s="228"/>
      <c r="X98" s="198"/>
      <c r="Y98" s="228"/>
      <c r="Z98" s="228"/>
      <c r="AA98" s="75"/>
      <c r="AB98" s="368"/>
      <c r="AC98" s="368"/>
      <c r="AD98" s="228" t="s">
        <v>1242</v>
      </c>
      <c r="AE98" s="372"/>
      <c r="AF98" s="228"/>
      <c r="AG98" s="75"/>
      <c r="AH98" s="75"/>
      <c r="AI98" s="228"/>
      <c r="AJ98" s="23"/>
    </row>
    <row r="99" spans="1:36" ht="120" customHeight="1" x14ac:dyDescent="0.25">
      <c r="A99" s="252"/>
      <c r="B99" s="55" t="s">
        <v>172</v>
      </c>
      <c r="C99" s="198" t="s">
        <v>930</v>
      </c>
      <c r="D99" s="201" t="s">
        <v>392</v>
      </c>
      <c r="E99" s="75"/>
      <c r="F99" s="358" t="s">
        <v>221</v>
      </c>
      <c r="G99" s="358">
        <v>42370</v>
      </c>
      <c r="H99" s="228" t="s">
        <v>966</v>
      </c>
      <c r="I99" s="365">
        <v>1800000</v>
      </c>
      <c r="J99" s="228" t="s">
        <v>548</v>
      </c>
      <c r="K99" s="75"/>
      <c r="L99" s="75"/>
      <c r="M99" s="75"/>
      <c r="N99" s="72"/>
      <c r="O99" s="72" t="s">
        <v>42</v>
      </c>
      <c r="P99" s="72"/>
      <c r="Q99" s="72"/>
      <c r="R99" s="72"/>
      <c r="S99" s="74"/>
      <c r="T99" s="198"/>
      <c r="U99" s="228"/>
      <c r="V99" s="198" t="s">
        <v>1190</v>
      </c>
      <c r="W99" s="228"/>
      <c r="X99" s="198"/>
      <c r="Y99" s="228" t="s">
        <v>1228</v>
      </c>
      <c r="Z99" s="228"/>
      <c r="AA99" s="75"/>
      <c r="AB99" s="368"/>
      <c r="AC99" s="368"/>
      <c r="AD99" s="228" t="s">
        <v>1234</v>
      </c>
      <c r="AE99" s="372"/>
      <c r="AF99" s="228"/>
      <c r="AG99" s="75"/>
      <c r="AH99" s="75"/>
      <c r="AI99" s="228"/>
      <c r="AJ99" s="23"/>
    </row>
    <row r="100" spans="1:36" ht="132" customHeight="1" x14ac:dyDescent="0.25">
      <c r="A100" s="252"/>
      <c r="B100" s="55" t="s">
        <v>173</v>
      </c>
      <c r="C100" s="198" t="s">
        <v>931</v>
      </c>
      <c r="D100" s="201" t="s">
        <v>394</v>
      </c>
      <c r="E100" s="75"/>
      <c r="F100" s="209">
        <v>41395</v>
      </c>
      <c r="G100" s="209">
        <v>42644</v>
      </c>
      <c r="H100" s="228" t="s">
        <v>470</v>
      </c>
      <c r="I100" s="365">
        <v>1000000</v>
      </c>
      <c r="J100" s="228" t="s">
        <v>1009</v>
      </c>
      <c r="K100" s="75"/>
      <c r="L100" s="75"/>
      <c r="M100" s="75"/>
      <c r="N100" s="72"/>
      <c r="O100" s="72"/>
      <c r="P100" s="72" t="s">
        <v>42</v>
      </c>
      <c r="Q100" s="72"/>
      <c r="R100" s="72"/>
      <c r="S100" s="74"/>
      <c r="T100" s="198" t="s">
        <v>1191</v>
      </c>
      <c r="U100" s="228"/>
      <c r="V100" s="198" t="s">
        <v>1192</v>
      </c>
      <c r="W100" s="228" t="s">
        <v>1193</v>
      </c>
      <c r="X100" s="198" t="s">
        <v>1194</v>
      </c>
      <c r="Y100" s="228"/>
      <c r="Z100" s="228"/>
      <c r="AA100" s="75"/>
      <c r="AB100" s="368"/>
      <c r="AC100" s="368"/>
      <c r="AD100" s="228"/>
      <c r="AE100" s="372"/>
      <c r="AF100" s="228"/>
      <c r="AG100" s="75"/>
      <c r="AH100" s="75"/>
      <c r="AI100" s="228"/>
      <c r="AJ100" s="23"/>
    </row>
    <row r="101" spans="1:36" ht="187.5" customHeight="1" x14ac:dyDescent="0.25">
      <c r="A101" s="252"/>
      <c r="B101" s="55" t="s">
        <v>174</v>
      </c>
      <c r="C101" s="198" t="s">
        <v>932</v>
      </c>
      <c r="D101" s="201" t="s">
        <v>396</v>
      </c>
      <c r="E101" s="75"/>
      <c r="F101" s="358">
        <v>40909</v>
      </c>
      <c r="G101" s="358">
        <v>42370</v>
      </c>
      <c r="H101" s="228" t="s">
        <v>471</v>
      </c>
      <c r="I101" s="365">
        <v>1000000</v>
      </c>
      <c r="J101" s="228" t="s">
        <v>550</v>
      </c>
      <c r="K101" s="75"/>
      <c r="L101" s="75"/>
      <c r="M101" s="75"/>
      <c r="N101" s="72"/>
      <c r="O101" s="72"/>
      <c r="P101" s="72"/>
      <c r="Q101" s="72" t="s">
        <v>42</v>
      </c>
      <c r="R101" s="72"/>
      <c r="S101" s="74"/>
      <c r="T101" s="198" t="s">
        <v>1195</v>
      </c>
      <c r="U101" s="228"/>
      <c r="V101" s="198" t="s">
        <v>1196</v>
      </c>
      <c r="W101" s="228" t="s">
        <v>471</v>
      </c>
      <c r="X101" s="198"/>
      <c r="Y101" s="228"/>
      <c r="Z101" s="228"/>
      <c r="AA101" s="75"/>
      <c r="AB101" s="368"/>
      <c r="AC101" s="368"/>
      <c r="AD101" s="228" t="s">
        <v>1236</v>
      </c>
      <c r="AE101" s="372"/>
      <c r="AF101" s="228"/>
      <c r="AG101" s="75"/>
      <c r="AH101" s="75"/>
      <c r="AI101" s="228"/>
      <c r="AJ101" s="23"/>
    </row>
    <row r="102" spans="1:36" ht="86.25" customHeight="1" x14ac:dyDescent="0.25">
      <c r="A102" s="340" t="s">
        <v>413</v>
      </c>
      <c r="B102" s="55" t="s">
        <v>176</v>
      </c>
      <c r="C102" s="198" t="s">
        <v>397</v>
      </c>
      <c r="D102" s="201" t="s">
        <v>398</v>
      </c>
      <c r="E102" s="75"/>
      <c r="F102" s="358">
        <v>40940</v>
      </c>
      <c r="G102" s="358">
        <v>41699</v>
      </c>
      <c r="H102" s="228" t="s">
        <v>967</v>
      </c>
      <c r="I102" s="365">
        <v>400000</v>
      </c>
      <c r="J102" s="228" t="s">
        <v>551</v>
      </c>
      <c r="K102" s="75"/>
      <c r="L102" s="75"/>
      <c r="M102" s="75"/>
      <c r="N102" s="72"/>
      <c r="O102" s="72" t="s">
        <v>42</v>
      </c>
      <c r="P102" s="72"/>
      <c r="Q102" s="72"/>
      <c r="R102" s="72"/>
      <c r="S102" s="74" t="s">
        <v>116</v>
      </c>
      <c r="T102" s="198" t="s">
        <v>1197</v>
      </c>
      <c r="U102" s="228"/>
      <c r="V102" s="198" t="s">
        <v>1198</v>
      </c>
      <c r="W102" s="228" t="s">
        <v>1199</v>
      </c>
      <c r="X102" s="198" t="s">
        <v>1315</v>
      </c>
      <c r="Y102" s="228"/>
      <c r="Z102" s="228"/>
      <c r="AA102" s="75"/>
      <c r="AB102" s="368"/>
      <c r="AC102" s="368"/>
      <c r="AD102" s="228"/>
      <c r="AE102" s="372"/>
      <c r="AF102" s="228"/>
      <c r="AG102" s="75"/>
      <c r="AH102" s="75"/>
      <c r="AI102" s="228"/>
      <c r="AJ102" s="23"/>
    </row>
    <row r="103" spans="1:36" ht="121.5" customHeight="1" x14ac:dyDescent="0.25">
      <c r="A103" s="340"/>
      <c r="B103" s="55" t="s">
        <v>177</v>
      </c>
      <c r="C103" s="198" t="s">
        <v>399</v>
      </c>
      <c r="D103" s="201" t="s">
        <v>400</v>
      </c>
      <c r="E103" s="75"/>
      <c r="F103" s="358">
        <v>40817</v>
      </c>
      <c r="G103" s="358">
        <v>41548</v>
      </c>
      <c r="H103" s="228" t="s">
        <v>473</v>
      </c>
      <c r="I103" s="365">
        <v>400000</v>
      </c>
      <c r="J103" s="228" t="s">
        <v>552</v>
      </c>
      <c r="K103" s="75"/>
      <c r="L103" s="75"/>
      <c r="M103" s="75"/>
      <c r="N103" s="72"/>
      <c r="O103" s="72"/>
      <c r="P103" s="72"/>
      <c r="Q103" s="72" t="s">
        <v>42</v>
      </c>
      <c r="R103" s="72"/>
      <c r="S103" s="74"/>
      <c r="T103" s="198" t="s">
        <v>1200</v>
      </c>
      <c r="U103" s="228" t="s">
        <v>1011</v>
      </c>
      <c r="V103" s="198" t="s">
        <v>1201</v>
      </c>
      <c r="W103" s="228" t="s">
        <v>236</v>
      </c>
      <c r="X103" s="198"/>
      <c r="Y103" s="228"/>
      <c r="Z103" s="228"/>
      <c r="AA103" s="75"/>
      <c r="AB103" s="368"/>
      <c r="AC103" s="369">
        <v>42644</v>
      </c>
      <c r="AD103" s="228"/>
      <c r="AE103" s="372"/>
      <c r="AF103" s="228"/>
      <c r="AG103" s="75"/>
      <c r="AH103" s="75"/>
      <c r="AI103" s="228"/>
      <c r="AJ103" s="23"/>
    </row>
    <row r="104" spans="1:36" ht="92.25" customHeight="1" x14ac:dyDescent="0.25">
      <c r="A104" s="340"/>
      <c r="B104" s="55" t="s">
        <v>178</v>
      </c>
      <c r="C104" s="198" t="s">
        <v>933</v>
      </c>
      <c r="D104" s="201" t="s">
        <v>402</v>
      </c>
      <c r="E104" s="75"/>
      <c r="F104" s="358">
        <v>41000</v>
      </c>
      <c r="G104" s="358">
        <v>42614</v>
      </c>
      <c r="H104" s="228" t="s">
        <v>956</v>
      </c>
      <c r="I104" s="365">
        <v>100000</v>
      </c>
      <c r="J104" s="228" t="s">
        <v>553</v>
      </c>
      <c r="K104" s="75"/>
      <c r="L104" s="75"/>
      <c r="M104" s="75"/>
      <c r="N104" s="72"/>
      <c r="O104" s="72"/>
      <c r="P104" s="72" t="s">
        <v>42</v>
      </c>
      <c r="Q104" s="72"/>
      <c r="R104" s="72"/>
      <c r="S104" s="74" t="s">
        <v>44</v>
      </c>
      <c r="T104" s="198" t="s">
        <v>1202</v>
      </c>
      <c r="U104" s="228"/>
      <c r="V104" s="198"/>
      <c r="W104" s="228"/>
      <c r="X104" s="198" t="s">
        <v>1316</v>
      </c>
      <c r="Y104" s="228"/>
      <c r="Z104" s="228"/>
      <c r="AA104" s="75"/>
      <c r="AB104" s="368"/>
      <c r="AC104" s="368"/>
      <c r="AD104" s="228"/>
      <c r="AE104" s="372"/>
      <c r="AF104" s="228"/>
      <c r="AG104" s="75"/>
      <c r="AH104" s="75"/>
      <c r="AI104" s="228" t="s">
        <v>1306</v>
      </c>
      <c r="AJ104" s="23"/>
    </row>
    <row r="105" spans="1:36" ht="126" customHeight="1" x14ac:dyDescent="0.25">
      <c r="A105" s="340"/>
      <c r="B105" s="55" t="s">
        <v>179</v>
      </c>
      <c r="C105" s="198" t="s">
        <v>403</v>
      </c>
      <c r="D105" s="201" t="s">
        <v>404</v>
      </c>
      <c r="E105" s="75"/>
      <c r="F105" s="358">
        <v>40817</v>
      </c>
      <c r="G105" s="358">
        <v>42614</v>
      </c>
      <c r="H105" s="228" t="s">
        <v>475</v>
      </c>
      <c r="I105" s="365">
        <v>400000</v>
      </c>
      <c r="J105" s="228" t="s">
        <v>554</v>
      </c>
      <c r="K105" s="75"/>
      <c r="L105" s="75"/>
      <c r="M105" s="75"/>
      <c r="N105" s="72"/>
      <c r="O105" s="72"/>
      <c r="P105" s="72"/>
      <c r="Q105" s="72" t="s">
        <v>42</v>
      </c>
      <c r="R105" s="72"/>
      <c r="S105" s="74"/>
      <c r="T105" s="198" t="s">
        <v>1203</v>
      </c>
      <c r="U105" s="228" t="s">
        <v>1204</v>
      </c>
      <c r="V105" s="198" t="s">
        <v>1205</v>
      </c>
      <c r="W105" s="228" t="s">
        <v>1206</v>
      </c>
      <c r="X105" s="198"/>
      <c r="Y105" s="228" t="s">
        <v>1229</v>
      </c>
      <c r="Z105" s="228" t="s">
        <v>1230</v>
      </c>
      <c r="AA105" s="75"/>
      <c r="AB105" s="368"/>
      <c r="AC105" s="369">
        <v>42644</v>
      </c>
      <c r="AD105" s="228" t="s">
        <v>1243</v>
      </c>
      <c r="AE105" s="372"/>
      <c r="AF105" s="228" t="s">
        <v>1275</v>
      </c>
      <c r="AG105" s="75"/>
      <c r="AH105" s="75"/>
      <c r="AI105" s="228"/>
      <c r="AJ105" s="23"/>
    </row>
    <row r="106" spans="1:36" x14ac:dyDescent="0.25">
      <c r="T106" s="70"/>
      <c r="U106" s="362"/>
      <c r="V106" s="70"/>
      <c r="W106" s="362"/>
      <c r="X106" s="70"/>
      <c r="Y106" s="362"/>
      <c r="Z106" s="362"/>
      <c r="AB106" s="373"/>
      <c r="AC106" s="373"/>
      <c r="AD106" s="362"/>
      <c r="AJ106" s="23"/>
    </row>
    <row r="107" spans="1:36" x14ac:dyDescent="0.25">
      <c r="B107" s="76"/>
      <c r="T107" s="70"/>
      <c r="U107" s="362"/>
      <c r="V107" s="70"/>
      <c r="W107" s="362"/>
      <c r="X107" s="70"/>
      <c r="Y107" s="362"/>
      <c r="Z107" s="362"/>
      <c r="AB107" s="373"/>
      <c r="AC107" s="373"/>
      <c r="AD107" s="362"/>
      <c r="AJ107" s="23"/>
    </row>
    <row r="108" spans="1:36" ht="15.75" thickBot="1" x14ac:dyDescent="0.3">
      <c r="L108" s="86"/>
      <c r="T108" s="70"/>
      <c r="U108" s="362"/>
      <c r="V108" s="70"/>
      <c r="W108" s="362"/>
      <c r="X108" s="70"/>
      <c r="Y108" s="362"/>
      <c r="Z108" s="362"/>
      <c r="AB108" s="373"/>
      <c r="AC108" s="373"/>
      <c r="AD108" s="362"/>
      <c r="AJ108" s="23"/>
    </row>
    <row r="109" spans="1:36" ht="26.25" customHeight="1" thickBot="1" x14ac:dyDescent="0.3">
      <c r="A109" s="82" t="s">
        <v>123</v>
      </c>
      <c r="B109" s="83"/>
      <c r="C109" s="83"/>
      <c r="D109" s="83"/>
      <c r="E109" s="83"/>
      <c r="F109" s="83"/>
      <c r="G109" s="83"/>
      <c r="H109" s="83"/>
      <c r="I109" s="366"/>
      <c r="J109" s="83"/>
      <c r="K109" s="83"/>
      <c r="L109" s="85"/>
      <c r="M109" s="84"/>
      <c r="T109" s="70"/>
      <c r="U109" s="362"/>
      <c r="V109" s="70"/>
      <c r="W109" s="362"/>
      <c r="X109" s="70"/>
      <c r="Y109" s="362"/>
      <c r="Z109" s="362"/>
      <c r="AB109" s="374"/>
      <c r="AC109" s="373"/>
      <c r="AD109" s="362"/>
      <c r="AJ109" s="23"/>
    </row>
    <row r="110" spans="1:36" ht="26.25" customHeight="1" thickBot="1" x14ac:dyDescent="0.3">
      <c r="A110" s="58"/>
      <c r="B110" s="59"/>
      <c r="C110" s="59"/>
      <c r="D110" s="60"/>
      <c r="E110" s="60"/>
      <c r="F110" s="60"/>
      <c r="G110" s="60"/>
      <c r="H110" s="60"/>
      <c r="I110" s="367"/>
      <c r="J110" s="60"/>
      <c r="K110" s="60"/>
      <c r="L110" s="60"/>
      <c r="M110" s="60"/>
      <c r="N110" s="60"/>
      <c r="T110" s="70"/>
      <c r="U110" s="362"/>
      <c r="V110" s="70"/>
      <c r="W110" s="362"/>
      <c r="X110" s="70"/>
      <c r="Y110" s="362"/>
      <c r="Z110" s="362"/>
      <c r="AB110" s="373"/>
      <c r="AC110" s="373"/>
      <c r="AD110" s="362"/>
      <c r="AJ110" s="23"/>
    </row>
    <row r="111" spans="1:36" ht="43.5" customHeight="1" thickBot="1" x14ac:dyDescent="0.3">
      <c r="A111" s="64" t="s">
        <v>122</v>
      </c>
      <c r="B111" s="65"/>
      <c r="C111" s="66">
        <f>COUNTA(C115:C123,C127:C135,C139:C147,C151:C159)</f>
        <v>1</v>
      </c>
      <c r="T111" s="70"/>
      <c r="U111" s="362"/>
      <c r="V111" s="70"/>
      <c r="W111" s="362"/>
      <c r="X111" s="70"/>
      <c r="Y111" s="362"/>
      <c r="Z111" s="362"/>
      <c r="AB111" s="373"/>
      <c r="AC111" s="373"/>
      <c r="AD111" s="362"/>
      <c r="AJ111" s="23"/>
    </row>
    <row r="112" spans="1:36" x14ac:dyDescent="0.25">
      <c r="T112" s="70"/>
      <c r="U112" s="362"/>
      <c r="V112" s="70"/>
      <c r="W112" s="362"/>
      <c r="X112" s="70"/>
      <c r="Y112" s="362"/>
      <c r="Z112" s="362"/>
      <c r="AB112" s="373"/>
      <c r="AC112" s="373"/>
      <c r="AD112" s="362"/>
      <c r="AJ112" s="23"/>
    </row>
    <row r="113" spans="1:36" ht="15.75" x14ac:dyDescent="0.25">
      <c r="A113" s="262" t="s">
        <v>124</v>
      </c>
      <c r="B113" s="238" t="s">
        <v>56</v>
      </c>
      <c r="C113" s="238" t="s">
        <v>46</v>
      </c>
      <c r="D113" s="238" t="s">
        <v>47</v>
      </c>
      <c r="E113" s="264" t="s">
        <v>48</v>
      </c>
      <c r="F113" s="238" t="s">
        <v>49</v>
      </c>
      <c r="G113" s="238"/>
      <c r="H113" s="238" t="s">
        <v>50</v>
      </c>
      <c r="I113" s="264" t="s">
        <v>51</v>
      </c>
      <c r="J113" s="229" t="s">
        <v>52</v>
      </c>
      <c r="K113" s="229" t="s">
        <v>121</v>
      </c>
      <c r="L113" s="229"/>
      <c r="M113" s="229" t="s">
        <v>53</v>
      </c>
      <c r="N113" s="57"/>
      <c r="T113" s="70"/>
      <c r="U113" s="362"/>
      <c r="V113" s="70"/>
      <c r="W113" s="362"/>
      <c r="X113" s="70"/>
      <c r="Y113" s="362"/>
      <c r="Z113" s="362"/>
      <c r="AB113" s="373"/>
      <c r="AC113" s="373"/>
      <c r="AD113" s="362"/>
      <c r="AJ113" s="23"/>
    </row>
    <row r="114" spans="1:36" ht="15.75" x14ac:dyDescent="0.25">
      <c r="A114" s="263"/>
      <c r="B114" s="238"/>
      <c r="C114" s="238"/>
      <c r="D114" s="238"/>
      <c r="E114" s="264"/>
      <c r="F114" s="61" t="s">
        <v>54</v>
      </c>
      <c r="G114" s="61" t="s">
        <v>55</v>
      </c>
      <c r="H114" s="238"/>
      <c r="I114" s="264"/>
      <c r="J114" s="229"/>
      <c r="K114" s="113" t="s">
        <v>127</v>
      </c>
      <c r="L114" s="113" t="s">
        <v>128</v>
      </c>
      <c r="M114" s="229"/>
      <c r="N114" s="50"/>
      <c r="T114" s="70"/>
      <c r="U114" s="362"/>
      <c r="V114" s="70"/>
      <c r="W114" s="362"/>
      <c r="X114" s="70"/>
      <c r="Y114" s="362"/>
      <c r="Z114" s="362"/>
      <c r="AB114" s="373"/>
      <c r="AC114" s="373"/>
      <c r="AD114" s="362"/>
      <c r="AJ114" s="23"/>
    </row>
    <row r="115" spans="1:36" ht="99" customHeight="1" x14ac:dyDescent="0.25">
      <c r="A115" s="201" t="s">
        <v>411</v>
      </c>
      <c r="B115" s="201"/>
      <c r="C115" s="198" t="s">
        <v>934</v>
      </c>
      <c r="D115" s="201" t="s">
        <v>935</v>
      </c>
      <c r="E115" s="198"/>
      <c r="F115" s="198"/>
      <c r="G115" s="198"/>
      <c r="H115" s="201" t="s">
        <v>936</v>
      </c>
      <c r="I115" s="228" t="s">
        <v>937</v>
      </c>
      <c r="J115" s="200" t="s">
        <v>938</v>
      </c>
      <c r="K115" s="197"/>
      <c r="L115" s="197"/>
      <c r="M115" s="197" t="s">
        <v>939</v>
      </c>
      <c r="N115" s="50"/>
      <c r="T115" s="70"/>
      <c r="U115" s="362"/>
      <c r="V115" s="70"/>
      <c r="W115" s="362"/>
      <c r="X115" s="70"/>
      <c r="Y115" s="362"/>
      <c r="Z115" s="362"/>
      <c r="AB115" s="373"/>
      <c r="AC115" s="373"/>
      <c r="AD115" s="362"/>
      <c r="AJ115" s="23"/>
    </row>
    <row r="116" spans="1:36" x14ac:dyDescent="0.25">
      <c r="A116" s="55"/>
      <c r="B116" s="55"/>
      <c r="C116" s="75"/>
      <c r="D116" s="75"/>
      <c r="E116" s="75"/>
      <c r="F116" s="75"/>
      <c r="G116" s="75"/>
      <c r="H116" s="75"/>
      <c r="I116" s="228"/>
      <c r="J116" s="75"/>
      <c r="K116" s="75"/>
      <c r="L116" s="75"/>
      <c r="M116" s="75"/>
      <c r="N116" s="50"/>
      <c r="T116" s="70"/>
      <c r="U116" s="362"/>
      <c r="V116" s="70"/>
      <c r="W116" s="362"/>
      <c r="X116" s="70"/>
      <c r="Y116" s="362"/>
      <c r="Z116" s="362"/>
      <c r="AB116" s="373"/>
      <c r="AC116" s="373"/>
      <c r="AD116" s="362"/>
      <c r="AJ116" s="23"/>
    </row>
    <row r="117" spans="1:36" x14ac:dyDescent="0.25">
      <c r="A117" s="55"/>
      <c r="B117" s="55"/>
      <c r="C117" s="75"/>
      <c r="D117" s="75"/>
      <c r="E117" s="75"/>
      <c r="F117" s="75"/>
      <c r="G117" s="75"/>
      <c r="H117" s="75"/>
      <c r="I117" s="228"/>
      <c r="J117" s="75"/>
      <c r="K117" s="75"/>
      <c r="L117" s="75"/>
      <c r="M117" s="75"/>
      <c r="N117" s="50"/>
      <c r="T117" s="70"/>
      <c r="U117" s="362"/>
      <c r="V117" s="70"/>
      <c r="W117" s="362"/>
      <c r="X117" s="70"/>
      <c r="Y117" s="362"/>
      <c r="Z117" s="362"/>
      <c r="AB117" s="373"/>
      <c r="AC117" s="373"/>
      <c r="AD117" s="362"/>
      <c r="AJ117" s="23"/>
    </row>
    <row r="118" spans="1:36" x14ac:dyDescent="0.25">
      <c r="A118" s="55"/>
      <c r="B118" s="55"/>
      <c r="C118" s="75"/>
      <c r="D118" s="75"/>
      <c r="E118" s="75"/>
      <c r="F118" s="75"/>
      <c r="G118" s="75"/>
      <c r="H118" s="75"/>
      <c r="I118" s="228"/>
      <c r="J118" s="75"/>
      <c r="K118" s="75"/>
      <c r="L118" s="75"/>
      <c r="M118" s="75"/>
      <c r="N118" s="50"/>
      <c r="T118" s="70"/>
      <c r="U118" s="362"/>
      <c r="V118" s="70"/>
      <c r="W118" s="362"/>
      <c r="X118" s="70"/>
      <c r="Y118" s="362"/>
      <c r="Z118" s="362"/>
      <c r="AB118" s="373"/>
      <c r="AC118" s="374"/>
      <c r="AD118" s="362"/>
      <c r="AJ118" s="23"/>
    </row>
    <row r="119" spans="1:36" x14ac:dyDescent="0.25">
      <c r="A119" s="55"/>
      <c r="B119" s="55"/>
      <c r="C119" s="75"/>
      <c r="D119" s="75"/>
      <c r="E119" s="75"/>
      <c r="F119" s="75"/>
      <c r="G119" s="75"/>
      <c r="H119" s="75"/>
      <c r="I119" s="228"/>
      <c r="J119" s="75"/>
      <c r="K119" s="75"/>
      <c r="L119" s="75"/>
      <c r="M119" s="75"/>
      <c r="N119" s="50"/>
      <c r="T119" s="70"/>
      <c r="U119" s="362"/>
      <c r="V119" s="70"/>
      <c r="W119" s="362"/>
      <c r="X119" s="70"/>
      <c r="Y119" s="362"/>
      <c r="Z119" s="362"/>
      <c r="AB119" s="373"/>
      <c r="AC119" s="373"/>
      <c r="AD119" s="362"/>
      <c r="AJ119" s="23"/>
    </row>
    <row r="120" spans="1:36" x14ac:dyDescent="0.25">
      <c r="A120" s="55"/>
      <c r="B120" s="55"/>
      <c r="C120" s="75"/>
      <c r="D120" s="75"/>
      <c r="E120" s="75"/>
      <c r="F120" s="75"/>
      <c r="G120" s="75"/>
      <c r="H120" s="75"/>
      <c r="I120" s="228"/>
      <c r="J120" s="75"/>
      <c r="K120" s="75"/>
      <c r="L120" s="75"/>
      <c r="M120" s="75"/>
      <c r="N120" s="50"/>
      <c r="T120" s="70"/>
      <c r="U120" s="362"/>
      <c r="V120" s="70"/>
      <c r="W120" s="362"/>
      <c r="X120" s="70"/>
      <c r="Y120" s="362"/>
      <c r="Z120" s="362"/>
      <c r="AB120" s="373"/>
      <c r="AC120" s="374"/>
      <c r="AD120" s="362"/>
      <c r="AJ120" s="23"/>
    </row>
    <row r="121" spans="1:36" x14ac:dyDescent="0.25">
      <c r="A121" s="55"/>
      <c r="B121" s="55"/>
      <c r="C121" s="75"/>
      <c r="D121" s="75"/>
      <c r="E121" s="75"/>
      <c r="F121" s="75"/>
      <c r="G121" s="75"/>
      <c r="H121" s="75"/>
      <c r="I121" s="228"/>
      <c r="J121" s="75"/>
      <c r="K121" s="75"/>
      <c r="L121" s="75"/>
      <c r="M121" s="75"/>
      <c r="N121" s="50"/>
      <c r="AJ121" s="23"/>
    </row>
    <row r="122" spans="1:36" x14ac:dyDescent="0.25">
      <c r="A122" s="55"/>
      <c r="B122" s="55"/>
      <c r="C122" s="75"/>
      <c r="D122" s="75"/>
      <c r="E122" s="75"/>
      <c r="F122" s="75"/>
      <c r="G122" s="75"/>
      <c r="H122" s="75"/>
      <c r="I122" s="228"/>
      <c r="J122" s="75"/>
      <c r="K122" s="75"/>
      <c r="L122" s="75"/>
      <c r="M122" s="75"/>
      <c r="N122" s="50"/>
      <c r="AJ122" s="23"/>
    </row>
    <row r="123" spans="1:36" x14ac:dyDescent="0.25">
      <c r="A123" s="55"/>
      <c r="B123" s="55"/>
      <c r="C123" s="75"/>
      <c r="D123" s="75"/>
      <c r="E123" s="75"/>
      <c r="F123" s="75"/>
      <c r="G123" s="75"/>
      <c r="H123" s="75"/>
      <c r="I123" s="228"/>
      <c r="J123" s="75"/>
      <c r="K123" s="75"/>
      <c r="L123" s="75"/>
      <c r="M123" s="75"/>
      <c r="N123" s="50"/>
      <c r="AJ123" s="23"/>
    </row>
    <row r="124" spans="1:36" s="50" customFormat="1" x14ac:dyDescent="0.25">
      <c r="I124" s="363"/>
      <c r="N124" s="77"/>
      <c r="O124" s="77"/>
      <c r="P124" s="77"/>
      <c r="Q124" s="77"/>
      <c r="R124" s="77"/>
      <c r="S124" s="77"/>
      <c r="U124" s="203"/>
      <c r="W124" s="203"/>
      <c r="AJ124" s="112"/>
    </row>
    <row r="125" spans="1:36" ht="15.75" x14ac:dyDescent="0.25">
      <c r="A125" s="262" t="s">
        <v>124</v>
      </c>
      <c r="B125" s="238" t="s">
        <v>56</v>
      </c>
      <c r="C125" s="238" t="s">
        <v>46</v>
      </c>
      <c r="D125" s="238" t="s">
        <v>47</v>
      </c>
      <c r="E125" s="264" t="s">
        <v>48</v>
      </c>
      <c r="F125" s="238" t="s">
        <v>49</v>
      </c>
      <c r="G125" s="238"/>
      <c r="H125" s="238" t="s">
        <v>50</v>
      </c>
      <c r="I125" s="264" t="s">
        <v>51</v>
      </c>
      <c r="J125" s="238" t="s">
        <v>52</v>
      </c>
      <c r="K125" s="229" t="s">
        <v>121</v>
      </c>
      <c r="L125" s="229"/>
      <c r="M125" s="238" t="s">
        <v>53</v>
      </c>
      <c r="N125" s="57"/>
      <c r="AJ125" s="23"/>
    </row>
    <row r="126" spans="1:36" ht="15" customHeight="1" x14ac:dyDescent="0.25">
      <c r="A126" s="263"/>
      <c r="B126" s="238"/>
      <c r="C126" s="238"/>
      <c r="D126" s="238"/>
      <c r="E126" s="264"/>
      <c r="F126" s="61" t="s">
        <v>54</v>
      </c>
      <c r="G126" s="61" t="s">
        <v>55</v>
      </c>
      <c r="H126" s="238"/>
      <c r="I126" s="264"/>
      <c r="J126" s="238"/>
      <c r="K126" s="113" t="s">
        <v>127</v>
      </c>
      <c r="L126" s="113" t="s">
        <v>128</v>
      </c>
      <c r="M126" s="238"/>
      <c r="N126" s="50"/>
      <c r="AJ126" s="23"/>
    </row>
    <row r="127" spans="1:36" x14ac:dyDescent="0.25">
      <c r="A127" s="55"/>
      <c r="B127" s="55"/>
      <c r="C127" s="75"/>
      <c r="D127" s="75"/>
      <c r="E127" s="75"/>
      <c r="F127" s="75"/>
      <c r="G127" s="75"/>
      <c r="H127" s="75"/>
      <c r="I127" s="228"/>
      <c r="J127" s="72"/>
      <c r="K127" s="72"/>
      <c r="L127" s="72"/>
      <c r="M127" s="72"/>
      <c r="N127" s="50"/>
      <c r="AJ127" s="23"/>
    </row>
    <row r="128" spans="1:36" x14ac:dyDescent="0.25">
      <c r="A128" s="55"/>
      <c r="B128" s="55"/>
      <c r="C128" s="75"/>
      <c r="D128" s="75"/>
      <c r="E128" s="75"/>
      <c r="F128" s="75"/>
      <c r="G128" s="75"/>
      <c r="H128" s="75"/>
      <c r="I128" s="228"/>
      <c r="J128" s="75"/>
      <c r="K128" s="75"/>
      <c r="L128" s="75"/>
      <c r="M128" s="75"/>
      <c r="N128" s="50"/>
      <c r="AJ128" s="23"/>
    </row>
    <row r="129" spans="1:36" x14ac:dyDescent="0.25">
      <c r="A129" s="55"/>
      <c r="B129" s="55"/>
      <c r="C129" s="75"/>
      <c r="D129" s="75"/>
      <c r="E129" s="75"/>
      <c r="F129" s="75"/>
      <c r="G129" s="75"/>
      <c r="H129" s="75"/>
      <c r="I129" s="228"/>
      <c r="J129" s="75"/>
      <c r="K129" s="75"/>
      <c r="L129" s="75"/>
      <c r="M129" s="75"/>
      <c r="N129" s="50"/>
      <c r="AJ129" s="23"/>
    </row>
    <row r="130" spans="1:36" x14ac:dyDescent="0.25">
      <c r="A130" s="55"/>
      <c r="B130" s="55"/>
      <c r="C130" s="75"/>
      <c r="D130" s="75"/>
      <c r="E130" s="75"/>
      <c r="F130" s="75"/>
      <c r="G130" s="75"/>
      <c r="H130" s="75"/>
      <c r="I130" s="228"/>
      <c r="J130" s="75"/>
      <c r="K130" s="75"/>
      <c r="L130" s="75"/>
      <c r="M130" s="75"/>
      <c r="N130" s="50"/>
      <c r="AJ130" s="23"/>
    </row>
    <row r="131" spans="1:36" x14ac:dyDescent="0.25">
      <c r="A131" s="55"/>
      <c r="B131" s="55"/>
      <c r="C131" s="75"/>
      <c r="D131" s="75"/>
      <c r="E131" s="75"/>
      <c r="F131" s="75"/>
      <c r="G131" s="75"/>
      <c r="H131" s="75"/>
      <c r="I131" s="228"/>
      <c r="J131" s="75"/>
      <c r="K131" s="75"/>
      <c r="L131" s="75"/>
      <c r="M131" s="75"/>
      <c r="N131" s="50"/>
      <c r="AJ131" s="23"/>
    </row>
    <row r="132" spans="1:36" x14ac:dyDescent="0.25">
      <c r="A132" s="55"/>
      <c r="B132" s="55"/>
      <c r="C132" s="75"/>
      <c r="D132" s="75"/>
      <c r="E132" s="75"/>
      <c r="F132" s="75"/>
      <c r="G132" s="75"/>
      <c r="H132" s="75"/>
      <c r="I132" s="228"/>
      <c r="J132" s="75"/>
      <c r="K132" s="75"/>
      <c r="L132" s="75"/>
      <c r="M132" s="75"/>
      <c r="N132" s="50"/>
      <c r="AJ132" s="23"/>
    </row>
    <row r="133" spans="1:36" x14ac:dyDescent="0.25">
      <c r="A133" s="55"/>
      <c r="B133" s="55"/>
      <c r="C133" s="75"/>
      <c r="D133" s="75"/>
      <c r="E133" s="75"/>
      <c r="F133" s="75"/>
      <c r="G133" s="75"/>
      <c r="H133" s="75"/>
      <c r="I133" s="228"/>
      <c r="J133" s="75"/>
      <c r="K133" s="75"/>
      <c r="L133" s="75"/>
      <c r="M133" s="75"/>
      <c r="N133" s="50"/>
      <c r="AJ133" s="23"/>
    </row>
    <row r="134" spans="1:36" x14ac:dyDescent="0.25">
      <c r="A134" s="55"/>
      <c r="B134" s="55"/>
      <c r="C134" s="75"/>
      <c r="D134" s="75"/>
      <c r="E134" s="75"/>
      <c r="F134" s="75"/>
      <c r="G134" s="75"/>
      <c r="H134" s="75"/>
      <c r="I134" s="228"/>
      <c r="J134" s="75"/>
      <c r="K134" s="75"/>
      <c r="L134" s="75"/>
      <c r="M134" s="75"/>
      <c r="N134" s="50"/>
      <c r="AJ134" s="23"/>
    </row>
    <row r="135" spans="1:36" x14ac:dyDescent="0.25">
      <c r="A135" s="55"/>
      <c r="B135" s="55"/>
      <c r="C135" s="75"/>
      <c r="D135" s="75"/>
      <c r="E135" s="75"/>
      <c r="F135" s="75"/>
      <c r="G135" s="75"/>
      <c r="H135" s="75"/>
      <c r="I135" s="228"/>
      <c r="J135" s="75"/>
      <c r="K135" s="75"/>
      <c r="L135" s="75"/>
      <c r="M135" s="75"/>
      <c r="N135" s="50"/>
      <c r="AJ135" s="23"/>
    </row>
    <row r="136" spans="1:36" x14ac:dyDescent="0.25">
      <c r="A136" s="50"/>
      <c r="B136" s="50"/>
      <c r="C136" s="50"/>
      <c r="D136" s="50"/>
      <c r="E136" s="50"/>
      <c r="F136" s="50"/>
      <c r="G136" s="50"/>
      <c r="H136" s="50"/>
      <c r="I136" s="363"/>
      <c r="J136" s="50"/>
      <c r="K136" s="50"/>
      <c r="L136" s="50"/>
      <c r="M136" s="50"/>
      <c r="N136" s="77"/>
      <c r="AJ136" s="23"/>
    </row>
    <row r="137" spans="1:36" ht="15.75" x14ac:dyDescent="0.25">
      <c r="A137" s="262" t="s">
        <v>124</v>
      </c>
      <c r="B137" s="238" t="s">
        <v>56</v>
      </c>
      <c r="C137" s="238" t="s">
        <v>46</v>
      </c>
      <c r="D137" s="238" t="s">
        <v>47</v>
      </c>
      <c r="E137" s="264" t="s">
        <v>48</v>
      </c>
      <c r="F137" s="238" t="s">
        <v>49</v>
      </c>
      <c r="G137" s="238"/>
      <c r="H137" s="238" t="s">
        <v>50</v>
      </c>
      <c r="I137" s="264" t="s">
        <v>51</v>
      </c>
      <c r="J137" s="238" t="s">
        <v>52</v>
      </c>
      <c r="K137" s="229" t="s">
        <v>121</v>
      </c>
      <c r="L137" s="229"/>
      <c r="M137" s="238" t="s">
        <v>53</v>
      </c>
      <c r="N137" s="57"/>
      <c r="AJ137" s="23"/>
    </row>
    <row r="138" spans="1:36" ht="15" customHeight="1" x14ac:dyDescent="0.25">
      <c r="A138" s="263"/>
      <c r="B138" s="238"/>
      <c r="C138" s="238"/>
      <c r="D138" s="238"/>
      <c r="E138" s="264"/>
      <c r="F138" s="61" t="s">
        <v>54</v>
      </c>
      <c r="G138" s="61" t="s">
        <v>55</v>
      </c>
      <c r="H138" s="238"/>
      <c r="I138" s="264"/>
      <c r="J138" s="238"/>
      <c r="K138" s="113" t="s">
        <v>127</v>
      </c>
      <c r="L138" s="113" t="s">
        <v>128</v>
      </c>
      <c r="M138" s="238"/>
      <c r="N138" s="50"/>
      <c r="AJ138" s="23"/>
    </row>
    <row r="139" spans="1:36" x14ac:dyDescent="0.25">
      <c r="A139" s="55"/>
      <c r="B139" s="55"/>
      <c r="C139" s="75"/>
      <c r="D139" s="75"/>
      <c r="E139" s="75"/>
      <c r="F139" s="75"/>
      <c r="G139" s="75"/>
      <c r="H139" s="75"/>
      <c r="I139" s="228"/>
      <c r="J139" s="72"/>
      <c r="K139" s="72"/>
      <c r="L139" s="72"/>
      <c r="M139" s="72"/>
      <c r="N139" s="50"/>
      <c r="AJ139" s="23"/>
    </row>
    <row r="140" spans="1:36" x14ac:dyDescent="0.25">
      <c r="A140" s="55"/>
      <c r="B140" s="55"/>
      <c r="C140" s="75"/>
      <c r="D140" s="75"/>
      <c r="E140" s="75"/>
      <c r="F140" s="75"/>
      <c r="G140" s="75"/>
      <c r="H140" s="75"/>
      <c r="I140" s="228"/>
      <c r="J140" s="75"/>
      <c r="K140" s="75"/>
      <c r="L140" s="75"/>
      <c r="M140" s="75"/>
      <c r="N140" s="50"/>
      <c r="AJ140" s="23"/>
    </row>
    <row r="141" spans="1:36" x14ac:dyDescent="0.25">
      <c r="A141" s="55"/>
      <c r="B141" s="55"/>
      <c r="C141" s="75"/>
      <c r="D141" s="75"/>
      <c r="E141" s="75"/>
      <c r="F141" s="75"/>
      <c r="G141" s="75"/>
      <c r="H141" s="75"/>
      <c r="I141" s="228"/>
      <c r="J141" s="75"/>
      <c r="K141" s="75"/>
      <c r="L141" s="75"/>
      <c r="M141" s="75"/>
      <c r="N141" s="50"/>
      <c r="AJ141" s="23"/>
    </row>
    <row r="142" spans="1:36" x14ac:dyDescent="0.25">
      <c r="A142" s="55"/>
      <c r="B142" s="55"/>
      <c r="C142" s="75"/>
      <c r="D142" s="75"/>
      <c r="E142" s="75"/>
      <c r="F142" s="75"/>
      <c r="G142" s="75"/>
      <c r="H142" s="75"/>
      <c r="I142" s="228"/>
      <c r="J142" s="75"/>
      <c r="K142" s="75"/>
      <c r="L142" s="75"/>
      <c r="M142" s="75"/>
      <c r="N142" s="50"/>
      <c r="AJ142" s="23"/>
    </row>
    <row r="143" spans="1:36" x14ac:dyDescent="0.25">
      <c r="A143" s="55"/>
      <c r="B143" s="55"/>
      <c r="C143" s="75"/>
      <c r="D143" s="75"/>
      <c r="E143" s="75"/>
      <c r="F143" s="75"/>
      <c r="G143" s="75"/>
      <c r="H143" s="75"/>
      <c r="I143" s="228"/>
      <c r="J143" s="75"/>
      <c r="K143" s="75"/>
      <c r="L143" s="75"/>
      <c r="M143" s="75"/>
      <c r="N143" s="50"/>
      <c r="AJ143" s="23"/>
    </row>
    <row r="144" spans="1:36" x14ac:dyDescent="0.25">
      <c r="A144" s="55"/>
      <c r="B144" s="55"/>
      <c r="C144" s="75"/>
      <c r="D144" s="75"/>
      <c r="E144" s="75"/>
      <c r="F144" s="75"/>
      <c r="G144" s="75"/>
      <c r="H144" s="75"/>
      <c r="I144" s="228"/>
      <c r="J144" s="75"/>
      <c r="K144" s="75"/>
      <c r="L144" s="75"/>
      <c r="M144" s="75"/>
      <c r="N144" s="50"/>
      <c r="AJ144" s="23"/>
    </row>
    <row r="145" spans="1:36" x14ac:dyDescent="0.25">
      <c r="A145" s="55"/>
      <c r="B145" s="55"/>
      <c r="C145" s="75"/>
      <c r="D145" s="75"/>
      <c r="E145" s="75"/>
      <c r="F145" s="75"/>
      <c r="G145" s="75"/>
      <c r="H145" s="75"/>
      <c r="I145" s="228"/>
      <c r="J145" s="75"/>
      <c r="K145" s="75"/>
      <c r="L145" s="75"/>
      <c r="M145" s="75"/>
      <c r="N145" s="50"/>
      <c r="AJ145" s="23"/>
    </row>
    <row r="146" spans="1:36" x14ac:dyDescent="0.25">
      <c r="A146" s="55"/>
      <c r="B146" s="55"/>
      <c r="C146" s="75"/>
      <c r="D146" s="75"/>
      <c r="E146" s="75"/>
      <c r="F146" s="75"/>
      <c r="G146" s="75"/>
      <c r="H146" s="75"/>
      <c r="I146" s="228"/>
      <c r="J146" s="75"/>
      <c r="K146" s="75"/>
      <c r="L146" s="75"/>
      <c r="M146" s="75"/>
      <c r="N146" s="50"/>
      <c r="AJ146" s="23"/>
    </row>
    <row r="147" spans="1:36" x14ac:dyDescent="0.25">
      <c r="A147" s="55"/>
      <c r="B147" s="55"/>
      <c r="C147" s="75"/>
      <c r="D147" s="75"/>
      <c r="E147" s="75"/>
      <c r="F147" s="75"/>
      <c r="G147" s="75"/>
      <c r="H147" s="75"/>
      <c r="I147" s="228"/>
      <c r="J147" s="75"/>
      <c r="K147" s="75"/>
      <c r="L147" s="75"/>
      <c r="M147" s="75"/>
      <c r="N147" s="50"/>
      <c r="AJ147" s="23"/>
    </row>
    <row r="148" spans="1:36" s="50" customFormat="1" x14ac:dyDescent="0.25">
      <c r="I148" s="363"/>
      <c r="N148" s="77"/>
      <c r="O148" s="77"/>
      <c r="P148" s="77"/>
      <c r="Q148" s="77"/>
      <c r="R148" s="77"/>
      <c r="S148" s="77"/>
      <c r="U148" s="203"/>
      <c r="W148" s="203"/>
      <c r="AJ148" s="112"/>
    </row>
    <row r="149" spans="1:36" ht="15.75" x14ac:dyDescent="0.25">
      <c r="A149" s="288" t="s">
        <v>39</v>
      </c>
      <c r="B149" s="238" t="s">
        <v>56</v>
      </c>
      <c r="C149" s="238" t="s">
        <v>46</v>
      </c>
      <c r="D149" s="238" t="s">
        <v>47</v>
      </c>
      <c r="E149" s="264" t="s">
        <v>48</v>
      </c>
      <c r="F149" s="238" t="s">
        <v>49</v>
      </c>
      <c r="G149" s="238"/>
      <c r="H149" s="238" t="s">
        <v>50</v>
      </c>
      <c r="I149" s="264" t="s">
        <v>51</v>
      </c>
      <c r="J149" s="238" t="s">
        <v>52</v>
      </c>
      <c r="K149" s="229" t="s">
        <v>121</v>
      </c>
      <c r="L149" s="229"/>
      <c r="M149" s="238" t="s">
        <v>53</v>
      </c>
      <c r="N149" s="57"/>
      <c r="AJ149" s="23"/>
    </row>
    <row r="150" spans="1:36" ht="15.75" x14ac:dyDescent="0.25">
      <c r="A150" s="288"/>
      <c r="B150" s="238"/>
      <c r="C150" s="238"/>
      <c r="D150" s="238"/>
      <c r="E150" s="264"/>
      <c r="F150" s="61" t="s">
        <v>54</v>
      </c>
      <c r="G150" s="61" t="s">
        <v>55</v>
      </c>
      <c r="H150" s="238"/>
      <c r="I150" s="264"/>
      <c r="J150" s="238"/>
      <c r="K150" s="113" t="s">
        <v>127</v>
      </c>
      <c r="L150" s="113" t="s">
        <v>128</v>
      </c>
      <c r="M150" s="238"/>
      <c r="N150" s="50"/>
      <c r="AJ150" s="23"/>
    </row>
    <row r="151" spans="1:36" x14ac:dyDescent="0.25">
      <c r="A151" s="55"/>
      <c r="B151" s="55"/>
      <c r="C151" s="75"/>
      <c r="D151" s="75"/>
      <c r="E151" s="75"/>
      <c r="F151" s="75"/>
      <c r="G151" s="75"/>
      <c r="H151" s="75"/>
      <c r="I151" s="228"/>
      <c r="J151" s="72"/>
      <c r="K151" s="72"/>
      <c r="L151" s="72"/>
      <c r="M151" s="72"/>
      <c r="N151" s="50"/>
      <c r="AJ151" s="23"/>
    </row>
    <row r="152" spans="1:36" x14ac:dyDescent="0.25">
      <c r="A152" s="55"/>
      <c r="B152" s="55"/>
      <c r="C152" s="75"/>
      <c r="D152" s="75"/>
      <c r="E152" s="75"/>
      <c r="F152" s="75"/>
      <c r="G152" s="75"/>
      <c r="H152" s="75"/>
      <c r="I152" s="228"/>
      <c r="J152" s="75"/>
      <c r="K152" s="75"/>
      <c r="L152" s="75"/>
      <c r="M152" s="75"/>
      <c r="N152" s="50"/>
      <c r="AJ152" s="23"/>
    </row>
    <row r="153" spans="1:36" x14ac:dyDescent="0.25">
      <c r="A153" s="55"/>
      <c r="B153" s="55"/>
      <c r="C153" s="75"/>
      <c r="D153" s="75"/>
      <c r="E153" s="75"/>
      <c r="F153" s="75"/>
      <c r="G153" s="75"/>
      <c r="H153" s="75"/>
      <c r="I153" s="228"/>
      <c r="J153" s="75"/>
      <c r="K153" s="75"/>
      <c r="L153" s="75"/>
      <c r="M153" s="75"/>
      <c r="N153" s="50"/>
      <c r="AJ153" s="23"/>
    </row>
    <row r="154" spans="1:36" x14ac:dyDescent="0.25">
      <c r="A154" s="55"/>
      <c r="B154" s="55"/>
      <c r="C154" s="75"/>
      <c r="D154" s="75"/>
      <c r="E154" s="75"/>
      <c r="F154" s="75"/>
      <c r="G154" s="75"/>
      <c r="H154" s="75"/>
      <c r="I154" s="228"/>
      <c r="J154" s="75"/>
      <c r="K154" s="75"/>
      <c r="L154" s="75"/>
      <c r="M154" s="75"/>
      <c r="N154" s="50"/>
      <c r="AJ154" s="23"/>
    </row>
    <row r="155" spans="1:36" x14ac:dyDescent="0.25">
      <c r="A155" s="55"/>
      <c r="B155" s="55"/>
      <c r="C155" s="75"/>
      <c r="D155" s="75"/>
      <c r="E155" s="75"/>
      <c r="F155" s="75"/>
      <c r="G155" s="75"/>
      <c r="H155" s="75"/>
      <c r="I155" s="228"/>
      <c r="J155" s="75"/>
      <c r="K155" s="75"/>
      <c r="L155" s="75"/>
      <c r="M155" s="75"/>
      <c r="N155" s="50"/>
      <c r="AJ155" s="23"/>
    </row>
    <row r="156" spans="1:36" x14ac:dyDescent="0.25">
      <c r="A156" s="55"/>
      <c r="B156" s="55"/>
      <c r="C156" s="75"/>
      <c r="D156" s="75"/>
      <c r="E156" s="75"/>
      <c r="F156" s="75"/>
      <c r="G156" s="75"/>
      <c r="H156" s="75"/>
      <c r="I156" s="228"/>
      <c r="J156" s="75"/>
      <c r="K156" s="75"/>
      <c r="L156" s="75"/>
      <c r="M156" s="75"/>
      <c r="N156" s="50"/>
      <c r="AJ156" s="23"/>
    </row>
    <row r="157" spans="1:36" x14ac:dyDescent="0.25">
      <c r="A157" s="55"/>
      <c r="B157" s="55"/>
      <c r="C157" s="75"/>
      <c r="D157" s="75"/>
      <c r="E157" s="75"/>
      <c r="F157" s="75"/>
      <c r="G157" s="75"/>
      <c r="H157" s="75"/>
      <c r="I157" s="228"/>
      <c r="J157" s="75"/>
      <c r="K157" s="75"/>
      <c r="L157" s="75"/>
      <c r="M157" s="75"/>
      <c r="N157" s="50"/>
      <c r="AJ157" s="23"/>
    </row>
    <row r="158" spans="1:36" x14ac:dyDescent="0.25">
      <c r="A158" s="55"/>
      <c r="B158" s="55"/>
      <c r="C158" s="75"/>
      <c r="D158" s="75"/>
      <c r="E158" s="75"/>
      <c r="F158" s="75"/>
      <c r="G158" s="75"/>
      <c r="H158" s="75"/>
      <c r="I158" s="228"/>
      <c r="J158" s="75"/>
      <c r="K158" s="75"/>
      <c r="L158" s="75"/>
      <c r="M158" s="75"/>
      <c r="N158" s="50"/>
      <c r="AJ158" s="23"/>
    </row>
    <row r="159" spans="1:36" x14ac:dyDescent="0.25">
      <c r="A159" s="55"/>
      <c r="B159" s="55"/>
      <c r="C159" s="75"/>
      <c r="D159" s="75"/>
      <c r="E159" s="75"/>
      <c r="F159" s="75"/>
      <c r="G159" s="75"/>
      <c r="H159" s="75"/>
      <c r="I159" s="228"/>
      <c r="J159" s="75"/>
      <c r="K159" s="75"/>
      <c r="L159" s="75"/>
      <c r="M159" s="75"/>
      <c r="N159" s="50"/>
      <c r="AJ159" s="23"/>
    </row>
    <row r="160" spans="1:36" x14ac:dyDescent="0.25">
      <c r="A160" s="23"/>
      <c r="B160" s="23"/>
      <c r="C160" s="23"/>
      <c r="D160" s="23"/>
      <c r="E160" s="23"/>
      <c r="F160" s="23"/>
      <c r="G160" s="23"/>
      <c r="H160" s="23"/>
      <c r="I160" s="216"/>
      <c r="J160" s="23"/>
      <c r="K160" s="23"/>
      <c r="L160" s="23"/>
      <c r="M160" s="23"/>
      <c r="N160" s="111"/>
      <c r="O160" s="67"/>
      <c r="P160" s="67"/>
      <c r="Q160" s="67"/>
      <c r="R160" s="67"/>
      <c r="S160" s="67"/>
      <c r="T160" s="67"/>
      <c r="U160" s="216"/>
      <c r="V160" s="67"/>
      <c r="W160" s="216"/>
      <c r="X160" s="67"/>
      <c r="Y160" s="67"/>
      <c r="Z160" s="67"/>
      <c r="AA160" s="67"/>
      <c r="AB160" s="67"/>
      <c r="AC160" s="67"/>
      <c r="AD160" s="67"/>
      <c r="AE160" s="67"/>
      <c r="AF160" s="67"/>
      <c r="AG160" s="67"/>
      <c r="AH160" s="67"/>
      <c r="AI160" s="67"/>
      <c r="AJ160" s="23"/>
    </row>
    <row r="161" spans="1:36" x14ac:dyDescent="0.25">
      <c r="A161" s="23"/>
      <c r="B161" s="23"/>
      <c r="C161" s="23"/>
      <c r="D161" s="23"/>
      <c r="E161" s="23"/>
      <c r="F161" s="23"/>
      <c r="G161" s="23"/>
      <c r="H161" s="23"/>
      <c r="I161" s="216"/>
      <c r="J161" s="23"/>
      <c r="K161" s="23"/>
      <c r="L161" s="23"/>
      <c r="M161" s="23"/>
      <c r="N161" s="111"/>
      <c r="O161" s="67"/>
      <c r="P161" s="67"/>
      <c r="Q161" s="67"/>
      <c r="R161" s="67"/>
      <c r="S161" s="67"/>
      <c r="T161" s="67"/>
      <c r="U161" s="216"/>
      <c r="V161" s="67"/>
      <c r="W161" s="216"/>
      <c r="X161" s="67"/>
      <c r="Y161" s="67"/>
      <c r="Z161" s="67"/>
      <c r="AA161" s="67"/>
      <c r="AB161" s="67"/>
      <c r="AC161" s="67"/>
      <c r="AD161" s="67"/>
      <c r="AE161" s="67"/>
      <c r="AF161" s="67"/>
      <c r="AG161" s="67"/>
      <c r="AH161" s="67"/>
      <c r="AI161" s="67"/>
      <c r="AJ161" s="23"/>
    </row>
    <row r="162" spans="1:36" x14ac:dyDescent="0.25">
      <c r="N162" s="77"/>
    </row>
    <row r="163" spans="1:36" x14ac:dyDescent="0.25">
      <c r="N163" s="77"/>
    </row>
    <row r="164" spans="1:36" x14ac:dyDescent="0.25">
      <c r="N164" s="77"/>
    </row>
    <row r="165" spans="1:36" x14ac:dyDescent="0.25">
      <c r="N165" s="77"/>
    </row>
    <row r="166" spans="1:36" x14ac:dyDescent="0.25">
      <c r="N166" s="77"/>
    </row>
    <row r="167" spans="1:36" x14ac:dyDescent="0.25">
      <c r="N167" s="77"/>
    </row>
    <row r="168" spans="1:36" x14ac:dyDescent="0.25">
      <c r="N168" s="77"/>
    </row>
    <row r="169" spans="1:36" x14ac:dyDescent="0.25">
      <c r="N169" s="77"/>
    </row>
    <row r="170" spans="1:36" x14ac:dyDescent="0.25">
      <c r="N170" s="77"/>
    </row>
    <row r="171" spans="1:36" x14ac:dyDescent="0.25">
      <c r="N171" s="77"/>
    </row>
    <row r="172" spans="1:36" x14ac:dyDescent="0.25">
      <c r="N172" s="77"/>
    </row>
    <row r="173" spans="1:36" x14ac:dyDescent="0.25">
      <c r="N173" s="77"/>
    </row>
    <row r="174" spans="1:36" x14ac:dyDescent="0.25">
      <c r="N174" s="77"/>
    </row>
    <row r="175" spans="1:36" x14ac:dyDescent="0.25">
      <c r="N175" s="77"/>
    </row>
    <row r="176" spans="1:36" x14ac:dyDescent="0.25">
      <c r="N176" s="77"/>
    </row>
    <row r="177" spans="14:14" x14ac:dyDescent="0.25">
      <c r="N177" s="77"/>
    </row>
    <row r="178" spans="14:14" x14ac:dyDescent="0.25">
      <c r="N178" s="77"/>
    </row>
    <row r="179" spans="14:14" x14ac:dyDescent="0.25">
      <c r="N179" s="77"/>
    </row>
    <row r="180" spans="14:14" x14ac:dyDescent="0.25">
      <c r="N180" s="77"/>
    </row>
    <row r="181" spans="14:14" x14ac:dyDescent="0.25">
      <c r="N181" s="77"/>
    </row>
    <row r="182" spans="14:14" x14ac:dyDescent="0.25">
      <c r="N182" s="77"/>
    </row>
    <row r="183" spans="14:14" x14ac:dyDescent="0.25">
      <c r="N183" s="77"/>
    </row>
    <row r="184" spans="14:14" x14ac:dyDescent="0.25">
      <c r="N184" s="77"/>
    </row>
    <row r="185" spans="14:14" x14ac:dyDescent="0.25">
      <c r="N185" s="77"/>
    </row>
    <row r="186" spans="14:14" x14ac:dyDescent="0.25">
      <c r="N186" s="77"/>
    </row>
    <row r="187" spans="14:14" x14ac:dyDescent="0.25">
      <c r="N187" s="77"/>
    </row>
    <row r="188" spans="14:14" x14ac:dyDescent="0.25">
      <c r="N188" s="77"/>
    </row>
    <row r="189" spans="14:14" x14ac:dyDescent="0.25">
      <c r="N189" s="77"/>
    </row>
    <row r="190" spans="14:14" x14ac:dyDescent="0.25">
      <c r="N190" s="77"/>
    </row>
    <row r="191" spans="14:14" x14ac:dyDescent="0.25">
      <c r="N191" s="77"/>
    </row>
    <row r="192" spans="14:14" x14ac:dyDescent="0.25">
      <c r="N192" s="77"/>
    </row>
    <row r="193" spans="14:14" x14ac:dyDescent="0.25">
      <c r="N193" s="77"/>
    </row>
    <row r="194" spans="14:14" x14ac:dyDescent="0.25">
      <c r="N194" s="77"/>
    </row>
    <row r="195" spans="14:14" x14ac:dyDescent="0.25">
      <c r="N195" s="77"/>
    </row>
    <row r="196" spans="14:14" x14ac:dyDescent="0.25">
      <c r="N196" s="77"/>
    </row>
    <row r="197" spans="14:14" x14ac:dyDescent="0.25">
      <c r="N197" s="77"/>
    </row>
    <row r="198" spans="14:14" x14ac:dyDescent="0.25">
      <c r="N198" s="77"/>
    </row>
    <row r="199" spans="14:14" x14ac:dyDescent="0.25">
      <c r="N199" s="77"/>
    </row>
    <row r="200" spans="14:14" x14ac:dyDescent="0.25">
      <c r="N200" s="77"/>
    </row>
    <row r="201" spans="14:14" x14ac:dyDescent="0.25">
      <c r="N201" s="77"/>
    </row>
    <row r="202" spans="14:14" x14ac:dyDescent="0.25">
      <c r="N202" s="77"/>
    </row>
    <row r="203" spans="14:14" x14ac:dyDescent="0.25">
      <c r="N203" s="77"/>
    </row>
    <row r="204" spans="14:14" x14ac:dyDescent="0.25">
      <c r="N204" s="77"/>
    </row>
    <row r="205" spans="14:14" x14ac:dyDescent="0.25">
      <c r="N205" s="77"/>
    </row>
    <row r="206" spans="14:14" x14ac:dyDescent="0.25">
      <c r="N206" s="77"/>
    </row>
    <row r="207" spans="14:14" x14ac:dyDescent="0.25">
      <c r="N207" s="77"/>
    </row>
    <row r="208" spans="14:14" x14ac:dyDescent="0.25">
      <c r="N208" s="77"/>
    </row>
    <row r="209" spans="14:14" x14ac:dyDescent="0.25">
      <c r="N209" s="77"/>
    </row>
    <row r="210" spans="14:14" x14ac:dyDescent="0.25">
      <c r="N210" s="77"/>
    </row>
    <row r="211" spans="14:14" x14ac:dyDescent="0.25">
      <c r="N211" s="77"/>
    </row>
    <row r="212" spans="14:14" x14ac:dyDescent="0.25">
      <c r="N212" s="77"/>
    </row>
    <row r="213" spans="14:14" x14ac:dyDescent="0.25">
      <c r="N213" s="77"/>
    </row>
    <row r="214" spans="14:14" x14ac:dyDescent="0.25">
      <c r="N214" s="77"/>
    </row>
    <row r="215" spans="14:14" x14ac:dyDescent="0.25">
      <c r="N215" s="77"/>
    </row>
    <row r="216" spans="14:14" x14ac:dyDescent="0.25">
      <c r="N216" s="77"/>
    </row>
    <row r="217" spans="14:14" x14ac:dyDescent="0.25">
      <c r="N217" s="77"/>
    </row>
    <row r="218" spans="14:14" x14ac:dyDescent="0.25">
      <c r="N218" s="77"/>
    </row>
    <row r="219" spans="14:14" x14ac:dyDescent="0.25">
      <c r="N219" s="77"/>
    </row>
    <row r="220" spans="14:14" x14ac:dyDescent="0.25">
      <c r="N220" s="77"/>
    </row>
    <row r="221" spans="14:14" x14ac:dyDescent="0.25">
      <c r="N221" s="77"/>
    </row>
    <row r="222" spans="14:14" x14ac:dyDescent="0.25">
      <c r="N222" s="77"/>
    </row>
    <row r="223" spans="14:14" x14ac:dyDescent="0.25">
      <c r="N223" s="77"/>
    </row>
    <row r="224" spans="14:14" x14ac:dyDescent="0.25">
      <c r="N224" s="77"/>
    </row>
    <row r="225" spans="14:14" x14ac:dyDescent="0.25">
      <c r="N225" s="77"/>
    </row>
    <row r="226" spans="14:14" x14ac:dyDescent="0.25">
      <c r="N226" s="77"/>
    </row>
    <row r="227" spans="14:14" x14ac:dyDescent="0.25">
      <c r="N227" s="77"/>
    </row>
    <row r="228" spans="14:14" x14ac:dyDescent="0.25">
      <c r="N228" s="77"/>
    </row>
    <row r="229" spans="14:14" x14ac:dyDescent="0.25">
      <c r="N229" s="77"/>
    </row>
    <row r="230" spans="14:14" x14ac:dyDescent="0.25">
      <c r="N230" s="77"/>
    </row>
    <row r="231" spans="14:14" x14ac:dyDescent="0.25">
      <c r="N231" s="77"/>
    </row>
    <row r="232" spans="14:14" x14ac:dyDescent="0.25">
      <c r="N232" s="77"/>
    </row>
    <row r="233" spans="14:14" x14ac:dyDescent="0.25">
      <c r="N233" s="77"/>
    </row>
    <row r="234" spans="14:14" x14ac:dyDescent="0.25">
      <c r="N234" s="77"/>
    </row>
    <row r="235" spans="14:14" x14ac:dyDescent="0.25">
      <c r="N235" s="77"/>
    </row>
    <row r="236" spans="14:14" x14ac:dyDescent="0.25">
      <c r="N236" s="77"/>
    </row>
    <row r="237" spans="14:14" x14ac:dyDescent="0.25">
      <c r="N237" s="77"/>
    </row>
    <row r="238" spans="14:14" x14ac:dyDescent="0.25">
      <c r="N238" s="77"/>
    </row>
    <row r="239" spans="14:14" x14ac:dyDescent="0.25">
      <c r="N239" s="77"/>
    </row>
    <row r="240" spans="14:14" x14ac:dyDescent="0.25">
      <c r="N240" s="77"/>
    </row>
    <row r="241" spans="14:14" x14ac:dyDescent="0.25">
      <c r="N241" s="77"/>
    </row>
    <row r="242" spans="14:14" x14ac:dyDescent="0.25">
      <c r="N242" s="77"/>
    </row>
    <row r="243" spans="14:14" x14ac:dyDescent="0.25">
      <c r="N243" s="77"/>
    </row>
    <row r="244" spans="14:14" x14ac:dyDescent="0.25">
      <c r="N244" s="77"/>
    </row>
    <row r="245" spans="14:14" x14ac:dyDescent="0.25">
      <c r="N245" s="77"/>
    </row>
    <row r="246" spans="14:14" x14ac:dyDescent="0.25">
      <c r="N246" s="77"/>
    </row>
    <row r="247" spans="14:14" x14ac:dyDescent="0.25">
      <c r="N247" s="77"/>
    </row>
    <row r="248" spans="14:14" x14ac:dyDescent="0.25">
      <c r="N248" s="77"/>
    </row>
    <row r="249" spans="14:14" x14ac:dyDescent="0.25">
      <c r="N249" s="77"/>
    </row>
    <row r="250" spans="14:14" x14ac:dyDescent="0.25">
      <c r="N250" s="77"/>
    </row>
    <row r="251" spans="14:14" x14ac:dyDescent="0.25">
      <c r="N251" s="77"/>
    </row>
    <row r="252" spans="14:14" x14ac:dyDescent="0.25">
      <c r="N252" s="77"/>
    </row>
    <row r="253" spans="14:14" x14ac:dyDescent="0.25">
      <c r="N253" s="77"/>
    </row>
    <row r="254" spans="14:14" x14ac:dyDescent="0.25">
      <c r="N254" s="77"/>
    </row>
    <row r="255" spans="14:14" x14ac:dyDescent="0.25">
      <c r="N255" s="77"/>
    </row>
    <row r="256" spans="14:14" x14ac:dyDescent="0.25">
      <c r="N256" s="77"/>
    </row>
    <row r="257" spans="14:14" x14ac:dyDescent="0.25">
      <c r="N257" s="77"/>
    </row>
    <row r="258" spans="14:14" x14ac:dyDescent="0.25">
      <c r="N258" s="77"/>
    </row>
    <row r="259" spans="14:14" x14ac:dyDescent="0.25">
      <c r="N259" s="77"/>
    </row>
    <row r="260" spans="14:14" x14ac:dyDescent="0.25">
      <c r="N260" s="77"/>
    </row>
    <row r="261" spans="14:14" x14ac:dyDescent="0.25">
      <c r="N261" s="77"/>
    </row>
    <row r="262" spans="14:14" x14ac:dyDescent="0.25">
      <c r="N262" s="77"/>
    </row>
    <row r="263" spans="14:14" x14ac:dyDescent="0.25">
      <c r="N263" s="77"/>
    </row>
    <row r="264" spans="14:14" x14ac:dyDescent="0.25">
      <c r="N264" s="77"/>
    </row>
    <row r="265" spans="14:14" x14ac:dyDescent="0.25">
      <c r="N265" s="77"/>
    </row>
    <row r="266" spans="14:14" x14ac:dyDescent="0.25">
      <c r="N266" s="77"/>
    </row>
    <row r="267" spans="14:14" x14ac:dyDescent="0.25">
      <c r="N267" s="77"/>
    </row>
    <row r="268" spans="14:14" x14ac:dyDescent="0.25">
      <c r="N268" s="77"/>
    </row>
    <row r="269" spans="14:14" x14ac:dyDescent="0.25">
      <c r="N269" s="77"/>
    </row>
    <row r="270" spans="14:14" x14ac:dyDescent="0.25">
      <c r="N270" s="77"/>
    </row>
    <row r="271" spans="14:14" x14ac:dyDescent="0.25">
      <c r="N271" s="77"/>
    </row>
    <row r="272" spans="14:14" x14ac:dyDescent="0.25">
      <c r="N272" s="77"/>
    </row>
    <row r="273" spans="14:14" x14ac:dyDescent="0.25">
      <c r="N273" s="77"/>
    </row>
    <row r="274" spans="14:14" x14ac:dyDescent="0.25">
      <c r="N274" s="77"/>
    </row>
    <row r="275" spans="14:14" x14ac:dyDescent="0.25">
      <c r="N275" s="77"/>
    </row>
    <row r="276" spans="14:14" x14ac:dyDescent="0.25">
      <c r="N276" s="77"/>
    </row>
    <row r="277" spans="14:14" x14ac:dyDescent="0.25">
      <c r="N277" s="77"/>
    </row>
    <row r="278" spans="14:14" x14ac:dyDescent="0.25">
      <c r="N278" s="77"/>
    </row>
  </sheetData>
  <mergeCells count="94">
    <mergeCell ref="K149:L149"/>
    <mergeCell ref="M149:M150"/>
    <mergeCell ref="A149:A150"/>
    <mergeCell ref="B149:B150"/>
    <mergeCell ref="C149:C150"/>
    <mergeCell ref="D149:D150"/>
    <mergeCell ref="E149:E150"/>
    <mergeCell ref="F149:G149"/>
    <mergeCell ref="F137:G137"/>
    <mergeCell ref="H137:H138"/>
    <mergeCell ref="I137:I138"/>
    <mergeCell ref="J137:J138"/>
    <mergeCell ref="H149:H150"/>
    <mergeCell ref="I149:I150"/>
    <mergeCell ref="J149:J150"/>
    <mergeCell ref="K137:L137"/>
    <mergeCell ref="M137:M138"/>
    <mergeCell ref="H125:H126"/>
    <mergeCell ref="I125:I126"/>
    <mergeCell ref="J125:J126"/>
    <mergeCell ref="K125:L125"/>
    <mergeCell ref="M125:M126"/>
    <mergeCell ref="A137:A138"/>
    <mergeCell ref="B137:B138"/>
    <mergeCell ref="C137:C138"/>
    <mergeCell ref="D137:D138"/>
    <mergeCell ref="E137:E138"/>
    <mergeCell ref="A125:A126"/>
    <mergeCell ref="B125:B126"/>
    <mergeCell ref="C125:C126"/>
    <mergeCell ref="D125:D126"/>
    <mergeCell ref="E125:E126"/>
    <mergeCell ref="F125:G125"/>
    <mergeCell ref="F113:G113"/>
    <mergeCell ref="H113:H114"/>
    <mergeCell ref="I113:I114"/>
    <mergeCell ref="J113:J114"/>
    <mergeCell ref="K113:L113"/>
    <mergeCell ref="M113:M114"/>
    <mergeCell ref="A102:A105"/>
    <mergeCell ref="A113:A114"/>
    <mergeCell ref="B113:B114"/>
    <mergeCell ref="C113:C114"/>
    <mergeCell ref="D113:D114"/>
    <mergeCell ref="E113:E114"/>
    <mergeCell ref="A49:A60"/>
    <mergeCell ref="A61:A67"/>
    <mergeCell ref="A68:A71"/>
    <mergeCell ref="A72:A87"/>
    <mergeCell ref="A88:A90"/>
    <mergeCell ref="A91:A101"/>
    <mergeCell ref="AG9:AG10"/>
    <mergeCell ref="AH9:AH10"/>
    <mergeCell ref="AI9:AI10"/>
    <mergeCell ref="A11:A24"/>
    <mergeCell ref="A25:A36"/>
    <mergeCell ref="A37:A48"/>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s>
  <conditionalFormatting sqref="AN6:AN7">
    <cfRule type="cellIs" dxfId="32" priority="9" stopIfTrue="1" operator="equal">
      <formula>$AN$6</formula>
    </cfRule>
  </conditionalFormatting>
  <conditionalFormatting sqref="N11:N105">
    <cfRule type="cellIs" dxfId="31" priority="8" stopIfTrue="1" operator="equal">
      <formula>"x"</formula>
    </cfRule>
  </conditionalFormatting>
  <conditionalFormatting sqref="O11:O105">
    <cfRule type="cellIs" dxfId="30" priority="7" operator="equal">
      <formula>"x"</formula>
    </cfRule>
  </conditionalFormatting>
  <conditionalFormatting sqref="P11:P105">
    <cfRule type="cellIs" dxfId="29" priority="6" operator="equal">
      <formula>"x"</formula>
    </cfRule>
  </conditionalFormatting>
  <conditionalFormatting sqref="Q11:Q105">
    <cfRule type="cellIs" dxfId="28" priority="5" stopIfTrue="1" operator="equal">
      <formula>"x"</formula>
    </cfRule>
  </conditionalFormatting>
  <conditionalFormatting sqref="R11:R105">
    <cfRule type="cellIs" dxfId="27" priority="4" operator="equal">
      <formula>"x"</formula>
    </cfRule>
  </conditionalFormatting>
  <conditionalFormatting sqref="S105">
    <cfRule type="cellIs" dxfId="26" priority="3" stopIfTrue="1" operator="equal">
      <formula>"x"</formula>
    </cfRule>
  </conditionalFormatting>
  <conditionalFormatting sqref="S11:S105">
    <cfRule type="cellIs" dxfId="25" priority="1" stopIfTrue="1" operator="equal">
      <formula>$AN$7</formula>
    </cfRule>
    <cfRule type="cellIs" dxfId="24" priority="2" stopIfTrue="1" operator="equal">
      <formula>$AN$6</formula>
    </cfRule>
  </conditionalFormatting>
  <dataValidations count="1">
    <dataValidation type="list" allowBlank="1" showInputMessage="1" showErrorMessage="1" sqref="S11:S105"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3"/>
  <sheetViews>
    <sheetView showGridLines="0" zoomScale="80" zoomScaleNormal="80" zoomScalePageLayoutView="70" workbookViewId="0">
      <selection activeCell="C14" sqref="C14"/>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2"/>
      <c r="B1" s="341" t="s">
        <v>117</v>
      </c>
      <c r="C1" s="341"/>
      <c r="D1" s="341"/>
      <c r="E1" s="341"/>
      <c r="F1" s="341"/>
      <c r="G1" s="341"/>
      <c r="H1" s="341"/>
      <c r="I1" s="341"/>
      <c r="J1" s="341"/>
      <c r="K1" s="341"/>
      <c r="L1" s="341"/>
      <c r="M1" s="341"/>
      <c r="N1" s="341"/>
      <c r="O1" s="341"/>
      <c r="P1" s="341"/>
      <c r="Q1" s="341"/>
      <c r="R1" s="341"/>
      <c r="S1" s="341"/>
      <c r="T1" s="341"/>
      <c r="U1" s="341"/>
      <c r="V1" s="341"/>
      <c r="W1" s="341"/>
      <c r="X1" s="12"/>
    </row>
    <row r="2" spans="1:28" s="18" customFormat="1" ht="21" customHeight="1" x14ac:dyDescent="0.25">
      <c r="A2" s="19"/>
      <c r="B2" s="341"/>
      <c r="C2" s="341"/>
      <c r="D2" s="341"/>
      <c r="E2" s="341"/>
      <c r="F2" s="341"/>
      <c r="G2" s="341"/>
      <c r="H2" s="341"/>
      <c r="I2" s="341"/>
      <c r="J2" s="341"/>
      <c r="K2" s="341"/>
      <c r="L2" s="341"/>
      <c r="M2" s="341"/>
      <c r="N2" s="341"/>
      <c r="O2" s="341"/>
      <c r="P2" s="341"/>
      <c r="Q2" s="341"/>
      <c r="R2" s="341"/>
      <c r="S2" s="341"/>
      <c r="T2" s="341"/>
      <c r="U2" s="341"/>
      <c r="V2" s="341"/>
      <c r="W2" s="341"/>
      <c r="X2" s="19"/>
    </row>
    <row r="3" spans="1:28" s="20" customFormat="1" ht="33.75" customHeight="1" x14ac:dyDescent="0.35">
      <c r="A3" s="22"/>
      <c r="B3" s="342" t="str">
        <f>'Monitoria Anual - 2'!A2</f>
        <v>PLANO DE AÇÃO NACIONAL PARA A CONSERVAÇÃO DAS ESPÉCIES ENDÊMICAS E AMEAÇADAS DE EXTINÇÃO DA REGIÃO DO BAIXO E MÉDIO XINGU</v>
      </c>
      <c r="C3" s="342"/>
      <c r="D3" s="342"/>
      <c r="E3" s="342"/>
      <c r="F3" s="342"/>
      <c r="G3" s="342"/>
      <c r="H3" s="342"/>
      <c r="I3" s="342"/>
      <c r="J3" s="342"/>
      <c r="K3" s="342"/>
      <c r="L3" s="342"/>
      <c r="M3" s="342"/>
      <c r="N3" s="342"/>
      <c r="O3" s="342"/>
      <c r="P3" s="342"/>
      <c r="Q3" s="342"/>
      <c r="R3" s="342"/>
      <c r="S3" s="342"/>
      <c r="T3" s="342"/>
      <c r="U3" s="342"/>
      <c r="V3" s="342"/>
      <c r="W3" s="342"/>
      <c r="X3" s="22"/>
    </row>
    <row r="4" spans="1:28" s="13" customFormat="1" x14ac:dyDescent="0.25">
      <c r="A4" s="12"/>
      <c r="J4" s="14"/>
      <c r="K4" s="14"/>
      <c r="L4" s="14"/>
      <c r="M4" s="14"/>
      <c r="N4" s="14"/>
      <c r="O4" s="14"/>
      <c r="X4" s="12"/>
    </row>
    <row r="5" spans="1:28" s="15" customFormat="1" ht="54.75" customHeight="1" x14ac:dyDescent="0.25">
      <c r="A5" s="23"/>
      <c r="B5" s="343" t="s">
        <v>0</v>
      </c>
      <c r="C5" s="343"/>
      <c r="D5" s="375" t="str">
        <f>'Monitoria Anual - 2'!B4</f>
        <v>Assegurar a viabilidade populacional de espécies ameaçadas e endêmicas da fauna da área de abrangência do PAN no Médio e Baixo Xingu, conservando habitats e promovendo o desenvolvimento socioambiental.</v>
      </c>
      <c r="E5" s="375"/>
      <c r="F5" s="375"/>
      <c r="G5" s="375"/>
      <c r="H5" s="375"/>
      <c r="I5" s="375"/>
      <c r="J5" s="375"/>
      <c r="K5" s="375"/>
      <c r="L5" s="375"/>
      <c r="M5" s="376"/>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343" t="s">
        <v>120</v>
      </c>
      <c r="C7" s="343"/>
      <c r="D7" s="344" t="str">
        <f>'Monitoria Anual - 2'!B6</f>
        <v>19 e 20/03/2014</v>
      </c>
      <c r="E7" s="344"/>
      <c r="F7" s="344"/>
      <c r="G7" s="345"/>
      <c r="H7" s="50"/>
      <c r="I7" s="17"/>
      <c r="J7" s="14"/>
      <c r="K7" s="14"/>
      <c r="L7" s="14"/>
      <c r="M7" s="14"/>
      <c r="N7" s="14"/>
      <c r="O7" s="14"/>
      <c r="X7" s="12"/>
    </row>
    <row r="8" spans="1:28" x14ac:dyDescent="0.25">
      <c r="A8" s="12"/>
      <c r="X8" s="12"/>
    </row>
    <row r="9" spans="1:28" ht="31.5" customHeight="1" x14ac:dyDescent="0.25">
      <c r="A9" s="12"/>
      <c r="B9" s="346" t="s">
        <v>21</v>
      </c>
      <c r="C9" s="346"/>
      <c r="D9" s="346"/>
      <c r="E9" s="346"/>
      <c r="F9" s="346"/>
      <c r="G9" s="346"/>
      <c r="H9" s="346"/>
      <c r="I9" s="346"/>
      <c r="J9" s="346"/>
      <c r="K9" s="346"/>
      <c r="L9" s="346"/>
      <c r="M9" s="346"/>
      <c r="N9" s="346"/>
      <c r="O9" s="346"/>
      <c r="P9" s="346"/>
      <c r="Q9" s="346"/>
      <c r="R9" s="346"/>
      <c r="S9" s="346"/>
      <c r="T9" s="346"/>
      <c r="U9" s="346"/>
      <c r="V9" s="346"/>
      <c r="W9" s="346"/>
      <c r="X9" s="12"/>
    </row>
    <row r="10" spans="1:28" x14ac:dyDescent="0.25">
      <c r="A10" s="12"/>
      <c r="G10" s="11"/>
      <c r="H10" s="11"/>
      <c r="I10" s="11"/>
      <c r="X10" s="12"/>
    </row>
    <row r="11" spans="1:28" ht="15.75" x14ac:dyDescent="0.25">
      <c r="A11" s="12"/>
      <c r="B11" s="344" t="s">
        <v>118</v>
      </c>
      <c r="C11" s="345"/>
      <c r="D11" s="51"/>
      <c r="E11" s="51"/>
      <c r="F11" s="51"/>
      <c r="G11" s="51"/>
      <c r="H11" s="51"/>
      <c r="I11" s="51"/>
      <c r="J11" s="51"/>
      <c r="K11" s="51"/>
      <c r="L11" s="51"/>
      <c r="M11" s="51"/>
      <c r="N11" s="51"/>
      <c r="O11" s="51"/>
      <c r="P11" s="51"/>
      <c r="Q11" s="51"/>
      <c r="R11" s="51"/>
      <c r="S11" s="51"/>
      <c r="T11" s="51"/>
      <c r="U11" s="51"/>
      <c r="V11" s="51"/>
      <c r="W11" s="51"/>
      <c r="X11" s="12"/>
    </row>
    <row r="12" spans="1:28" ht="15.75" thickBot="1" x14ac:dyDescent="0.3">
      <c r="A12" s="12"/>
      <c r="E12" s="6"/>
      <c r="F12" s="347"/>
      <c r="G12" s="347"/>
      <c r="H12" s="117"/>
      <c r="X12" s="12"/>
    </row>
    <row r="13" spans="1:28" ht="33.75" customHeight="1" thickBot="1" x14ac:dyDescent="0.3">
      <c r="A13" s="12"/>
      <c r="C13" s="348" t="s">
        <v>1690</v>
      </c>
      <c r="D13" s="349"/>
      <c r="E13" s="349"/>
      <c r="F13" s="349"/>
      <c r="G13" s="350"/>
      <c r="H13" s="3"/>
      <c r="X13" s="12"/>
    </row>
    <row r="14" spans="1:28" s="2" customFormat="1" ht="34.5" customHeight="1" thickBot="1" x14ac:dyDescent="0.3">
      <c r="A14" s="23"/>
      <c r="C14" s="31" t="s">
        <v>115</v>
      </c>
      <c r="D14" s="8" t="s">
        <v>45</v>
      </c>
      <c r="E14" s="9" t="s">
        <v>24</v>
      </c>
      <c r="F14" s="8" t="s">
        <v>43</v>
      </c>
      <c r="G14" s="10" t="s">
        <v>24</v>
      </c>
      <c r="H14" s="7"/>
      <c r="X14" s="23"/>
    </row>
    <row r="15" spans="1:28" ht="15.75" x14ac:dyDescent="0.25">
      <c r="A15" s="12"/>
      <c r="C15" s="93" t="s">
        <v>130</v>
      </c>
      <c r="D15" s="103"/>
      <c r="E15" s="104"/>
      <c r="F15" s="100">
        <f>COUNTA('Monitoria Anual - 2'!S11:S944)</f>
        <v>15</v>
      </c>
      <c r="G15" s="32">
        <f t="shared" ref="G15:G21" si="0">F15/$F$22</f>
        <v>0.18518518518518517</v>
      </c>
      <c r="H15" s="4"/>
      <c r="X15" s="12"/>
    </row>
    <row r="16" spans="1:28" ht="15.75" x14ac:dyDescent="0.25">
      <c r="A16" s="12"/>
      <c r="C16" s="94" t="s">
        <v>131</v>
      </c>
      <c r="D16" s="105">
        <f>COUNTA('Monitoria Anual - 2'!N11:N944)</f>
        <v>5</v>
      </c>
      <c r="E16" s="34">
        <f>D16/$D$22</f>
        <v>5.2631578947368418E-2</v>
      </c>
      <c r="F16" s="101">
        <f>D16-AB16</f>
        <v>5</v>
      </c>
      <c r="G16" s="34">
        <f t="shared" si="0"/>
        <v>6.1728395061728392E-2</v>
      </c>
      <c r="H16" s="4"/>
      <c r="X16" s="12"/>
      <c r="Z16">
        <f>COUNTIFS('Monitoria Anual - 2'!N:N,"x",'Monitoria Anual - 2'!S:S,"Excluída")</f>
        <v>0</v>
      </c>
      <c r="AA16">
        <f>COUNTIFS('Monitoria Anual - 2'!N:N,"x",'Monitoria Anual - 2'!S:S,"Agrupada")</f>
        <v>0</v>
      </c>
      <c r="AB16">
        <f>Z16+AA16</f>
        <v>0</v>
      </c>
    </row>
    <row r="17" spans="1:28" ht="15.75" x14ac:dyDescent="0.25">
      <c r="A17" s="12"/>
      <c r="C17" s="95" t="s">
        <v>180</v>
      </c>
      <c r="D17" s="105">
        <f>COUNTA('Monitoria Anual - 2'!O11:O944)</f>
        <v>33</v>
      </c>
      <c r="E17" s="34">
        <f>D17/$D$22</f>
        <v>0.3473684210526316</v>
      </c>
      <c r="F17" s="101">
        <f>D17-AB17</f>
        <v>21</v>
      </c>
      <c r="G17" s="34">
        <f t="shared" si="0"/>
        <v>0.25925925925925924</v>
      </c>
      <c r="H17" s="4"/>
      <c r="X17" s="12"/>
      <c r="Z17">
        <f t="array" ref="Z17">COUNTIFS('Monitoria Anual - 2'!O:O,"x",'Monitoria Anual - 2'!S:S,"Excluída")</f>
        <v>9</v>
      </c>
      <c r="AA17">
        <f t="array" ref="AA17">COUNTIFS('Monitoria Anual - 2'!O:O,"x",'Monitoria Anual - 2'!S:S,"Agrupada")</f>
        <v>3</v>
      </c>
      <c r="AB17">
        <f>Z17+AA17</f>
        <v>12</v>
      </c>
    </row>
    <row r="18" spans="1:28" ht="15.75" x14ac:dyDescent="0.25">
      <c r="A18" s="12"/>
      <c r="C18" s="96" t="s">
        <v>132</v>
      </c>
      <c r="D18" s="105">
        <f>COUNTA('Monitoria Anual - 2'!P11:P944)</f>
        <v>17</v>
      </c>
      <c r="E18" s="34">
        <f>D18/$D$22</f>
        <v>0.17894736842105263</v>
      </c>
      <c r="F18" s="101">
        <f>D18-AB18</f>
        <v>16</v>
      </c>
      <c r="G18" s="34">
        <f t="shared" si="0"/>
        <v>0.19753086419753085</v>
      </c>
      <c r="H18" s="4"/>
      <c r="X18" s="12"/>
      <c r="Z18">
        <f t="array" ref="Z18">COUNTIFS('Monitoria Anual - 2'!P:P,"x",'Monitoria Anual - 2'!S:S,"Excluída")</f>
        <v>1</v>
      </c>
      <c r="AA18">
        <f t="array" ref="AA18">COUNTIFS('Monitoria Anual - 2'!P:P,"x",'Monitoria Anual - 2'!S:S,"Agrupada")</f>
        <v>0</v>
      </c>
      <c r="AB18">
        <f>Z18+AA18</f>
        <v>1</v>
      </c>
    </row>
    <row r="19" spans="1:28" ht="15.75" x14ac:dyDescent="0.25">
      <c r="A19" s="12"/>
      <c r="C19" s="97" t="s">
        <v>133</v>
      </c>
      <c r="D19" s="105">
        <f>COUNTA('Monitoria Anual - 2'!Q11:Q944)</f>
        <v>38</v>
      </c>
      <c r="E19" s="34">
        <f>D19/$D$22</f>
        <v>0.4</v>
      </c>
      <c r="F19" s="101">
        <f t="shared" ref="F19:F20" si="1">D19-AB19</f>
        <v>36</v>
      </c>
      <c r="G19" s="34">
        <f t="shared" si="0"/>
        <v>0.44444444444444442</v>
      </c>
      <c r="H19" s="4"/>
      <c r="X19" s="12"/>
      <c r="Z19">
        <f t="array" ref="Z19">COUNTIFS('Monitoria Anual - 2'!Q:Q,"x",'Monitoria Anual - 2'!S:S,"Excluída")</f>
        <v>1</v>
      </c>
      <c r="AA19">
        <f t="array" ref="AA19">COUNTIFS('Monitoria Anual - 2'!Q:Q,"x",'Monitoria Anual - 2'!S:S,"Agrupada")</f>
        <v>1</v>
      </c>
      <c r="AB19">
        <f>Z19+AA19</f>
        <v>2</v>
      </c>
    </row>
    <row r="20" spans="1:28" ht="15.75" x14ac:dyDescent="0.25">
      <c r="A20" s="12"/>
      <c r="C20" s="98" t="s">
        <v>134</v>
      </c>
      <c r="D20" s="105">
        <f>COUNTA('Monitoria Anual - 2'!R11:R944)</f>
        <v>2</v>
      </c>
      <c r="E20" s="34">
        <f>D20/$D$22</f>
        <v>2.1052631578947368E-2</v>
      </c>
      <c r="F20" s="101">
        <f t="shared" si="1"/>
        <v>2</v>
      </c>
      <c r="G20" s="34">
        <f t="shared" si="0"/>
        <v>2.4691358024691357E-2</v>
      </c>
      <c r="H20" s="4"/>
      <c r="X20" s="12"/>
      <c r="Z20">
        <f t="array" ref="Z20">COUNTIFS('Monitoria Anual - 2'!R:R,"x",'Monitoria Anual - 2'!S:S,"Excluída")</f>
        <v>0</v>
      </c>
      <c r="AA20">
        <f t="array" ref="AA20">COUNTIFS('Monitoria Anual - 2'!R:R,"x",'Monitoria Anual - 2'!S:S,"Agrupada")</f>
        <v>0</v>
      </c>
      <c r="AB20">
        <f>Z20+AA20</f>
        <v>0</v>
      </c>
    </row>
    <row r="21" spans="1:28" ht="16.5" thickBot="1" x14ac:dyDescent="0.3">
      <c r="A21" s="12"/>
      <c r="C21" s="99" t="s">
        <v>135</v>
      </c>
      <c r="D21" s="106"/>
      <c r="E21" s="107"/>
      <c r="F21" s="102">
        <f>'Monitoria Anual - 2'!C111</f>
        <v>1</v>
      </c>
      <c r="G21" s="35">
        <f t="shared" si="0"/>
        <v>1.2345679012345678E-2</v>
      </c>
      <c r="H21" s="4"/>
      <c r="X21" s="12"/>
    </row>
    <row r="22" spans="1:28" ht="16.5" thickBot="1" x14ac:dyDescent="0.3">
      <c r="A22" s="12"/>
      <c r="C22" s="108" t="s">
        <v>136</v>
      </c>
      <c r="D22" s="110">
        <f>SUM(D16:D20)</f>
        <v>95</v>
      </c>
      <c r="E22" s="37">
        <f>SUM(E15:E21)</f>
        <v>1</v>
      </c>
      <c r="F22" s="109">
        <f>SUM(F16:F21)</f>
        <v>81</v>
      </c>
      <c r="G22" s="37">
        <f>SUM(G16:G21)</f>
        <v>1</v>
      </c>
      <c r="H22" s="4"/>
      <c r="X22" s="12"/>
    </row>
    <row r="23" spans="1:28" ht="15.75" thickBot="1" x14ac:dyDescent="0.3">
      <c r="A23" s="12"/>
      <c r="C23" s="88" t="s">
        <v>138</v>
      </c>
      <c r="D23" s="351">
        <f>COUNTIF('Monitoria Anual - 2'!S11:S944,"Agrupada")</f>
        <v>4</v>
      </c>
      <c r="E23" s="352"/>
      <c r="F23" s="352"/>
      <c r="G23" s="353"/>
      <c r="H23" s="5"/>
      <c r="X23" s="12"/>
    </row>
    <row r="24" spans="1:28" ht="15.75" thickBot="1" x14ac:dyDescent="0.3">
      <c r="A24" s="12"/>
      <c r="C24" s="87" t="s">
        <v>137</v>
      </c>
      <c r="D24" s="351">
        <f>COUNTIF('Monitoria Anual - 2'!S11:S106,"Excluída")</f>
        <v>11</v>
      </c>
      <c r="E24" s="352"/>
      <c r="F24" s="352"/>
      <c r="G24" s="353"/>
      <c r="H24" s="6"/>
      <c r="X24" s="12"/>
    </row>
    <row r="25" spans="1:28" x14ac:dyDescent="0.25">
      <c r="A25" s="12"/>
      <c r="H25" s="6"/>
      <c r="X25" s="12"/>
    </row>
    <row r="26" spans="1:28" x14ac:dyDescent="0.25">
      <c r="A26" s="12"/>
      <c r="H26" s="6"/>
      <c r="X26" s="12"/>
    </row>
    <row r="27" spans="1:28" ht="15.75" x14ac:dyDescent="0.25">
      <c r="A27" s="12"/>
      <c r="B27" s="344" t="s">
        <v>26</v>
      </c>
      <c r="C27" s="345"/>
      <c r="D27" s="54"/>
      <c r="E27" s="54"/>
      <c r="F27" s="54"/>
      <c r="G27" s="54"/>
      <c r="X27" s="12"/>
    </row>
    <row r="28" spans="1:28" ht="16.5" thickBot="1" x14ac:dyDescent="0.3">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5" thickBot="1" x14ac:dyDescent="0.3">
      <c r="A29" s="12"/>
      <c r="B29" s="21"/>
      <c r="C29" s="38" t="s">
        <v>22</v>
      </c>
      <c r="D29" s="81">
        <f>COUNTA('Monitoria Anual - 2'!A11:A105)</f>
        <v>10</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92" t="s">
        <v>27</v>
      </c>
      <c r="D31" s="92" t="s">
        <v>28</v>
      </c>
      <c r="E31" s="24"/>
      <c r="F31" s="25"/>
      <c r="G31" s="26"/>
      <c r="H31" s="28"/>
      <c r="I31" s="29"/>
      <c r="J31" s="30"/>
      <c r="W31" s="1"/>
      <c r="X31" s="12"/>
    </row>
    <row r="32" spans="1:28" x14ac:dyDescent="0.25">
      <c r="A32" s="12"/>
      <c r="C32" s="89" t="s">
        <v>29</v>
      </c>
      <c r="D32" s="118">
        <f>SUM(F32:J32)</f>
        <v>14</v>
      </c>
      <c r="E32" s="39">
        <f>COUNTA('Monitoria Anual - 2'!S11:S24)</f>
        <v>2</v>
      </c>
      <c r="F32" s="79">
        <f>COUNTA('Monitoria Anual - 2'!N11:N24)</f>
        <v>0</v>
      </c>
      <c r="G32" s="79">
        <f>COUNTA('Monitoria Anual - 2'!O11:O24)</f>
        <v>7</v>
      </c>
      <c r="H32" s="79">
        <f>COUNTA('Monitoria Anual - 2'!P11:P24)</f>
        <v>2</v>
      </c>
      <c r="I32" s="79">
        <f>COUNTA('Monitoria Anual - 2'!Q11:Q24)</f>
        <v>5</v>
      </c>
      <c r="J32" s="80">
        <f>COUNTA('Monitoria Anual - 2'!R11:R24)</f>
        <v>0</v>
      </c>
      <c r="W32" s="1"/>
      <c r="X32" s="12"/>
    </row>
    <row r="33" spans="1:24" x14ac:dyDescent="0.25">
      <c r="A33" s="12"/>
      <c r="C33" s="90" t="s">
        <v>30</v>
      </c>
      <c r="D33" s="89">
        <f>SUM(F33:J33)</f>
        <v>12</v>
      </c>
      <c r="E33" s="40">
        <f>COUNTA('Monitoria Anual - 2'!S25:S36)</f>
        <v>1</v>
      </c>
      <c r="F33" s="41">
        <f>COUNTA('Monitoria Anual - 2'!N25:N36)</f>
        <v>1</v>
      </c>
      <c r="G33" s="41">
        <f>COUNTA('Monitoria Anual - 2'!O25:O36)</f>
        <v>2</v>
      </c>
      <c r="H33" s="41">
        <f>COUNTA('Monitoria Anual - 2'!P25:P36)</f>
        <v>1</v>
      </c>
      <c r="I33" s="41">
        <f>COUNTA('Monitoria Anual - 2'!Q25:Q36)</f>
        <v>7</v>
      </c>
      <c r="J33" s="42">
        <f>COUNTA('Monitoria Anual - 2'!R25:R36)</f>
        <v>1</v>
      </c>
      <c r="W33" s="1"/>
      <c r="X33" s="12"/>
    </row>
    <row r="34" spans="1:24" x14ac:dyDescent="0.25">
      <c r="A34" s="12"/>
      <c r="C34" s="90" t="s">
        <v>31</v>
      </c>
      <c r="D34" s="89">
        <f t="shared" ref="D34:D41" si="2">SUM(F34:J34)</f>
        <v>12</v>
      </c>
      <c r="E34" s="40">
        <f>COUNTA('Monitoria Anual - 2'!S37:S48)</f>
        <v>4</v>
      </c>
      <c r="F34" s="41">
        <f>COUNTA('Monitoria Anual - 2'!N37:N48)</f>
        <v>2</v>
      </c>
      <c r="G34" s="41">
        <f>COUNTA('Monitoria Anual - 2'!O37:O48)</f>
        <v>5</v>
      </c>
      <c r="H34" s="41">
        <f>COUNTA('Monitoria Anual - 2'!P37:P48)</f>
        <v>2</v>
      </c>
      <c r="I34" s="41">
        <f>COUNTA('Monitoria Anual - 2'!Q37:Q48)</f>
        <v>2</v>
      </c>
      <c r="J34" s="42">
        <f>COUNTA('Monitoria Anual - 2'!R37:R48)</f>
        <v>1</v>
      </c>
      <c r="W34" s="1"/>
      <c r="X34" s="12"/>
    </row>
    <row r="35" spans="1:24" x14ac:dyDescent="0.25">
      <c r="A35" s="12"/>
      <c r="C35" s="90" t="s">
        <v>32</v>
      </c>
      <c r="D35" s="89">
        <f t="shared" si="2"/>
        <v>12</v>
      </c>
      <c r="E35" s="40">
        <f>COUNTA('Monitoria Anual - 2'!S49:S60)</f>
        <v>1</v>
      </c>
      <c r="F35" s="41">
        <f>COUNTA('Monitoria Anual - 2'!N49:N60)</f>
        <v>1</v>
      </c>
      <c r="G35" s="41">
        <f>COUNTA('Monitoria Anual - 2'!O49:O60)</f>
        <v>5</v>
      </c>
      <c r="H35" s="41">
        <f>COUNTA('Monitoria Anual - 2'!P49:P60)</f>
        <v>5</v>
      </c>
      <c r="I35" s="41">
        <f>COUNTA('Monitoria Anual - 2'!Q49:Q60)</f>
        <v>1</v>
      </c>
      <c r="J35" s="42">
        <f>COUNTA('Monitoria Anual - 2'!R49:R60)</f>
        <v>0</v>
      </c>
      <c r="W35" s="1"/>
      <c r="X35" s="12"/>
    </row>
    <row r="36" spans="1:24" x14ac:dyDescent="0.25">
      <c r="A36" s="12"/>
      <c r="C36" s="90" t="s">
        <v>33</v>
      </c>
      <c r="D36" s="89">
        <f t="shared" si="2"/>
        <v>7</v>
      </c>
      <c r="E36" s="40">
        <f>COUNTA('Monitoria Anual - 2'!S61:S67)</f>
        <v>0</v>
      </c>
      <c r="F36" s="41">
        <f>COUNTA('Monitoria Anual - 2'!N61:N67)</f>
        <v>0</v>
      </c>
      <c r="G36" s="41">
        <f>COUNTA('Monitoria Anual - 2'!O61:O67)</f>
        <v>1</v>
      </c>
      <c r="H36" s="41">
        <f>COUNTA('Monitoria Anual - 2'!P61:P67)</f>
        <v>0</v>
      </c>
      <c r="I36" s="41">
        <f>COUNTA('Monitoria Anual - 2'!Q61:Q67)</f>
        <v>6</v>
      </c>
      <c r="J36" s="42">
        <f>COUNTA('Monitoria Anual - 2'!R61:R67)</f>
        <v>0</v>
      </c>
      <c r="W36" s="1"/>
      <c r="X36" s="12"/>
    </row>
    <row r="37" spans="1:24" x14ac:dyDescent="0.25">
      <c r="A37" s="12"/>
      <c r="C37" s="90" t="s">
        <v>34</v>
      </c>
      <c r="D37" s="89">
        <f t="shared" si="2"/>
        <v>4</v>
      </c>
      <c r="E37" s="40">
        <f>COUNTA('Monitoria Anual - 2'!S68:S71)</f>
        <v>0</v>
      </c>
      <c r="F37" s="41">
        <f>COUNTA('Monitoria Anual - 2'!N68:N71)</f>
        <v>0</v>
      </c>
      <c r="G37" s="41">
        <f>COUNTA('Monitoria Anual - 2'!O68:O71)</f>
        <v>2</v>
      </c>
      <c r="H37" s="41">
        <f>COUNTA('Monitoria Anual - 2'!P68:P71)</f>
        <v>1</v>
      </c>
      <c r="I37" s="41">
        <f>COUNTA('Monitoria Anual - 2'!Q68:Q71)</f>
        <v>1</v>
      </c>
      <c r="J37" s="42">
        <f>COUNTA('Monitoria Anual - 2'!R68:R71)</f>
        <v>0</v>
      </c>
      <c r="W37" s="1"/>
      <c r="X37" s="12"/>
    </row>
    <row r="38" spans="1:24" x14ac:dyDescent="0.25">
      <c r="A38" s="12"/>
      <c r="C38" s="90" t="s">
        <v>35</v>
      </c>
      <c r="D38" s="89">
        <f t="shared" si="2"/>
        <v>16</v>
      </c>
      <c r="E38" s="40">
        <f>COUNTA('Monitoria Anual - 2'!S72:S87)</f>
        <v>2</v>
      </c>
      <c r="F38" s="41">
        <f>COUNTA('Monitoria Anual - 2'!N72:N87)</f>
        <v>0</v>
      </c>
      <c r="G38" s="41">
        <f>COUNTA('Monitoria Anual - 2'!O72:O87)</f>
        <v>3</v>
      </c>
      <c r="H38" s="41">
        <f>COUNTA('Monitoria Anual - 2'!P72:P87)</f>
        <v>2</v>
      </c>
      <c r="I38" s="41">
        <f>COUNTA('Monitoria Anual - 2'!Q72:Q87)</f>
        <v>11</v>
      </c>
      <c r="J38" s="42">
        <f>COUNTA('Monitoria Anual - 2'!R72:R87)</f>
        <v>0</v>
      </c>
      <c r="W38" s="1"/>
      <c r="X38" s="12"/>
    </row>
    <row r="39" spans="1:24" x14ac:dyDescent="0.25">
      <c r="A39" s="12"/>
      <c r="C39" s="90" t="s">
        <v>36</v>
      </c>
      <c r="D39" s="89">
        <f t="shared" si="2"/>
        <v>3</v>
      </c>
      <c r="E39" s="40">
        <f>COUNTA('Monitoria Anual - 2'!S88:S90)</f>
        <v>1</v>
      </c>
      <c r="F39" s="41">
        <f>COUNTA('Monitoria Anual - 2'!N88:N90)</f>
        <v>0</v>
      </c>
      <c r="G39" s="41">
        <f>COUNTA('Monitoria Anual - 2'!O88:O90)</f>
        <v>2</v>
      </c>
      <c r="H39" s="41">
        <f>COUNTA('Monitoria Anual - 2'!P88:P90)</f>
        <v>1</v>
      </c>
      <c r="I39" s="41">
        <f>COUNTA('Monitoria Anual - 2'!Q88:Q90)</f>
        <v>0</v>
      </c>
      <c r="J39" s="42">
        <f>COUNTA('Monitoria Anual - 2'!R88:R90)</f>
        <v>0</v>
      </c>
      <c r="W39" s="1"/>
      <c r="X39" s="12"/>
    </row>
    <row r="40" spans="1:24" x14ac:dyDescent="0.25">
      <c r="A40" s="12"/>
      <c r="C40" s="90" t="s">
        <v>37</v>
      </c>
      <c r="D40" s="89">
        <f t="shared" si="2"/>
        <v>11</v>
      </c>
      <c r="E40" s="40">
        <f>COUNTA('Monitoria Anual - 2'!S91:S101)</f>
        <v>2</v>
      </c>
      <c r="F40" s="41">
        <f>COUNTA('Monitoria Anual - 2'!N91:N101)</f>
        <v>1</v>
      </c>
      <c r="G40" s="41">
        <f>COUNTA('Monitoria Anual - 2'!O91:O101)</f>
        <v>5</v>
      </c>
      <c r="H40" s="41">
        <f>COUNTA('Monitoria Anual - 2'!P91:P101)</f>
        <v>2</v>
      </c>
      <c r="I40" s="41">
        <f>COUNTA('Monitoria Anual - 2'!Q91:Q101)</f>
        <v>3</v>
      </c>
      <c r="J40" s="42">
        <f>COUNTA('Monitoria Anual - 2'!R91:R101)</f>
        <v>0</v>
      </c>
      <c r="W40" s="1"/>
      <c r="X40" s="12"/>
    </row>
    <row r="41" spans="1:24" ht="15.75" thickBot="1" x14ac:dyDescent="0.3">
      <c r="A41" s="12"/>
      <c r="C41" s="91" t="s">
        <v>38</v>
      </c>
      <c r="D41" s="119">
        <f t="shared" si="2"/>
        <v>4</v>
      </c>
      <c r="E41" s="43">
        <f>COUNTA('Monitoria Anual - 2'!S102:S105)</f>
        <v>2</v>
      </c>
      <c r="F41" s="44">
        <f>COUNTA('Monitoria Anual - 2'!N102:N105)</f>
        <v>0</v>
      </c>
      <c r="G41" s="44">
        <f>COUNTA('Monitoria Anual - 2'!O102:O105)</f>
        <v>1</v>
      </c>
      <c r="H41" s="44">
        <f>COUNTA('Monitoria Anual - 2'!P102:P105)</f>
        <v>1</v>
      </c>
      <c r="I41" s="44">
        <f>COUNTA('Monitoria Anual - 2'!Q102:Q105)</f>
        <v>2</v>
      </c>
      <c r="J41" s="45">
        <f>COUNTA('Monitoria Anual - 2'!R102:R105)</f>
        <v>0</v>
      </c>
      <c r="W41" s="1"/>
      <c r="X41" s="12"/>
    </row>
    <row r="42" spans="1:24" x14ac:dyDescent="0.25">
      <c r="A42" s="12"/>
      <c r="X42" s="12"/>
    </row>
    <row r="43" spans="1:24" x14ac:dyDescent="0.25">
      <c r="A43" s="12"/>
      <c r="B43" s="12"/>
      <c r="C43" s="12"/>
      <c r="D43" s="12"/>
      <c r="E43" s="12"/>
      <c r="F43" s="12"/>
      <c r="G43" s="12"/>
      <c r="H43" s="12"/>
      <c r="I43" s="12"/>
      <c r="J43" s="12"/>
      <c r="K43" s="12"/>
      <c r="L43" s="12"/>
      <c r="M43" s="12"/>
      <c r="N43" s="12"/>
      <c r="O43" s="12"/>
      <c r="P43" s="12"/>
      <c r="Q43" s="12"/>
      <c r="R43" s="12"/>
      <c r="S43" s="12"/>
      <c r="T43" s="12"/>
      <c r="U43" s="12"/>
      <c r="V43" s="12"/>
      <c r="W43" s="12"/>
      <c r="X43" s="12"/>
    </row>
  </sheetData>
  <sheetProtection algorithmName="SHA-512" hashValue="aGzdwtCvwBUYcEhUZx+aHdgMjHz9pcFzjlmwkviwMOtLt4WnC3hwA9g4Gef5oyAYU0FM49k0oiqnFv21Rx7M7A==" saltValue="c9Mt37agw57Za52Bqj9h0A=="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41 G32:J41">
    <cfRule type="cellIs" dxfId="23"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264"/>
  <sheetViews>
    <sheetView showGridLines="0" zoomScale="60" zoomScaleNormal="60" workbookViewId="0">
      <selection activeCell="D11" sqref="D11"/>
    </sheetView>
  </sheetViews>
  <sheetFormatPr defaultColWidth="8.85546875" defaultRowHeight="15" x14ac:dyDescent="0.25"/>
  <cols>
    <col min="1" max="1" width="38.85546875" style="15" customWidth="1"/>
    <col min="2" max="2" width="7.28515625" style="15" customWidth="1"/>
    <col min="3" max="3" width="65.140625" style="15" customWidth="1"/>
    <col min="4" max="4" width="29.42578125" style="76" customWidth="1"/>
    <col min="5" max="5" width="15.140625" style="15" customWidth="1"/>
    <col min="6" max="7" width="20" style="15" customWidth="1"/>
    <col min="8" max="9" width="25.140625" style="15" customWidth="1"/>
    <col min="10" max="10" width="52.7109375" style="15" customWidth="1"/>
    <col min="11" max="12" width="25.140625" style="15" customWidth="1"/>
    <col min="13" max="13" width="27.7109375" style="15" bestFit="1" customWidth="1"/>
    <col min="14" max="19" width="26.7109375" style="70" customWidth="1"/>
    <col min="20" max="20" width="68.140625" style="15" customWidth="1"/>
    <col min="21" max="21" width="37.42578125" style="15" customWidth="1"/>
    <col min="22" max="22" width="48.7109375" style="361" customWidth="1"/>
    <col min="23" max="23" width="23.28515625" style="76" customWidth="1"/>
    <col min="24" max="25" width="43.7109375" style="15" customWidth="1"/>
    <col min="26" max="26" width="28.85546875" style="15" customWidth="1"/>
    <col min="27" max="27" width="21.85546875" style="15" customWidth="1"/>
    <col min="28" max="29" width="18.7109375" style="15" customWidth="1"/>
    <col min="30" max="30" width="21.42578125" style="15" customWidth="1"/>
    <col min="31" max="31" width="18.7109375" style="15" customWidth="1"/>
    <col min="32" max="32" width="33.140625" style="15" customWidth="1"/>
    <col min="33" max="33" width="14.85546875" style="15" customWidth="1"/>
    <col min="34" max="34" width="15.42578125" style="15" customWidth="1"/>
    <col min="35" max="35" width="34"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304" t="s">
        <v>117</v>
      </c>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23"/>
    </row>
    <row r="2" spans="1:40" s="50" customFormat="1" ht="33.75" customHeight="1" thickBot="1" x14ac:dyDescent="0.3">
      <c r="A2" s="305" t="str">
        <f>'Monitoria Anual - 1'!A2:AI2</f>
        <v>PLANO DE AÇÃO NACIONAL PARA A CONSERVAÇÃO DAS ESPÉCIES ENDÊMICAS E AMEAÇADAS DE EXTINÇÃO DA REGIÃO DO BAIXO E MÉDIO XINGU</v>
      </c>
      <c r="B2" s="305"/>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c r="AF2" s="305"/>
      <c r="AG2" s="305"/>
      <c r="AH2" s="305"/>
      <c r="AI2" s="305"/>
      <c r="AJ2" s="112"/>
    </row>
    <row r="3" spans="1:40" ht="15.75" thickTop="1" x14ac:dyDescent="0.25">
      <c r="AJ3" s="23"/>
    </row>
    <row r="4" spans="1:40" ht="45" customHeight="1" x14ac:dyDescent="0.25">
      <c r="A4" s="63" t="s">
        <v>125</v>
      </c>
      <c r="B4" s="282" t="str">
        <f>'Monitoria Anual - 1'!B4:G4</f>
        <v>Assegurar a viabilidade populacional de espécies ameaçadas e endêmicas da fauna da área de abrangência do PAN no Médio e Baixo Xingu, conservando habitats e promovendo o desenvolvimento socioambiental.</v>
      </c>
      <c r="C4" s="282"/>
      <c r="D4" s="282"/>
      <c r="E4" s="282"/>
      <c r="F4" s="282"/>
      <c r="G4" s="283"/>
      <c r="H4" s="16"/>
      <c r="I4" s="16"/>
      <c r="J4" s="16"/>
      <c r="K4" s="16"/>
      <c r="L4" s="16"/>
      <c r="M4" s="16"/>
      <c r="N4" s="16"/>
      <c r="O4" s="16"/>
      <c r="P4" s="16"/>
      <c r="Q4" s="16"/>
      <c r="R4" s="16"/>
      <c r="S4" s="50"/>
      <c r="AJ4" s="23"/>
    </row>
    <row r="5" spans="1:40" x14ac:dyDescent="0.25">
      <c r="A5" s="50"/>
      <c r="B5" s="50"/>
      <c r="C5" s="50"/>
      <c r="D5" s="203"/>
      <c r="E5" s="50"/>
      <c r="F5" s="50"/>
      <c r="G5" s="50"/>
      <c r="H5" s="50"/>
      <c r="I5" s="50"/>
      <c r="AJ5" s="23"/>
    </row>
    <row r="6" spans="1:40" ht="27" customHeight="1" x14ac:dyDescent="0.25">
      <c r="A6" s="63" t="s">
        <v>120</v>
      </c>
      <c r="B6" s="284" t="s">
        <v>1317</v>
      </c>
      <c r="C6" s="285"/>
      <c r="D6" s="203"/>
      <c r="E6" s="50"/>
      <c r="F6" s="50"/>
      <c r="G6" s="50"/>
      <c r="H6" s="50"/>
      <c r="I6" s="50"/>
      <c r="J6" s="50"/>
      <c r="K6" s="50"/>
      <c r="L6" s="50"/>
      <c r="M6" s="70"/>
      <c r="AJ6" s="23"/>
      <c r="AN6" s="15" t="s">
        <v>116</v>
      </c>
    </row>
    <row r="7" spans="1:40" ht="15.75" thickBot="1" x14ac:dyDescent="0.3">
      <c r="AJ7" s="23"/>
      <c r="AN7" s="71" t="s">
        <v>44</v>
      </c>
    </row>
    <row r="8" spans="1:40" ht="27" customHeight="1" thickBot="1" x14ac:dyDescent="0.3">
      <c r="A8" s="259" t="s">
        <v>2</v>
      </c>
      <c r="B8" s="260"/>
      <c r="C8" s="260"/>
      <c r="D8" s="260"/>
      <c r="E8" s="260"/>
      <c r="F8" s="260"/>
      <c r="G8" s="260"/>
      <c r="H8" s="260"/>
      <c r="I8" s="260"/>
      <c r="J8" s="260"/>
      <c r="K8" s="260"/>
      <c r="L8" s="260"/>
      <c r="M8" s="261"/>
      <c r="N8" s="234" t="s">
        <v>40</v>
      </c>
      <c r="O8" s="235"/>
      <c r="P8" s="235"/>
      <c r="Q8" s="235"/>
      <c r="R8" s="235"/>
      <c r="S8" s="235"/>
      <c r="T8" s="235"/>
      <c r="U8" s="235"/>
      <c r="V8" s="235"/>
      <c r="W8" s="235"/>
      <c r="X8" s="236"/>
      <c r="Y8" s="273" t="s">
        <v>20</v>
      </c>
      <c r="Z8" s="274"/>
      <c r="AA8" s="274"/>
      <c r="AB8" s="274"/>
      <c r="AC8" s="274"/>
      <c r="AD8" s="274"/>
      <c r="AE8" s="274"/>
      <c r="AF8" s="274"/>
      <c r="AG8" s="274"/>
      <c r="AH8" s="274"/>
      <c r="AI8" s="275"/>
      <c r="AJ8" s="23"/>
    </row>
    <row r="9" spans="1:40" ht="37.5" customHeight="1" x14ac:dyDescent="0.25">
      <c r="A9" s="308" t="s">
        <v>1</v>
      </c>
      <c r="B9" s="310" t="s">
        <v>56</v>
      </c>
      <c r="C9" s="310" t="s">
        <v>46</v>
      </c>
      <c r="D9" s="310" t="s">
        <v>47</v>
      </c>
      <c r="E9" s="312" t="s">
        <v>48</v>
      </c>
      <c r="F9" s="310" t="s">
        <v>49</v>
      </c>
      <c r="G9" s="310"/>
      <c r="H9" s="310" t="s">
        <v>50</v>
      </c>
      <c r="I9" s="310" t="s">
        <v>51</v>
      </c>
      <c r="J9" s="310" t="s">
        <v>52</v>
      </c>
      <c r="K9" s="314" t="s">
        <v>121</v>
      </c>
      <c r="L9" s="315"/>
      <c r="M9" s="310" t="s">
        <v>53</v>
      </c>
      <c r="N9" s="306" t="s">
        <v>3</v>
      </c>
      <c r="O9" s="322" t="s">
        <v>181</v>
      </c>
      <c r="P9" s="324" t="s">
        <v>4</v>
      </c>
      <c r="Q9" s="326" t="s">
        <v>5</v>
      </c>
      <c r="R9" s="328" t="s">
        <v>6</v>
      </c>
      <c r="S9" s="330" t="s">
        <v>7</v>
      </c>
      <c r="T9" s="332" t="s">
        <v>8</v>
      </c>
      <c r="U9" s="332" t="s">
        <v>9</v>
      </c>
      <c r="V9" s="332" t="s">
        <v>10</v>
      </c>
      <c r="W9" s="332" t="s">
        <v>11</v>
      </c>
      <c r="X9" s="316" t="s">
        <v>41</v>
      </c>
      <c r="Y9" s="318" t="s">
        <v>12</v>
      </c>
      <c r="Z9" s="320" t="s">
        <v>13</v>
      </c>
      <c r="AA9" s="336" t="s">
        <v>141</v>
      </c>
      <c r="AB9" s="320" t="s">
        <v>14</v>
      </c>
      <c r="AC9" s="320" t="s">
        <v>15</v>
      </c>
      <c r="AD9" s="320" t="s">
        <v>16</v>
      </c>
      <c r="AE9" s="320" t="s">
        <v>17</v>
      </c>
      <c r="AF9" s="338" t="s">
        <v>18</v>
      </c>
      <c r="AG9" s="320" t="s">
        <v>139</v>
      </c>
      <c r="AH9" s="320" t="s">
        <v>140</v>
      </c>
      <c r="AI9" s="334" t="s">
        <v>19</v>
      </c>
      <c r="AJ9" s="23"/>
    </row>
    <row r="10" spans="1:40" ht="42" customHeight="1" thickBot="1" x14ac:dyDescent="0.3">
      <c r="A10" s="309"/>
      <c r="B10" s="311"/>
      <c r="C10" s="311"/>
      <c r="D10" s="311"/>
      <c r="E10" s="313"/>
      <c r="F10" s="62" t="s">
        <v>54</v>
      </c>
      <c r="G10" s="62" t="s">
        <v>55</v>
      </c>
      <c r="H10" s="311"/>
      <c r="I10" s="311"/>
      <c r="J10" s="311"/>
      <c r="K10" s="115" t="s">
        <v>127</v>
      </c>
      <c r="L10" s="115" t="s">
        <v>128</v>
      </c>
      <c r="M10" s="311"/>
      <c r="N10" s="307"/>
      <c r="O10" s="323"/>
      <c r="P10" s="325"/>
      <c r="Q10" s="327"/>
      <c r="R10" s="329"/>
      <c r="S10" s="331"/>
      <c r="T10" s="333"/>
      <c r="U10" s="333"/>
      <c r="V10" s="333"/>
      <c r="W10" s="333"/>
      <c r="X10" s="317"/>
      <c r="Y10" s="319"/>
      <c r="Z10" s="321"/>
      <c r="AA10" s="337"/>
      <c r="AB10" s="321"/>
      <c r="AC10" s="321"/>
      <c r="AD10" s="321"/>
      <c r="AE10" s="321"/>
      <c r="AF10" s="339"/>
      <c r="AG10" s="321"/>
      <c r="AH10" s="321"/>
      <c r="AI10" s="335"/>
      <c r="AJ10" s="23"/>
    </row>
    <row r="11" spans="1:40" ht="137.25" customHeight="1" x14ac:dyDescent="0.25">
      <c r="A11" s="265" t="s">
        <v>186</v>
      </c>
      <c r="B11" s="116" t="s">
        <v>57</v>
      </c>
      <c r="C11" s="197" t="s">
        <v>187</v>
      </c>
      <c r="D11" s="200" t="s">
        <v>201</v>
      </c>
      <c r="E11" s="72"/>
      <c r="F11" s="369">
        <v>40817</v>
      </c>
      <c r="G11" s="369">
        <v>42644</v>
      </c>
      <c r="H11" s="200" t="s">
        <v>415</v>
      </c>
      <c r="I11" s="364">
        <v>3600000</v>
      </c>
      <c r="J11" s="200" t="s">
        <v>1396</v>
      </c>
      <c r="K11" s="72"/>
      <c r="L11" s="72"/>
      <c r="M11" s="72"/>
      <c r="N11" s="72"/>
      <c r="O11" s="73"/>
      <c r="P11" s="72"/>
      <c r="Q11" s="72" t="s">
        <v>42</v>
      </c>
      <c r="R11" s="72"/>
      <c r="S11" s="74"/>
      <c r="T11" s="379" t="s">
        <v>1445</v>
      </c>
      <c r="U11" s="379" t="s">
        <v>1446</v>
      </c>
      <c r="V11" s="379"/>
      <c r="W11" s="388" t="s">
        <v>236</v>
      </c>
      <c r="X11" s="379" t="s">
        <v>1447</v>
      </c>
      <c r="Y11" s="387"/>
      <c r="Z11" s="387"/>
      <c r="AA11" s="72"/>
      <c r="AB11" s="388"/>
      <c r="AC11" s="388"/>
      <c r="AD11" s="388"/>
      <c r="AE11" s="388"/>
      <c r="AF11" s="388"/>
      <c r="AG11" s="72"/>
      <c r="AH11" s="72"/>
      <c r="AI11" s="388"/>
      <c r="AJ11" s="23"/>
    </row>
    <row r="12" spans="1:40" ht="80.25" customHeight="1" x14ac:dyDescent="0.25">
      <c r="A12" s="252"/>
      <c r="B12" s="55" t="s">
        <v>58</v>
      </c>
      <c r="C12" s="198" t="s">
        <v>188</v>
      </c>
      <c r="D12" s="228" t="s">
        <v>202</v>
      </c>
      <c r="E12" s="75"/>
      <c r="F12" s="369">
        <v>40817</v>
      </c>
      <c r="G12" s="377">
        <v>42644</v>
      </c>
      <c r="H12" s="228" t="s">
        <v>945</v>
      </c>
      <c r="I12" s="365">
        <v>200000</v>
      </c>
      <c r="J12" s="228" t="s">
        <v>1397</v>
      </c>
      <c r="K12" s="75"/>
      <c r="L12" s="75"/>
      <c r="M12" s="75"/>
      <c r="N12" s="72"/>
      <c r="O12" s="72"/>
      <c r="P12" s="72"/>
      <c r="Q12" s="72" t="s">
        <v>42</v>
      </c>
      <c r="R12" s="72"/>
      <c r="S12" s="74"/>
      <c r="T12" s="380" t="s">
        <v>1448</v>
      </c>
      <c r="U12" s="380" t="s">
        <v>1449</v>
      </c>
      <c r="V12" s="371"/>
      <c r="W12" s="368" t="s">
        <v>945</v>
      </c>
      <c r="X12" s="380" t="s">
        <v>1450</v>
      </c>
      <c r="Y12" s="380"/>
      <c r="Z12" s="380"/>
      <c r="AA12" s="75"/>
      <c r="AB12" s="368"/>
      <c r="AC12" s="368" t="s">
        <v>1666</v>
      </c>
      <c r="AD12" s="368"/>
      <c r="AE12" s="368"/>
      <c r="AF12" s="368"/>
      <c r="AG12" s="75"/>
      <c r="AH12" s="75"/>
      <c r="AI12" s="368"/>
      <c r="AJ12" s="23"/>
    </row>
    <row r="13" spans="1:40" ht="104.25" customHeight="1" x14ac:dyDescent="0.25">
      <c r="A13" s="252"/>
      <c r="B13" s="55" t="s">
        <v>59</v>
      </c>
      <c r="C13" s="198" t="s">
        <v>189</v>
      </c>
      <c r="D13" s="228" t="s">
        <v>203</v>
      </c>
      <c r="E13" s="75"/>
      <c r="F13" s="369">
        <v>40817</v>
      </c>
      <c r="G13" s="369">
        <v>42644</v>
      </c>
      <c r="H13" s="228" t="s">
        <v>415</v>
      </c>
      <c r="I13" s="365">
        <v>3600000</v>
      </c>
      <c r="J13" s="228" t="s">
        <v>1398</v>
      </c>
      <c r="K13" s="75"/>
      <c r="L13" s="75"/>
      <c r="M13" s="75"/>
      <c r="N13" s="72"/>
      <c r="O13" s="72"/>
      <c r="P13" s="72" t="s">
        <v>42</v>
      </c>
      <c r="Q13" s="72"/>
      <c r="R13" s="72"/>
      <c r="S13" s="74"/>
      <c r="T13" s="371" t="s">
        <v>1451</v>
      </c>
      <c r="U13" s="371" t="s">
        <v>1452</v>
      </c>
      <c r="V13" s="371" t="s">
        <v>1018</v>
      </c>
      <c r="W13" s="368" t="s">
        <v>236</v>
      </c>
      <c r="X13" s="381" t="s">
        <v>1453</v>
      </c>
      <c r="Y13" s="380" t="s">
        <v>1644</v>
      </c>
      <c r="Z13" s="380"/>
      <c r="AA13" s="75"/>
      <c r="AB13" s="368"/>
      <c r="AC13" s="369">
        <v>42767</v>
      </c>
      <c r="AD13" s="368"/>
      <c r="AE13" s="368"/>
      <c r="AF13" s="368" t="s">
        <v>1673</v>
      </c>
      <c r="AG13" s="75"/>
      <c r="AH13" s="75"/>
      <c r="AI13" s="368" t="s">
        <v>1685</v>
      </c>
      <c r="AJ13" s="23"/>
    </row>
    <row r="14" spans="1:40" ht="129" customHeight="1" x14ac:dyDescent="0.25">
      <c r="A14" s="252"/>
      <c r="B14" s="55" t="s">
        <v>60</v>
      </c>
      <c r="C14" s="198" t="s">
        <v>190</v>
      </c>
      <c r="D14" s="228" t="s">
        <v>204</v>
      </c>
      <c r="E14" s="75"/>
      <c r="F14" s="369">
        <v>40817</v>
      </c>
      <c r="G14" s="369">
        <v>42644</v>
      </c>
      <c r="H14" s="228" t="s">
        <v>958</v>
      </c>
      <c r="I14" s="365">
        <v>200000</v>
      </c>
      <c r="J14" s="228" t="s">
        <v>1399</v>
      </c>
      <c r="K14" s="75"/>
      <c r="L14" s="75"/>
      <c r="M14" s="75"/>
      <c r="N14" s="72"/>
      <c r="O14" s="72"/>
      <c r="P14" s="72" t="s">
        <v>42</v>
      </c>
      <c r="Q14" s="72"/>
      <c r="R14" s="72"/>
      <c r="S14" s="74"/>
      <c r="T14" s="380" t="s">
        <v>1454</v>
      </c>
      <c r="U14" s="380"/>
      <c r="V14" s="371" t="s">
        <v>1455</v>
      </c>
      <c r="W14" s="368" t="s">
        <v>1456</v>
      </c>
      <c r="X14" s="380"/>
      <c r="Y14" s="380"/>
      <c r="Z14" s="380"/>
      <c r="AA14" s="75"/>
      <c r="AB14" s="368"/>
      <c r="AC14" s="368"/>
      <c r="AD14" s="368"/>
      <c r="AE14" s="368"/>
      <c r="AF14" s="368"/>
      <c r="AG14" s="75"/>
      <c r="AH14" s="75"/>
      <c r="AI14" s="368"/>
      <c r="AJ14" s="23"/>
    </row>
    <row r="15" spans="1:40" ht="96.75" customHeight="1" x14ac:dyDescent="0.25">
      <c r="A15" s="252"/>
      <c r="B15" s="55" t="s">
        <v>61</v>
      </c>
      <c r="C15" s="198" t="s">
        <v>191</v>
      </c>
      <c r="D15" s="228" t="s">
        <v>205</v>
      </c>
      <c r="E15" s="75"/>
      <c r="F15" s="369">
        <v>40817</v>
      </c>
      <c r="G15" s="369">
        <v>42644</v>
      </c>
      <c r="H15" s="228" t="s">
        <v>945</v>
      </c>
      <c r="I15" s="365">
        <v>900000</v>
      </c>
      <c r="J15" s="228" t="s">
        <v>241</v>
      </c>
      <c r="K15" s="75"/>
      <c r="L15" s="75"/>
      <c r="M15" s="75"/>
      <c r="N15" s="72"/>
      <c r="O15" s="72"/>
      <c r="P15" s="72" t="s">
        <v>42</v>
      </c>
      <c r="Q15" s="72"/>
      <c r="R15" s="72"/>
      <c r="S15" s="74"/>
      <c r="T15" s="380" t="s">
        <v>1457</v>
      </c>
      <c r="U15" s="380" t="s">
        <v>1458</v>
      </c>
      <c r="V15" s="371" t="s">
        <v>1459</v>
      </c>
      <c r="W15" s="368" t="s">
        <v>945</v>
      </c>
      <c r="X15" s="380" t="s">
        <v>1460</v>
      </c>
      <c r="Y15" s="380"/>
      <c r="Z15" s="380"/>
      <c r="AA15" s="75"/>
      <c r="AB15" s="368"/>
      <c r="AC15" s="368"/>
      <c r="AD15" s="368"/>
      <c r="AE15" s="368"/>
      <c r="AF15" s="368"/>
      <c r="AG15" s="75"/>
      <c r="AH15" s="75"/>
      <c r="AI15" s="368"/>
      <c r="AJ15" s="23"/>
    </row>
    <row r="16" spans="1:40" ht="222.75" customHeight="1" x14ac:dyDescent="0.25">
      <c r="A16" s="252"/>
      <c r="B16" s="55" t="s">
        <v>62</v>
      </c>
      <c r="C16" s="198" t="s">
        <v>192</v>
      </c>
      <c r="D16" s="228" t="s">
        <v>206</v>
      </c>
      <c r="E16" s="75"/>
      <c r="F16" s="369">
        <v>41640</v>
      </c>
      <c r="G16" s="369">
        <v>41974</v>
      </c>
      <c r="H16" s="228" t="s">
        <v>229</v>
      </c>
      <c r="I16" s="365">
        <v>250000</v>
      </c>
      <c r="J16" s="228" t="s">
        <v>762</v>
      </c>
      <c r="K16" s="75"/>
      <c r="L16" s="75"/>
      <c r="M16" s="75"/>
      <c r="N16" s="72"/>
      <c r="O16" s="72" t="s">
        <v>42</v>
      </c>
      <c r="P16" s="72"/>
      <c r="Q16" s="72"/>
      <c r="R16" s="72"/>
      <c r="S16" s="74"/>
      <c r="T16" s="381" t="s">
        <v>1461</v>
      </c>
      <c r="U16" s="212" t="s">
        <v>1462</v>
      </c>
      <c r="V16" s="381" t="s">
        <v>1463</v>
      </c>
      <c r="W16" s="212" t="s">
        <v>1464</v>
      </c>
      <c r="X16" s="382"/>
      <c r="Y16" s="380"/>
      <c r="Z16" s="380"/>
      <c r="AA16" s="75"/>
      <c r="AB16" s="368"/>
      <c r="AC16" s="369">
        <v>42767</v>
      </c>
      <c r="AD16" s="368"/>
      <c r="AE16" s="368"/>
      <c r="AF16" s="368"/>
      <c r="AG16" s="75"/>
      <c r="AH16" s="75"/>
      <c r="AI16" s="368"/>
      <c r="AJ16" s="23"/>
    </row>
    <row r="17" spans="1:36" ht="174.75" customHeight="1" x14ac:dyDescent="0.25">
      <c r="A17" s="252"/>
      <c r="B17" s="55" t="s">
        <v>63</v>
      </c>
      <c r="C17" s="198" t="s">
        <v>1321</v>
      </c>
      <c r="D17" s="228" t="s">
        <v>207</v>
      </c>
      <c r="E17" s="75"/>
      <c r="F17" s="369">
        <v>41548</v>
      </c>
      <c r="G17" s="369">
        <v>42644</v>
      </c>
      <c r="H17" s="228" t="s">
        <v>1231</v>
      </c>
      <c r="I17" s="365">
        <v>2100000</v>
      </c>
      <c r="J17" s="228" t="s">
        <v>763</v>
      </c>
      <c r="K17" s="75"/>
      <c r="L17" s="75"/>
      <c r="M17" s="75"/>
      <c r="N17" s="72"/>
      <c r="O17" s="72"/>
      <c r="P17" s="72" t="s">
        <v>42</v>
      </c>
      <c r="Q17" s="72"/>
      <c r="R17" s="72"/>
      <c r="S17" s="74"/>
      <c r="T17" s="380" t="s">
        <v>1635</v>
      </c>
      <c r="U17" s="380"/>
      <c r="V17" s="371"/>
      <c r="W17" s="368" t="s">
        <v>1465</v>
      </c>
      <c r="X17" s="380"/>
      <c r="Y17" s="380"/>
      <c r="Z17" s="380"/>
      <c r="AA17" s="75"/>
      <c r="AB17" s="368"/>
      <c r="AC17" s="368"/>
      <c r="AD17" s="368"/>
      <c r="AE17" s="368"/>
      <c r="AF17" s="368"/>
      <c r="AG17" s="75"/>
      <c r="AH17" s="75"/>
      <c r="AI17" s="368"/>
      <c r="AJ17" s="23"/>
    </row>
    <row r="18" spans="1:36" ht="67.5" customHeight="1" x14ac:dyDescent="0.25">
      <c r="A18" s="252"/>
      <c r="B18" s="55" t="s">
        <v>64</v>
      </c>
      <c r="C18" s="198" t="s">
        <v>194</v>
      </c>
      <c r="D18" s="228" t="s">
        <v>208</v>
      </c>
      <c r="E18" s="75"/>
      <c r="F18" s="369">
        <v>41365</v>
      </c>
      <c r="G18" s="369">
        <v>42461</v>
      </c>
      <c r="H18" s="228" t="s">
        <v>1378</v>
      </c>
      <c r="I18" s="365" t="s">
        <v>1395</v>
      </c>
      <c r="J18" s="228" t="s">
        <v>1400</v>
      </c>
      <c r="K18" s="75"/>
      <c r="L18" s="75"/>
      <c r="M18" s="75"/>
      <c r="N18" s="72"/>
      <c r="O18" s="72" t="s">
        <v>42</v>
      </c>
      <c r="P18" s="72"/>
      <c r="Q18" s="72"/>
      <c r="R18" s="72"/>
      <c r="S18" s="74"/>
      <c r="T18" s="383" t="s">
        <v>1466</v>
      </c>
      <c r="U18" s="380"/>
      <c r="V18" s="371"/>
      <c r="W18" s="368"/>
      <c r="X18" s="380" t="s">
        <v>1467</v>
      </c>
      <c r="Y18" s="380"/>
      <c r="Z18" s="380"/>
      <c r="AA18" s="75"/>
      <c r="AB18" s="368"/>
      <c r="AC18" s="368"/>
      <c r="AD18" s="368"/>
      <c r="AE18" s="368"/>
      <c r="AF18" s="368"/>
      <c r="AG18" s="75"/>
      <c r="AH18" s="75"/>
      <c r="AI18" s="368"/>
      <c r="AJ18" s="23"/>
    </row>
    <row r="19" spans="1:36" ht="97.5" customHeight="1" x14ac:dyDescent="0.25">
      <c r="A19" s="252"/>
      <c r="B19" s="55" t="s">
        <v>65</v>
      </c>
      <c r="C19" s="198" t="s">
        <v>195</v>
      </c>
      <c r="D19" s="228" t="s">
        <v>209</v>
      </c>
      <c r="E19" s="75"/>
      <c r="F19" s="369">
        <v>40817</v>
      </c>
      <c r="G19" s="369">
        <v>42644</v>
      </c>
      <c r="H19" s="228" t="s">
        <v>1379</v>
      </c>
      <c r="I19" s="365">
        <v>3500000</v>
      </c>
      <c r="J19" s="228" t="s">
        <v>1401</v>
      </c>
      <c r="K19" s="75"/>
      <c r="L19" s="75"/>
      <c r="M19" s="75"/>
      <c r="N19" s="72"/>
      <c r="O19" s="72"/>
      <c r="P19" s="72"/>
      <c r="Q19" s="72" t="s">
        <v>42</v>
      </c>
      <c r="R19" s="72"/>
      <c r="S19" s="74"/>
      <c r="T19" s="383" t="s">
        <v>1468</v>
      </c>
      <c r="U19" s="380"/>
      <c r="V19" s="371"/>
      <c r="W19" s="368"/>
      <c r="X19" s="380"/>
      <c r="Y19" s="380"/>
      <c r="Z19" s="380"/>
      <c r="AA19" s="75"/>
      <c r="AB19" s="368"/>
      <c r="AC19" s="369">
        <v>42767</v>
      </c>
      <c r="AD19" s="368"/>
      <c r="AE19" s="368"/>
      <c r="AF19" s="368"/>
      <c r="AG19" s="75"/>
      <c r="AH19" s="75"/>
      <c r="AI19" s="368"/>
      <c r="AJ19" s="23"/>
    </row>
    <row r="20" spans="1:36" ht="216.75" customHeight="1" x14ac:dyDescent="0.25">
      <c r="A20" s="252"/>
      <c r="B20" s="55" t="s">
        <v>66</v>
      </c>
      <c r="C20" s="198" t="s">
        <v>1322</v>
      </c>
      <c r="D20" s="228" t="s">
        <v>211</v>
      </c>
      <c r="E20" s="75"/>
      <c r="F20" s="209">
        <v>40920</v>
      </c>
      <c r="G20" s="369">
        <v>42644</v>
      </c>
      <c r="H20" s="228" t="s">
        <v>234</v>
      </c>
      <c r="I20" s="365">
        <v>600000</v>
      </c>
      <c r="J20" s="228" t="s">
        <v>765</v>
      </c>
      <c r="K20" s="75"/>
      <c r="L20" s="75"/>
      <c r="M20" s="75"/>
      <c r="N20" s="72"/>
      <c r="O20" s="72"/>
      <c r="P20" s="72"/>
      <c r="Q20" s="72" t="s">
        <v>42</v>
      </c>
      <c r="R20" s="72"/>
      <c r="S20" s="74"/>
      <c r="T20" s="384" t="s">
        <v>1469</v>
      </c>
      <c r="U20" s="380" t="s">
        <v>1470</v>
      </c>
      <c r="V20" s="371"/>
      <c r="W20" s="368" t="s">
        <v>1471</v>
      </c>
      <c r="X20" s="385" t="s">
        <v>1636</v>
      </c>
      <c r="Y20" s="380"/>
      <c r="Z20" s="380"/>
      <c r="AA20" s="75"/>
      <c r="AB20" s="368"/>
      <c r="AC20" s="368"/>
      <c r="AD20" s="368"/>
      <c r="AE20" s="368"/>
      <c r="AF20" s="368"/>
      <c r="AG20" s="75"/>
      <c r="AH20" s="75"/>
      <c r="AI20" s="368"/>
      <c r="AJ20" s="23"/>
    </row>
    <row r="21" spans="1:36" ht="93" customHeight="1" x14ac:dyDescent="0.25">
      <c r="A21" s="252"/>
      <c r="B21" s="55" t="s">
        <v>67</v>
      </c>
      <c r="C21" s="198" t="s">
        <v>1323</v>
      </c>
      <c r="D21" s="228" t="s">
        <v>1208</v>
      </c>
      <c r="E21" s="75"/>
      <c r="F21" s="377">
        <v>41791</v>
      </c>
      <c r="G21" s="377">
        <v>42644</v>
      </c>
      <c r="H21" s="228" t="s">
        <v>1380</v>
      </c>
      <c r="I21" s="365">
        <v>800000</v>
      </c>
      <c r="J21" s="228" t="s">
        <v>1402</v>
      </c>
      <c r="K21" s="75"/>
      <c r="L21" s="75"/>
      <c r="M21" s="75"/>
      <c r="N21" s="72"/>
      <c r="O21" s="72"/>
      <c r="P21" s="72" t="s">
        <v>42</v>
      </c>
      <c r="Q21" s="72"/>
      <c r="R21" s="72"/>
      <c r="S21" s="74"/>
      <c r="T21" s="383" t="s">
        <v>1472</v>
      </c>
      <c r="U21" s="380"/>
      <c r="V21" s="371" t="s">
        <v>1198</v>
      </c>
      <c r="W21" s="368" t="s">
        <v>1473</v>
      </c>
      <c r="X21" s="380" t="s">
        <v>1637</v>
      </c>
      <c r="Y21" s="380"/>
      <c r="Z21" s="380"/>
      <c r="AA21" s="75"/>
      <c r="AB21" s="368"/>
      <c r="AC21" s="368"/>
      <c r="AD21" s="368"/>
      <c r="AE21" s="368"/>
      <c r="AF21" s="368"/>
      <c r="AG21" s="75"/>
      <c r="AH21" s="75"/>
      <c r="AI21" s="368"/>
      <c r="AJ21" s="23"/>
    </row>
    <row r="22" spans="1:36" ht="99.75" customHeight="1" x14ac:dyDescent="0.25">
      <c r="A22" s="252"/>
      <c r="B22" s="55" t="s">
        <v>68</v>
      </c>
      <c r="C22" s="198" t="s">
        <v>1324</v>
      </c>
      <c r="D22" s="228" t="s">
        <v>1325</v>
      </c>
      <c r="E22" s="75"/>
      <c r="F22" s="377">
        <v>41275</v>
      </c>
      <c r="G22" s="377">
        <v>42370</v>
      </c>
      <c r="H22" s="228" t="s">
        <v>415</v>
      </c>
      <c r="I22" s="365"/>
      <c r="J22" s="228" t="s">
        <v>1403</v>
      </c>
      <c r="K22" s="75"/>
      <c r="L22" s="75"/>
      <c r="M22" s="75"/>
      <c r="N22" s="72"/>
      <c r="O22" s="72"/>
      <c r="P22" s="72"/>
      <c r="Q22" s="72"/>
      <c r="R22" s="72" t="s">
        <v>42</v>
      </c>
      <c r="S22" s="74"/>
      <c r="T22" s="371" t="s">
        <v>1474</v>
      </c>
      <c r="U22" s="371" t="s">
        <v>1452</v>
      </c>
      <c r="V22" s="371"/>
      <c r="W22" s="368" t="s">
        <v>236</v>
      </c>
      <c r="X22" s="371"/>
      <c r="Y22" s="380"/>
      <c r="Z22" s="380"/>
      <c r="AA22" s="75"/>
      <c r="AB22" s="368"/>
      <c r="AC22" s="368"/>
      <c r="AD22" s="368"/>
      <c r="AE22" s="368"/>
      <c r="AF22" s="368"/>
      <c r="AG22" s="75"/>
      <c r="AH22" s="75"/>
      <c r="AI22" s="368"/>
      <c r="AJ22" s="23"/>
    </row>
    <row r="23" spans="1:36" ht="102.75" customHeight="1" x14ac:dyDescent="0.25">
      <c r="A23" s="251" t="s">
        <v>405</v>
      </c>
      <c r="B23" s="55" t="s">
        <v>71</v>
      </c>
      <c r="C23" s="198" t="s">
        <v>1326</v>
      </c>
      <c r="D23" s="228" t="s">
        <v>1327</v>
      </c>
      <c r="E23" s="75"/>
      <c r="F23" s="378">
        <v>40817</v>
      </c>
      <c r="G23" s="378">
        <v>42644</v>
      </c>
      <c r="H23" s="228" t="s">
        <v>415</v>
      </c>
      <c r="I23" s="365">
        <v>1400000</v>
      </c>
      <c r="J23" s="228" t="s">
        <v>766</v>
      </c>
      <c r="K23" s="75"/>
      <c r="L23" s="75"/>
      <c r="M23" s="75"/>
      <c r="N23" s="72"/>
      <c r="O23" s="72"/>
      <c r="P23" s="72"/>
      <c r="Q23" s="72" t="s">
        <v>42</v>
      </c>
      <c r="R23" s="72"/>
      <c r="S23" s="74"/>
      <c r="T23" s="371" t="s">
        <v>1475</v>
      </c>
      <c r="U23" s="371" t="s">
        <v>1452</v>
      </c>
      <c r="V23" s="371"/>
      <c r="W23" s="368" t="s">
        <v>236</v>
      </c>
      <c r="X23" s="380"/>
      <c r="Y23" s="380"/>
      <c r="Z23" s="380"/>
      <c r="AA23" s="75"/>
      <c r="AB23" s="368"/>
      <c r="AC23" s="368"/>
      <c r="AD23" s="368"/>
      <c r="AE23" s="368"/>
      <c r="AF23" s="368"/>
      <c r="AG23" s="75"/>
      <c r="AH23" s="75"/>
      <c r="AI23" s="368"/>
      <c r="AJ23" s="23"/>
    </row>
    <row r="24" spans="1:36" ht="139.5" customHeight="1" x14ac:dyDescent="0.25">
      <c r="A24" s="252"/>
      <c r="B24" s="55" t="s">
        <v>72</v>
      </c>
      <c r="C24" s="198" t="s">
        <v>1328</v>
      </c>
      <c r="D24" s="228" t="s">
        <v>257</v>
      </c>
      <c r="E24" s="75"/>
      <c r="F24" s="360">
        <v>41852</v>
      </c>
      <c r="G24" s="378">
        <v>42644</v>
      </c>
      <c r="H24" s="228" t="s">
        <v>1381</v>
      </c>
      <c r="I24" s="365">
        <v>100000</v>
      </c>
      <c r="J24" s="228" t="s">
        <v>1404</v>
      </c>
      <c r="K24" s="75"/>
      <c r="L24" s="75"/>
      <c r="M24" s="75"/>
      <c r="N24" s="72"/>
      <c r="O24" s="72" t="s">
        <v>42</v>
      </c>
      <c r="P24" s="72"/>
      <c r="Q24" s="72"/>
      <c r="R24" s="72"/>
      <c r="S24" s="74"/>
      <c r="T24" s="383" t="s">
        <v>1476</v>
      </c>
      <c r="U24" s="380"/>
      <c r="V24" s="371"/>
      <c r="W24" s="368" t="s">
        <v>1477</v>
      </c>
      <c r="X24" s="380"/>
      <c r="Y24" s="380"/>
      <c r="Z24" s="380"/>
      <c r="AA24" s="75"/>
      <c r="AB24" s="368"/>
      <c r="AC24" s="368"/>
      <c r="AD24" s="368"/>
      <c r="AE24" s="368"/>
      <c r="AF24" s="368"/>
      <c r="AG24" s="75"/>
      <c r="AH24" s="75"/>
      <c r="AI24" s="368"/>
      <c r="AJ24" s="23"/>
    </row>
    <row r="25" spans="1:36" ht="83.25" customHeight="1" x14ac:dyDescent="0.25">
      <c r="A25" s="252"/>
      <c r="B25" s="55" t="s">
        <v>73</v>
      </c>
      <c r="C25" s="197" t="s">
        <v>1329</v>
      </c>
      <c r="D25" s="200" t="s">
        <v>259</v>
      </c>
      <c r="E25" s="72"/>
      <c r="F25" s="378">
        <v>41640</v>
      </c>
      <c r="G25" s="378">
        <v>42644</v>
      </c>
      <c r="H25" s="200" t="s">
        <v>461</v>
      </c>
      <c r="I25" s="364">
        <v>1000000</v>
      </c>
      <c r="J25" s="200" t="s">
        <v>1405</v>
      </c>
      <c r="K25" s="72"/>
      <c r="L25" s="72"/>
      <c r="M25" s="72"/>
      <c r="N25" s="72"/>
      <c r="O25" s="72" t="s">
        <v>42</v>
      </c>
      <c r="P25" s="72"/>
      <c r="Q25" s="72"/>
      <c r="R25" s="72"/>
      <c r="S25" s="74"/>
      <c r="T25" s="386" t="s">
        <v>1478</v>
      </c>
      <c r="U25" s="387"/>
      <c r="V25" s="379"/>
      <c r="W25" s="388"/>
      <c r="X25" s="387"/>
      <c r="Y25" s="387"/>
      <c r="Z25" s="387"/>
      <c r="AA25" s="72"/>
      <c r="AB25" s="388"/>
      <c r="AC25" s="388"/>
      <c r="AD25" s="388"/>
      <c r="AE25" s="388"/>
      <c r="AF25" s="388"/>
      <c r="AG25" s="72"/>
      <c r="AH25" s="72"/>
      <c r="AI25" s="388"/>
      <c r="AJ25" s="23"/>
    </row>
    <row r="26" spans="1:36" ht="123" customHeight="1" x14ac:dyDescent="0.25">
      <c r="A26" s="252"/>
      <c r="B26" s="55" t="s">
        <v>74</v>
      </c>
      <c r="C26" s="197" t="s">
        <v>1330</v>
      </c>
      <c r="D26" s="200" t="s">
        <v>261</v>
      </c>
      <c r="E26" s="72"/>
      <c r="F26" s="378">
        <v>41730</v>
      </c>
      <c r="G26" s="378">
        <v>42461</v>
      </c>
      <c r="H26" s="200" t="s">
        <v>945</v>
      </c>
      <c r="I26" s="364">
        <v>60000</v>
      </c>
      <c r="J26" s="200" t="s">
        <v>480</v>
      </c>
      <c r="K26" s="72"/>
      <c r="L26" s="72"/>
      <c r="M26" s="72"/>
      <c r="N26" s="72"/>
      <c r="O26" s="72" t="s">
        <v>42</v>
      </c>
      <c r="P26" s="72"/>
      <c r="Q26" s="72"/>
      <c r="R26" s="72"/>
      <c r="S26" s="74"/>
      <c r="T26" s="380" t="s">
        <v>1479</v>
      </c>
      <c r="U26" s="387"/>
      <c r="V26" s="379" t="s">
        <v>1480</v>
      </c>
      <c r="W26" s="368" t="s">
        <v>945</v>
      </c>
      <c r="X26" s="387"/>
      <c r="Y26" s="387" t="s">
        <v>1645</v>
      </c>
      <c r="Z26" s="387" t="s">
        <v>1646</v>
      </c>
      <c r="AA26" s="72"/>
      <c r="AB26" s="388"/>
      <c r="AC26" s="393">
        <v>42767</v>
      </c>
      <c r="AD26" s="388"/>
      <c r="AE26" s="388"/>
      <c r="AF26" s="388"/>
      <c r="AG26" s="72"/>
      <c r="AH26" s="72"/>
      <c r="AI26" s="388"/>
      <c r="AJ26" s="23"/>
    </row>
    <row r="27" spans="1:36" ht="83.25" customHeight="1" x14ac:dyDescent="0.25">
      <c r="A27" s="252"/>
      <c r="B27" s="55" t="s">
        <v>75</v>
      </c>
      <c r="C27" s="197" t="s">
        <v>1331</v>
      </c>
      <c r="D27" s="200" t="s">
        <v>263</v>
      </c>
      <c r="E27" s="72"/>
      <c r="F27" s="378">
        <v>40817</v>
      </c>
      <c r="G27" s="378">
        <v>42430</v>
      </c>
      <c r="H27" s="200" t="s">
        <v>415</v>
      </c>
      <c r="I27" s="364">
        <v>4000000</v>
      </c>
      <c r="J27" s="200" t="s">
        <v>1406</v>
      </c>
      <c r="K27" s="72"/>
      <c r="L27" s="72"/>
      <c r="M27" s="72"/>
      <c r="N27" s="72"/>
      <c r="O27" s="72"/>
      <c r="P27" s="72"/>
      <c r="Q27" s="72" t="s">
        <v>42</v>
      </c>
      <c r="R27" s="72"/>
      <c r="S27" s="74"/>
      <c r="T27" s="379" t="s">
        <v>1481</v>
      </c>
      <c r="U27" s="379" t="s">
        <v>1482</v>
      </c>
      <c r="V27" s="379"/>
      <c r="W27" s="388" t="s">
        <v>236</v>
      </c>
      <c r="X27" s="387"/>
      <c r="Y27" s="387"/>
      <c r="Z27" s="387"/>
      <c r="AA27" s="72"/>
      <c r="AB27" s="388"/>
      <c r="AC27" s="393">
        <v>42767</v>
      </c>
      <c r="AD27" s="388"/>
      <c r="AE27" s="388"/>
      <c r="AF27" s="388"/>
      <c r="AG27" s="72"/>
      <c r="AH27" s="72"/>
      <c r="AI27" s="388"/>
      <c r="AJ27" s="23"/>
    </row>
    <row r="28" spans="1:36" ht="132" customHeight="1" x14ac:dyDescent="0.25">
      <c r="A28" s="252"/>
      <c r="B28" s="55" t="s">
        <v>76</v>
      </c>
      <c r="C28" s="197" t="s">
        <v>1332</v>
      </c>
      <c r="D28" s="200" t="s">
        <v>265</v>
      </c>
      <c r="E28" s="72"/>
      <c r="F28" s="378">
        <v>41275</v>
      </c>
      <c r="G28" s="378">
        <v>42370</v>
      </c>
      <c r="H28" s="200" t="s">
        <v>420</v>
      </c>
      <c r="I28" s="364">
        <v>1700000</v>
      </c>
      <c r="J28" s="200" t="s">
        <v>228</v>
      </c>
      <c r="K28" s="72"/>
      <c r="L28" s="72"/>
      <c r="M28" s="72"/>
      <c r="N28" s="72"/>
      <c r="O28" s="72"/>
      <c r="P28" s="72" t="s">
        <v>42</v>
      </c>
      <c r="Q28" s="72"/>
      <c r="R28" s="72"/>
      <c r="S28" s="74"/>
      <c r="T28" s="381" t="s">
        <v>1483</v>
      </c>
      <c r="U28" s="381" t="s">
        <v>1484</v>
      </c>
      <c r="V28" s="381" t="s">
        <v>1485</v>
      </c>
      <c r="W28" s="212" t="s">
        <v>1486</v>
      </c>
      <c r="X28" s="382" t="s">
        <v>1487</v>
      </c>
      <c r="Y28" s="387"/>
      <c r="Z28" s="387"/>
      <c r="AA28" s="72"/>
      <c r="AB28" s="388"/>
      <c r="AC28" s="393">
        <v>42767</v>
      </c>
      <c r="AD28" s="388"/>
      <c r="AE28" s="388"/>
      <c r="AF28" s="388"/>
      <c r="AG28" s="72"/>
      <c r="AH28" s="72"/>
      <c r="AI28" s="388"/>
      <c r="AJ28" s="23"/>
    </row>
    <row r="29" spans="1:36" ht="69.75" customHeight="1" x14ac:dyDescent="0.25">
      <c r="A29" s="252"/>
      <c r="B29" s="55" t="s">
        <v>77</v>
      </c>
      <c r="C29" s="197" t="s">
        <v>1333</v>
      </c>
      <c r="D29" s="200" t="s">
        <v>267</v>
      </c>
      <c r="E29" s="72"/>
      <c r="F29" s="378">
        <v>40969</v>
      </c>
      <c r="G29" s="378">
        <v>42644</v>
      </c>
      <c r="H29" s="200" t="s">
        <v>945</v>
      </c>
      <c r="I29" s="364">
        <v>7500000</v>
      </c>
      <c r="J29" s="200" t="s">
        <v>1407</v>
      </c>
      <c r="K29" s="72"/>
      <c r="L29" s="72"/>
      <c r="M29" s="72"/>
      <c r="N29" s="72"/>
      <c r="O29" s="72"/>
      <c r="P29" s="72"/>
      <c r="Q29" s="72" t="s">
        <v>42</v>
      </c>
      <c r="R29" s="72"/>
      <c r="S29" s="74"/>
      <c r="T29" s="380" t="s">
        <v>1488</v>
      </c>
      <c r="U29" s="387"/>
      <c r="V29" s="379"/>
      <c r="W29" s="368" t="s">
        <v>945</v>
      </c>
      <c r="X29" s="387" t="s">
        <v>1489</v>
      </c>
      <c r="Y29" s="387"/>
      <c r="Z29" s="387"/>
      <c r="AA29" s="72"/>
      <c r="AB29" s="388"/>
      <c r="AC29" s="393">
        <v>42767</v>
      </c>
      <c r="AD29" s="388"/>
      <c r="AE29" s="388"/>
      <c r="AF29" s="388"/>
      <c r="AG29" s="72"/>
      <c r="AH29" s="72"/>
      <c r="AI29" s="388"/>
      <c r="AJ29" s="23"/>
    </row>
    <row r="30" spans="1:36" ht="84.75" customHeight="1" x14ac:dyDescent="0.25">
      <c r="A30" s="252"/>
      <c r="B30" s="55" t="s">
        <v>78</v>
      </c>
      <c r="C30" s="197" t="s">
        <v>1334</v>
      </c>
      <c r="D30" s="200" t="s">
        <v>269</v>
      </c>
      <c r="E30" s="72"/>
      <c r="F30" s="378">
        <v>40909</v>
      </c>
      <c r="G30" s="378">
        <v>42644</v>
      </c>
      <c r="H30" s="200" t="s">
        <v>415</v>
      </c>
      <c r="I30" s="364"/>
      <c r="J30" s="200" t="s">
        <v>1408</v>
      </c>
      <c r="K30" s="72"/>
      <c r="L30" s="72"/>
      <c r="M30" s="72"/>
      <c r="N30" s="72"/>
      <c r="O30" s="72"/>
      <c r="P30" s="72"/>
      <c r="Q30" s="72" t="s">
        <v>42</v>
      </c>
      <c r="R30" s="72"/>
      <c r="S30" s="74"/>
      <c r="T30" s="379" t="s">
        <v>1490</v>
      </c>
      <c r="U30" s="379" t="s">
        <v>1491</v>
      </c>
      <c r="V30" s="379"/>
      <c r="W30" s="388" t="s">
        <v>1492</v>
      </c>
      <c r="X30" s="387" t="s">
        <v>1493</v>
      </c>
      <c r="Y30" s="387"/>
      <c r="Z30" s="387"/>
      <c r="AA30" s="72"/>
      <c r="AB30" s="388"/>
      <c r="AC30" s="388"/>
      <c r="AD30" s="388"/>
      <c r="AE30" s="388"/>
      <c r="AF30" s="388"/>
      <c r="AG30" s="72"/>
      <c r="AH30" s="72"/>
      <c r="AI30" s="388"/>
      <c r="AJ30" s="23"/>
    </row>
    <row r="31" spans="1:36" ht="81.75" customHeight="1" x14ac:dyDescent="0.25">
      <c r="A31" s="252"/>
      <c r="B31" s="55" t="s">
        <v>79</v>
      </c>
      <c r="C31" s="197" t="s">
        <v>1335</v>
      </c>
      <c r="D31" s="200" t="s">
        <v>271</v>
      </c>
      <c r="E31" s="72"/>
      <c r="F31" s="378">
        <v>40909</v>
      </c>
      <c r="G31" s="378">
        <v>42644</v>
      </c>
      <c r="H31" s="200" t="s">
        <v>415</v>
      </c>
      <c r="I31" s="364">
        <v>1000000</v>
      </c>
      <c r="J31" s="200" t="s">
        <v>1409</v>
      </c>
      <c r="K31" s="72"/>
      <c r="L31" s="72"/>
      <c r="M31" s="72"/>
      <c r="N31" s="72"/>
      <c r="O31" s="72"/>
      <c r="P31" s="72"/>
      <c r="Q31" s="72" t="s">
        <v>42</v>
      </c>
      <c r="R31" s="72"/>
      <c r="S31" s="74"/>
      <c r="T31" s="379" t="s">
        <v>1494</v>
      </c>
      <c r="U31" s="379" t="s">
        <v>1452</v>
      </c>
      <c r="V31" s="379"/>
      <c r="W31" s="388" t="s">
        <v>236</v>
      </c>
      <c r="X31" s="387"/>
      <c r="Y31" s="387"/>
      <c r="Z31" s="387"/>
      <c r="AA31" s="72"/>
      <c r="AB31" s="388"/>
      <c r="AC31" s="388"/>
      <c r="AD31" s="388"/>
      <c r="AE31" s="388"/>
      <c r="AF31" s="388"/>
      <c r="AG31" s="72"/>
      <c r="AH31" s="72"/>
      <c r="AI31" s="388"/>
      <c r="AJ31" s="23"/>
    </row>
    <row r="32" spans="1:36" ht="340.5" customHeight="1" x14ac:dyDescent="0.25">
      <c r="A32" s="252"/>
      <c r="B32" s="55" t="s">
        <v>80</v>
      </c>
      <c r="C32" s="197" t="s">
        <v>1336</v>
      </c>
      <c r="D32" s="200" t="s">
        <v>273</v>
      </c>
      <c r="E32" s="72"/>
      <c r="F32" s="378">
        <v>40909</v>
      </c>
      <c r="G32" s="378">
        <v>42644</v>
      </c>
      <c r="H32" s="200" t="s">
        <v>431</v>
      </c>
      <c r="I32" s="364">
        <v>2000000</v>
      </c>
      <c r="J32" s="200" t="s">
        <v>987</v>
      </c>
      <c r="K32" s="72"/>
      <c r="L32" s="72"/>
      <c r="M32" s="72"/>
      <c r="N32" s="72"/>
      <c r="O32" s="72"/>
      <c r="P32" s="72"/>
      <c r="Q32" s="72" t="s">
        <v>42</v>
      </c>
      <c r="R32" s="72"/>
      <c r="S32" s="74"/>
      <c r="T32" s="387" t="s">
        <v>1495</v>
      </c>
      <c r="U32" s="387"/>
      <c r="V32" s="379"/>
      <c r="W32" s="388" t="s">
        <v>1496</v>
      </c>
      <c r="X32" s="387"/>
      <c r="Y32" s="387"/>
      <c r="Z32" s="387"/>
      <c r="AA32" s="72"/>
      <c r="AB32" s="388"/>
      <c r="AC32" s="388"/>
      <c r="AD32" s="388"/>
      <c r="AE32" s="388"/>
      <c r="AF32" s="388"/>
      <c r="AG32" s="72"/>
      <c r="AH32" s="72"/>
      <c r="AI32" s="388"/>
      <c r="AJ32" s="23"/>
    </row>
    <row r="33" spans="1:36" ht="69.75" customHeight="1" x14ac:dyDescent="0.25">
      <c r="A33" s="252"/>
      <c r="B33" s="55" t="s">
        <v>81</v>
      </c>
      <c r="C33" s="197" t="s">
        <v>1337</v>
      </c>
      <c r="D33" s="200" t="s">
        <v>275</v>
      </c>
      <c r="E33" s="72"/>
      <c r="F33" s="378">
        <v>40969</v>
      </c>
      <c r="G33" s="378">
        <v>42644</v>
      </c>
      <c r="H33" s="200" t="s">
        <v>1382</v>
      </c>
      <c r="I33" s="364">
        <v>900000</v>
      </c>
      <c r="J33" s="200" t="s">
        <v>988</v>
      </c>
      <c r="K33" s="72"/>
      <c r="L33" s="72"/>
      <c r="M33" s="72"/>
      <c r="N33" s="72"/>
      <c r="O33" s="72"/>
      <c r="P33" s="72"/>
      <c r="Q33" s="72" t="s">
        <v>42</v>
      </c>
      <c r="R33" s="72"/>
      <c r="S33" s="74"/>
      <c r="T33" s="379" t="s">
        <v>1497</v>
      </c>
      <c r="U33" s="388" t="s">
        <v>1498</v>
      </c>
      <c r="V33" s="379"/>
      <c r="W33" s="388" t="s">
        <v>1499</v>
      </c>
      <c r="X33" s="389"/>
      <c r="Y33" s="387"/>
      <c r="Z33" s="387"/>
      <c r="AA33" s="72"/>
      <c r="AB33" s="388"/>
      <c r="AC33" s="388"/>
      <c r="AD33" s="388"/>
      <c r="AE33" s="388"/>
      <c r="AF33" s="388"/>
      <c r="AG33" s="72"/>
      <c r="AH33" s="72"/>
      <c r="AI33" s="388"/>
      <c r="AJ33" s="23"/>
    </row>
    <row r="34" spans="1:36" ht="91.5" customHeight="1" x14ac:dyDescent="0.25">
      <c r="A34" s="251" t="s">
        <v>406</v>
      </c>
      <c r="B34" s="55" t="s">
        <v>84</v>
      </c>
      <c r="C34" s="198" t="s">
        <v>276</v>
      </c>
      <c r="D34" s="228" t="s">
        <v>277</v>
      </c>
      <c r="E34" s="75"/>
      <c r="F34" s="378">
        <v>41456</v>
      </c>
      <c r="G34" s="378">
        <v>41821</v>
      </c>
      <c r="H34" s="228" t="s">
        <v>1378</v>
      </c>
      <c r="I34" s="365">
        <v>200000</v>
      </c>
      <c r="J34" s="228" t="s">
        <v>1410</v>
      </c>
      <c r="K34" s="75"/>
      <c r="L34" s="75"/>
      <c r="M34" s="75"/>
      <c r="N34" s="72"/>
      <c r="O34" s="72" t="s">
        <v>42</v>
      </c>
      <c r="P34" s="72"/>
      <c r="Q34" s="72"/>
      <c r="R34" s="72"/>
      <c r="S34" s="74"/>
      <c r="T34" s="383" t="s">
        <v>1500</v>
      </c>
      <c r="U34" s="380"/>
      <c r="V34" s="371" t="s">
        <v>1501</v>
      </c>
      <c r="W34" s="368"/>
      <c r="X34" s="380"/>
      <c r="Y34" s="380"/>
      <c r="Z34" s="380"/>
      <c r="AA34" s="75"/>
      <c r="AB34" s="368"/>
      <c r="AC34" s="369">
        <v>42767</v>
      </c>
      <c r="AD34" s="368" t="s">
        <v>815</v>
      </c>
      <c r="AE34" s="368"/>
      <c r="AF34" s="368"/>
      <c r="AG34" s="75"/>
      <c r="AH34" s="75"/>
      <c r="AI34" s="368"/>
      <c r="AJ34" s="23"/>
    </row>
    <row r="35" spans="1:36" ht="204" customHeight="1" x14ac:dyDescent="0.25">
      <c r="A35" s="252"/>
      <c r="B35" s="55" t="s">
        <v>85</v>
      </c>
      <c r="C35" s="198" t="s">
        <v>1338</v>
      </c>
      <c r="D35" s="228" t="s">
        <v>283</v>
      </c>
      <c r="E35" s="75"/>
      <c r="F35" s="378">
        <v>41487</v>
      </c>
      <c r="G35" s="378">
        <v>42644</v>
      </c>
      <c r="H35" s="228" t="s">
        <v>1383</v>
      </c>
      <c r="I35" s="365" t="s">
        <v>976</v>
      </c>
      <c r="J35" s="228" t="s">
        <v>491</v>
      </c>
      <c r="K35" s="75"/>
      <c r="L35" s="75"/>
      <c r="M35" s="75"/>
      <c r="N35" s="72"/>
      <c r="O35" s="72"/>
      <c r="P35" s="72"/>
      <c r="Q35" s="72" t="s">
        <v>42</v>
      </c>
      <c r="R35" s="72"/>
      <c r="S35" s="74"/>
      <c r="T35" s="380" t="s">
        <v>1502</v>
      </c>
      <c r="U35" s="380" t="s">
        <v>1503</v>
      </c>
      <c r="V35" s="371" t="s">
        <v>1504</v>
      </c>
      <c r="W35" s="368" t="s">
        <v>1505</v>
      </c>
      <c r="X35" s="380"/>
      <c r="Y35" s="380"/>
      <c r="Z35" s="380"/>
      <c r="AA35" s="75"/>
      <c r="AB35" s="368"/>
      <c r="AC35" s="368"/>
      <c r="AD35" s="368"/>
      <c r="AE35" s="368"/>
      <c r="AF35" s="368"/>
      <c r="AG35" s="75"/>
      <c r="AH35" s="75"/>
      <c r="AI35" s="368"/>
      <c r="AJ35" s="23"/>
    </row>
    <row r="36" spans="1:36" ht="120" customHeight="1" x14ac:dyDescent="0.25">
      <c r="A36" s="252"/>
      <c r="B36" s="55" t="s">
        <v>86</v>
      </c>
      <c r="C36" s="198" t="s">
        <v>1339</v>
      </c>
      <c r="D36" s="228" t="s">
        <v>285</v>
      </c>
      <c r="E36" s="75"/>
      <c r="F36" s="378">
        <v>41791</v>
      </c>
      <c r="G36" s="378">
        <v>42644</v>
      </c>
      <c r="H36" s="228" t="s">
        <v>1384</v>
      </c>
      <c r="I36" s="365">
        <v>25000</v>
      </c>
      <c r="J36" s="228" t="s">
        <v>1411</v>
      </c>
      <c r="K36" s="75"/>
      <c r="L36" s="75"/>
      <c r="M36" s="75"/>
      <c r="N36" s="72"/>
      <c r="O36" s="72"/>
      <c r="P36" s="72"/>
      <c r="Q36" s="72" t="s">
        <v>42</v>
      </c>
      <c r="R36" s="72"/>
      <c r="S36" s="74"/>
      <c r="T36" s="380" t="s">
        <v>1638</v>
      </c>
      <c r="U36" s="380"/>
      <c r="V36" s="371"/>
      <c r="W36" s="368" t="s">
        <v>1506</v>
      </c>
      <c r="X36" s="380" t="s">
        <v>1507</v>
      </c>
      <c r="Y36" s="380" t="s">
        <v>1647</v>
      </c>
      <c r="Z36" s="380"/>
      <c r="AA36" s="75"/>
      <c r="AB36" s="368"/>
      <c r="AC36" s="368"/>
      <c r="AD36" s="368"/>
      <c r="AE36" s="368"/>
      <c r="AF36" s="368"/>
      <c r="AG36" s="75"/>
      <c r="AH36" s="75"/>
      <c r="AI36" s="368"/>
      <c r="AJ36" s="23"/>
    </row>
    <row r="37" spans="1:36" ht="180.75" customHeight="1" x14ac:dyDescent="0.25">
      <c r="A37" s="252"/>
      <c r="B37" s="55" t="s">
        <v>87</v>
      </c>
      <c r="C37" s="198" t="s">
        <v>1340</v>
      </c>
      <c r="D37" s="200" t="s">
        <v>287</v>
      </c>
      <c r="E37" s="72"/>
      <c r="F37" s="378">
        <v>41061</v>
      </c>
      <c r="G37" s="378">
        <v>42644</v>
      </c>
      <c r="H37" s="200" t="s">
        <v>1385</v>
      </c>
      <c r="I37" s="364">
        <v>2500000</v>
      </c>
      <c r="J37" s="200" t="s">
        <v>1412</v>
      </c>
      <c r="K37" s="72"/>
      <c r="L37" s="72"/>
      <c r="M37" s="72"/>
      <c r="N37" s="72"/>
      <c r="O37" s="72"/>
      <c r="P37" s="72" t="s">
        <v>42</v>
      </c>
      <c r="Q37" s="72"/>
      <c r="R37" s="72"/>
      <c r="S37" s="74"/>
      <c r="T37" s="390" t="s">
        <v>1639</v>
      </c>
      <c r="U37" s="387"/>
      <c r="V37" s="379"/>
      <c r="W37" s="388" t="s">
        <v>1508</v>
      </c>
      <c r="X37" s="387"/>
      <c r="Y37" s="387"/>
      <c r="Z37" s="387"/>
      <c r="AA37" s="72"/>
      <c r="AB37" s="388"/>
      <c r="AC37" s="393">
        <v>42767</v>
      </c>
      <c r="AD37" s="388"/>
      <c r="AE37" s="388"/>
      <c r="AF37" s="388"/>
      <c r="AG37" s="72"/>
      <c r="AH37" s="72"/>
      <c r="AI37" s="388"/>
      <c r="AJ37" s="23"/>
    </row>
    <row r="38" spans="1:36" ht="68.25" customHeight="1" x14ac:dyDescent="0.25">
      <c r="A38" s="252"/>
      <c r="B38" s="55" t="s">
        <v>88</v>
      </c>
      <c r="C38" s="198" t="s">
        <v>1341</v>
      </c>
      <c r="D38" s="200" t="s">
        <v>291</v>
      </c>
      <c r="E38" s="72"/>
      <c r="F38" s="378">
        <v>40909</v>
      </c>
      <c r="G38" s="378">
        <v>41244</v>
      </c>
      <c r="H38" s="200" t="s">
        <v>1386</v>
      </c>
      <c r="I38" s="364">
        <v>500000</v>
      </c>
      <c r="J38" s="200" t="s">
        <v>1413</v>
      </c>
      <c r="K38" s="72"/>
      <c r="L38" s="72"/>
      <c r="M38" s="72"/>
      <c r="N38" s="72"/>
      <c r="O38" s="72"/>
      <c r="P38" s="72"/>
      <c r="Q38" s="72"/>
      <c r="R38" s="72" t="s">
        <v>42</v>
      </c>
      <c r="S38" s="74"/>
      <c r="T38" s="371" t="s">
        <v>1078</v>
      </c>
      <c r="U38" s="387" t="s">
        <v>1079</v>
      </c>
      <c r="V38" s="379"/>
      <c r="W38" s="388"/>
      <c r="X38" s="387"/>
      <c r="Y38" s="387"/>
      <c r="Z38" s="387"/>
      <c r="AA38" s="72"/>
      <c r="AB38" s="388"/>
      <c r="AC38" s="388"/>
      <c r="AD38" s="388"/>
      <c r="AE38" s="388"/>
      <c r="AF38" s="388"/>
      <c r="AG38" s="72"/>
      <c r="AH38" s="72"/>
      <c r="AI38" s="388"/>
      <c r="AJ38" s="23"/>
    </row>
    <row r="39" spans="1:36" ht="62.25" customHeight="1" x14ac:dyDescent="0.25">
      <c r="A39" s="252"/>
      <c r="B39" s="55" t="s">
        <v>89</v>
      </c>
      <c r="C39" s="198" t="s">
        <v>1342</v>
      </c>
      <c r="D39" s="200" t="s">
        <v>291</v>
      </c>
      <c r="E39" s="72"/>
      <c r="F39" s="360">
        <v>41456</v>
      </c>
      <c r="G39" s="360">
        <v>42186</v>
      </c>
      <c r="H39" s="200" t="s">
        <v>1387</v>
      </c>
      <c r="I39" s="364">
        <v>200000</v>
      </c>
      <c r="J39" s="200" t="s">
        <v>1414</v>
      </c>
      <c r="K39" s="72"/>
      <c r="L39" s="72"/>
      <c r="M39" s="72"/>
      <c r="N39" s="72"/>
      <c r="O39" s="72" t="s">
        <v>42</v>
      </c>
      <c r="P39" s="72"/>
      <c r="Q39" s="72"/>
      <c r="R39" s="72"/>
      <c r="S39" s="74"/>
      <c r="T39" s="387" t="s">
        <v>1509</v>
      </c>
      <c r="U39" s="387" t="s">
        <v>1510</v>
      </c>
      <c r="V39" s="379" t="s">
        <v>1511</v>
      </c>
      <c r="W39" s="388" t="s">
        <v>1512</v>
      </c>
      <c r="X39" s="387" t="s">
        <v>1513</v>
      </c>
      <c r="Y39" s="387"/>
      <c r="Z39" s="387"/>
      <c r="AA39" s="72"/>
      <c r="AB39" s="388"/>
      <c r="AC39" s="393">
        <v>42767</v>
      </c>
      <c r="AD39" s="388" t="s">
        <v>1667</v>
      </c>
      <c r="AE39" s="388"/>
      <c r="AF39" s="388"/>
      <c r="AG39" s="72"/>
      <c r="AH39" s="72"/>
      <c r="AI39" s="388"/>
      <c r="AJ39" s="23"/>
    </row>
    <row r="40" spans="1:36" ht="75.75" customHeight="1" x14ac:dyDescent="0.25">
      <c r="A40" s="252"/>
      <c r="B40" s="55" t="s">
        <v>90</v>
      </c>
      <c r="C40" s="198" t="s">
        <v>1343</v>
      </c>
      <c r="D40" s="200" t="s">
        <v>291</v>
      </c>
      <c r="E40" s="72"/>
      <c r="F40" s="378">
        <v>40909</v>
      </c>
      <c r="G40" s="360">
        <v>42339</v>
      </c>
      <c r="H40" s="200" t="s">
        <v>1388</v>
      </c>
      <c r="I40" s="364">
        <v>1000000</v>
      </c>
      <c r="J40" s="200" t="s">
        <v>1415</v>
      </c>
      <c r="K40" s="72"/>
      <c r="L40" s="72"/>
      <c r="M40" s="72"/>
      <c r="N40" s="72"/>
      <c r="O40" s="72"/>
      <c r="P40" s="72" t="s">
        <v>42</v>
      </c>
      <c r="Q40" s="72"/>
      <c r="R40" s="72"/>
      <c r="S40" s="74"/>
      <c r="T40" s="387" t="s">
        <v>1514</v>
      </c>
      <c r="U40" s="387" t="s">
        <v>1515</v>
      </c>
      <c r="V40" s="379"/>
      <c r="W40" s="388" t="s">
        <v>1516</v>
      </c>
      <c r="X40" s="387"/>
      <c r="Y40" s="387"/>
      <c r="Z40" s="387"/>
      <c r="AA40" s="72"/>
      <c r="AB40" s="388"/>
      <c r="AC40" s="393">
        <v>42767</v>
      </c>
      <c r="AD40" s="388" t="s">
        <v>1668</v>
      </c>
      <c r="AE40" s="388"/>
      <c r="AF40" s="388"/>
      <c r="AG40" s="72"/>
      <c r="AH40" s="72"/>
      <c r="AI40" s="388"/>
      <c r="AJ40" s="23"/>
    </row>
    <row r="41" spans="1:36" ht="72.75" customHeight="1" x14ac:dyDescent="0.25">
      <c r="A41" s="252"/>
      <c r="B41" s="55" t="s">
        <v>91</v>
      </c>
      <c r="C41" s="198" t="s">
        <v>1344</v>
      </c>
      <c r="D41" s="200" t="s">
        <v>297</v>
      </c>
      <c r="E41" s="72"/>
      <c r="F41" s="378">
        <v>41913</v>
      </c>
      <c r="G41" s="378">
        <v>42644</v>
      </c>
      <c r="H41" s="200" t="s">
        <v>1383</v>
      </c>
      <c r="I41" s="364">
        <v>3000000</v>
      </c>
      <c r="J41" s="200" t="s">
        <v>1416</v>
      </c>
      <c r="K41" s="72"/>
      <c r="L41" s="72"/>
      <c r="M41" s="72"/>
      <c r="N41" s="72" t="s">
        <v>42</v>
      </c>
      <c r="O41" s="72"/>
      <c r="P41" s="72"/>
      <c r="Q41" s="72"/>
      <c r="R41" s="72"/>
      <c r="S41" s="74"/>
      <c r="T41" s="387" t="s">
        <v>1517</v>
      </c>
      <c r="U41" s="387"/>
      <c r="V41" s="379" t="s">
        <v>1518</v>
      </c>
      <c r="W41" s="388" t="s">
        <v>1505</v>
      </c>
      <c r="X41" s="387"/>
      <c r="Y41" s="387"/>
      <c r="Z41" s="387"/>
      <c r="AA41" s="72"/>
      <c r="AB41" s="388" t="s">
        <v>1669</v>
      </c>
      <c r="AC41" s="393">
        <v>42767</v>
      </c>
      <c r="AD41" s="388"/>
      <c r="AE41" s="388"/>
      <c r="AF41" s="388"/>
      <c r="AG41" s="72"/>
      <c r="AH41" s="72"/>
      <c r="AI41" s="388"/>
      <c r="AJ41" s="23"/>
    </row>
    <row r="42" spans="1:36" ht="68.25" customHeight="1" x14ac:dyDescent="0.25">
      <c r="A42" s="251" t="s">
        <v>407</v>
      </c>
      <c r="B42" s="55" t="s">
        <v>96</v>
      </c>
      <c r="C42" s="198" t="s">
        <v>298</v>
      </c>
      <c r="D42" s="228" t="s">
        <v>299</v>
      </c>
      <c r="E42" s="75"/>
      <c r="F42" s="369">
        <v>41640</v>
      </c>
      <c r="G42" s="369">
        <v>42005</v>
      </c>
      <c r="H42" s="228" t="s">
        <v>815</v>
      </c>
      <c r="I42" s="365">
        <v>100000</v>
      </c>
      <c r="J42" s="228" t="s">
        <v>1417</v>
      </c>
      <c r="K42" s="75"/>
      <c r="L42" s="75"/>
      <c r="M42" s="75"/>
      <c r="N42" s="72"/>
      <c r="O42" s="72"/>
      <c r="P42" s="72"/>
      <c r="Q42" s="72"/>
      <c r="R42" s="72" t="s">
        <v>42</v>
      </c>
      <c r="S42" s="74"/>
      <c r="T42" s="380" t="s">
        <v>1519</v>
      </c>
      <c r="U42" s="381" t="s">
        <v>1520</v>
      </c>
      <c r="V42" s="371"/>
      <c r="W42" s="368" t="s">
        <v>815</v>
      </c>
      <c r="X42" s="380"/>
      <c r="Y42" s="380"/>
      <c r="Z42" s="380"/>
      <c r="AA42" s="75"/>
      <c r="AB42" s="368"/>
      <c r="AC42" s="368"/>
      <c r="AD42" s="368"/>
      <c r="AE42" s="368"/>
      <c r="AF42" s="368"/>
      <c r="AG42" s="75"/>
      <c r="AH42" s="75"/>
      <c r="AI42" s="368"/>
      <c r="AJ42" s="23"/>
    </row>
    <row r="43" spans="1:36" ht="69.75" customHeight="1" x14ac:dyDescent="0.25">
      <c r="A43" s="252"/>
      <c r="B43" s="55" t="s">
        <v>97</v>
      </c>
      <c r="C43" s="198" t="s">
        <v>907</v>
      </c>
      <c r="D43" s="228" t="s">
        <v>752</v>
      </c>
      <c r="E43" s="75"/>
      <c r="F43" s="369">
        <v>40909</v>
      </c>
      <c r="G43" s="369">
        <v>42644</v>
      </c>
      <c r="H43" s="228" t="s">
        <v>1389</v>
      </c>
      <c r="I43" s="365" t="s">
        <v>977</v>
      </c>
      <c r="J43" s="228" t="s">
        <v>785</v>
      </c>
      <c r="K43" s="75"/>
      <c r="L43" s="75"/>
      <c r="M43" s="75"/>
      <c r="N43" s="72"/>
      <c r="O43" s="72"/>
      <c r="P43" s="72" t="s">
        <v>42</v>
      </c>
      <c r="Q43" s="72"/>
      <c r="R43" s="72"/>
      <c r="S43" s="74"/>
      <c r="T43" s="380" t="s">
        <v>1521</v>
      </c>
      <c r="U43" s="380"/>
      <c r="V43" s="371" t="s">
        <v>1522</v>
      </c>
      <c r="W43" s="368" t="s">
        <v>1499</v>
      </c>
      <c r="X43" s="380"/>
      <c r="Y43" s="380" t="s">
        <v>1648</v>
      </c>
      <c r="Z43" s="380" t="s">
        <v>1649</v>
      </c>
      <c r="AA43" s="75"/>
      <c r="AB43" s="368"/>
      <c r="AC43" s="368"/>
      <c r="AD43" s="368" t="s">
        <v>1670</v>
      </c>
      <c r="AE43" s="368"/>
      <c r="AF43" s="368"/>
      <c r="AG43" s="75"/>
      <c r="AH43" s="75"/>
      <c r="AI43" s="368" t="s">
        <v>1686</v>
      </c>
      <c r="AJ43" s="23"/>
    </row>
    <row r="44" spans="1:36" ht="98.25" customHeight="1" x14ac:dyDescent="0.25">
      <c r="A44" s="252"/>
      <c r="B44" s="55" t="s">
        <v>98</v>
      </c>
      <c r="C44" s="198" t="s">
        <v>302</v>
      </c>
      <c r="D44" s="228" t="s">
        <v>303</v>
      </c>
      <c r="E44" s="75"/>
      <c r="F44" s="369">
        <v>40909</v>
      </c>
      <c r="G44" s="369">
        <v>42644</v>
      </c>
      <c r="H44" s="228" t="s">
        <v>815</v>
      </c>
      <c r="I44" s="365">
        <v>300000</v>
      </c>
      <c r="J44" s="228" t="s">
        <v>786</v>
      </c>
      <c r="K44" s="75"/>
      <c r="L44" s="75"/>
      <c r="M44" s="75"/>
      <c r="N44" s="72"/>
      <c r="O44" s="72"/>
      <c r="P44" s="72" t="s">
        <v>42</v>
      </c>
      <c r="Q44" s="72"/>
      <c r="R44" s="72"/>
      <c r="S44" s="74"/>
      <c r="T44" s="380" t="s">
        <v>1523</v>
      </c>
      <c r="U44" s="380"/>
      <c r="V44" s="371" t="s">
        <v>1524</v>
      </c>
      <c r="W44" s="368" t="s">
        <v>815</v>
      </c>
      <c r="X44" s="381"/>
      <c r="Y44" s="380" t="s">
        <v>1650</v>
      </c>
      <c r="Z44" s="380" t="s">
        <v>1651</v>
      </c>
      <c r="AA44" s="75"/>
      <c r="AB44" s="368"/>
      <c r="AC44" s="368"/>
      <c r="AD44" s="368" t="s">
        <v>1671</v>
      </c>
      <c r="AE44" s="368"/>
      <c r="AF44" s="368" t="s">
        <v>1674</v>
      </c>
      <c r="AG44" s="75"/>
      <c r="AH44" s="75"/>
      <c r="AI44" s="368"/>
      <c r="AJ44" s="23"/>
    </row>
    <row r="45" spans="1:36" ht="92.25" customHeight="1" x14ac:dyDescent="0.25">
      <c r="A45" s="252"/>
      <c r="B45" s="55" t="s">
        <v>99</v>
      </c>
      <c r="C45" s="198" t="s">
        <v>304</v>
      </c>
      <c r="D45" s="228" t="s">
        <v>1345</v>
      </c>
      <c r="E45" s="75"/>
      <c r="F45" s="209">
        <v>40909</v>
      </c>
      <c r="G45" s="209">
        <v>42644</v>
      </c>
      <c r="H45" s="228" t="s">
        <v>1383</v>
      </c>
      <c r="I45" s="365">
        <v>2000000</v>
      </c>
      <c r="J45" s="228" t="s">
        <v>787</v>
      </c>
      <c r="K45" s="75"/>
      <c r="L45" s="75"/>
      <c r="M45" s="75"/>
      <c r="N45" s="72"/>
      <c r="O45" s="72"/>
      <c r="P45" s="72"/>
      <c r="Q45" s="72" t="s">
        <v>42</v>
      </c>
      <c r="R45" s="72"/>
      <c r="S45" s="74"/>
      <c r="T45" s="380" t="s">
        <v>1525</v>
      </c>
      <c r="U45" s="380" t="s">
        <v>1526</v>
      </c>
      <c r="V45" s="371" t="s">
        <v>1504</v>
      </c>
      <c r="W45" s="368" t="s">
        <v>1505</v>
      </c>
      <c r="X45" s="380" t="s">
        <v>1527</v>
      </c>
      <c r="Y45" s="380"/>
      <c r="Z45" s="380"/>
      <c r="AA45" s="75"/>
      <c r="AB45" s="368"/>
      <c r="AC45" s="368"/>
      <c r="AD45" s="368"/>
      <c r="AE45" s="368"/>
      <c r="AF45" s="368"/>
      <c r="AG45" s="75"/>
      <c r="AH45" s="75"/>
      <c r="AI45" s="368"/>
      <c r="AJ45" s="23"/>
    </row>
    <row r="46" spans="1:36" ht="89.25" customHeight="1" x14ac:dyDescent="0.25">
      <c r="A46" s="252"/>
      <c r="B46" s="55" t="s">
        <v>100</v>
      </c>
      <c r="C46" s="198" t="s">
        <v>306</v>
      </c>
      <c r="D46" s="228" t="s">
        <v>307</v>
      </c>
      <c r="E46" s="75"/>
      <c r="F46" s="369">
        <v>42278</v>
      </c>
      <c r="G46" s="369">
        <v>42644</v>
      </c>
      <c r="H46" s="228" t="s">
        <v>436</v>
      </c>
      <c r="I46" s="365">
        <v>300000</v>
      </c>
      <c r="J46" s="228" t="s">
        <v>1418</v>
      </c>
      <c r="K46" s="75"/>
      <c r="L46" s="75"/>
      <c r="M46" s="75"/>
      <c r="N46" s="72" t="s">
        <v>42</v>
      </c>
      <c r="O46" s="72"/>
      <c r="P46" s="72"/>
      <c r="Q46" s="72"/>
      <c r="R46" s="72"/>
      <c r="S46" s="74"/>
      <c r="T46" s="380" t="s">
        <v>1640</v>
      </c>
      <c r="U46" s="380"/>
      <c r="V46" s="371"/>
      <c r="W46" s="368"/>
      <c r="X46" s="380"/>
      <c r="Y46" s="380"/>
      <c r="Z46" s="380"/>
      <c r="AA46" s="75"/>
      <c r="AB46" s="368"/>
      <c r="AC46" s="369">
        <v>42767</v>
      </c>
      <c r="AD46" s="368"/>
      <c r="AE46" s="368"/>
      <c r="AF46" s="368"/>
      <c r="AG46" s="75"/>
      <c r="AH46" s="75"/>
      <c r="AI46" s="368"/>
      <c r="AJ46" s="23"/>
    </row>
    <row r="47" spans="1:36" ht="153" customHeight="1" x14ac:dyDescent="0.25">
      <c r="A47" s="252"/>
      <c r="B47" s="55" t="s">
        <v>101</v>
      </c>
      <c r="C47" s="198" t="s">
        <v>308</v>
      </c>
      <c r="D47" s="228" t="s">
        <v>309</v>
      </c>
      <c r="E47" s="75"/>
      <c r="F47" s="369">
        <v>40909</v>
      </c>
      <c r="G47" s="209">
        <v>42644</v>
      </c>
      <c r="H47" s="228" t="s">
        <v>1379</v>
      </c>
      <c r="I47" s="365">
        <v>1000000</v>
      </c>
      <c r="J47" s="228" t="s">
        <v>505</v>
      </c>
      <c r="K47" s="75"/>
      <c r="L47" s="75"/>
      <c r="M47" s="75"/>
      <c r="N47" s="72"/>
      <c r="O47" s="72"/>
      <c r="P47" s="72" t="s">
        <v>42</v>
      </c>
      <c r="Q47" s="72"/>
      <c r="R47" s="72"/>
      <c r="S47" s="74"/>
      <c r="T47" s="383" t="s">
        <v>1528</v>
      </c>
      <c r="U47" s="380" t="s">
        <v>1529</v>
      </c>
      <c r="V47" s="371" t="s">
        <v>1530</v>
      </c>
      <c r="W47" s="368"/>
      <c r="X47" s="380"/>
      <c r="Y47" s="380"/>
      <c r="Z47" s="380"/>
      <c r="AA47" s="75"/>
      <c r="AB47" s="368"/>
      <c r="AC47" s="368"/>
      <c r="AD47" s="368"/>
      <c r="AE47" s="368"/>
      <c r="AF47" s="368" t="s">
        <v>1675</v>
      </c>
      <c r="AG47" s="75"/>
      <c r="AH47" s="75"/>
      <c r="AI47" s="368"/>
      <c r="AJ47" s="23"/>
    </row>
    <row r="48" spans="1:36" ht="107.25" customHeight="1" x14ac:dyDescent="0.25">
      <c r="A48" s="252"/>
      <c r="B48" s="55" t="s">
        <v>102</v>
      </c>
      <c r="C48" s="198" t="s">
        <v>320</v>
      </c>
      <c r="D48" s="228" t="s">
        <v>310</v>
      </c>
      <c r="E48" s="75"/>
      <c r="F48" s="369">
        <v>40909</v>
      </c>
      <c r="G48" s="209">
        <v>42644</v>
      </c>
      <c r="H48" s="228" t="s">
        <v>1379</v>
      </c>
      <c r="I48" s="365">
        <v>1000000</v>
      </c>
      <c r="J48" s="228" t="s">
        <v>1419</v>
      </c>
      <c r="K48" s="75"/>
      <c r="L48" s="75"/>
      <c r="M48" s="75"/>
      <c r="N48" s="72"/>
      <c r="O48" s="72"/>
      <c r="P48" s="72" t="s">
        <v>42</v>
      </c>
      <c r="Q48" s="72"/>
      <c r="R48" s="72"/>
      <c r="S48" s="74"/>
      <c r="T48" s="383" t="s">
        <v>1531</v>
      </c>
      <c r="U48" s="380" t="s">
        <v>1532</v>
      </c>
      <c r="V48" s="371" t="s">
        <v>1533</v>
      </c>
      <c r="W48" s="368"/>
      <c r="X48" s="380" t="s">
        <v>1534</v>
      </c>
      <c r="Y48" s="380" t="s">
        <v>1652</v>
      </c>
      <c r="Z48" s="380"/>
      <c r="AA48" s="75"/>
      <c r="AB48" s="368"/>
      <c r="AC48" s="368"/>
      <c r="AD48" s="368"/>
      <c r="AE48" s="368"/>
      <c r="AF48" s="368"/>
      <c r="AG48" s="75"/>
      <c r="AH48" s="75"/>
      <c r="AI48" s="368"/>
      <c r="AJ48" s="23"/>
    </row>
    <row r="49" spans="1:36" ht="74.25" customHeight="1" x14ac:dyDescent="0.25">
      <c r="A49" s="252"/>
      <c r="B49" s="55" t="s">
        <v>103</v>
      </c>
      <c r="C49" s="198" t="s">
        <v>311</v>
      </c>
      <c r="D49" s="228" t="s">
        <v>1346</v>
      </c>
      <c r="E49" s="75"/>
      <c r="F49" s="369">
        <v>40909</v>
      </c>
      <c r="G49" s="369">
        <v>42644</v>
      </c>
      <c r="H49" s="228" t="s">
        <v>1382</v>
      </c>
      <c r="I49" s="365">
        <v>600000</v>
      </c>
      <c r="J49" s="228" t="s">
        <v>1420</v>
      </c>
      <c r="K49" s="75"/>
      <c r="L49" s="75"/>
      <c r="M49" s="75"/>
      <c r="N49" s="72"/>
      <c r="O49" s="72"/>
      <c r="P49" s="72" t="s">
        <v>42</v>
      </c>
      <c r="Q49" s="72"/>
      <c r="R49" s="72"/>
      <c r="S49" s="74"/>
      <c r="T49" s="371" t="s">
        <v>1535</v>
      </c>
      <c r="U49" s="368"/>
      <c r="V49" s="371" t="s">
        <v>1536</v>
      </c>
      <c r="W49" s="388" t="s">
        <v>1499</v>
      </c>
      <c r="X49" s="368"/>
      <c r="Y49" s="380"/>
      <c r="Z49" s="380"/>
      <c r="AA49" s="75"/>
      <c r="AB49" s="368"/>
      <c r="AC49" s="368"/>
      <c r="AD49" s="368" t="s">
        <v>1232</v>
      </c>
      <c r="AE49" s="368"/>
      <c r="AF49" s="368" t="s">
        <v>1676</v>
      </c>
      <c r="AG49" s="75"/>
      <c r="AH49" s="75"/>
      <c r="AI49" s="368" t="s">
        <v>1687</v>
      </c>
      <c r="AJ49" s="23"/>
    </row>
    <row r="50" spans="1:36" ht="84" customHeight="1" x14ac:dyDescent="0.25">
      <c r="A50" s="252"/>
      <c r="B50" s="55" t="s">
        <v>104</v>
      </c>
      <c r="C50" s="197" t="s">
        <v>313</v>
      </c>
      <c r="D50" s="200" t="s">
        <v>314</v>
      </c>
      <c r="E50" s="72"/>
      <c r="F50" s="369">
        <v>41183</v>
      </c>
      <c r="G50" s="209">
        <v>42339</v>
      </c>
      <c r="H50" s="200" t="s">
        <v>1390</v>
      </c>
      <c r="I50" s="364">
        <v>200000</v>
      </c>
      <c r="J50" s="200" t="s">
        <v>1421</v>
      </c>
      <c r="K50" s="72"/>
      <c r="L50" s="72"/>
      <c r="M50" s="72"/>
      <c r="N50" s="72"/>
      <c r="O50" s="72" t="s">
        <v>42</v>
      </c>
      <c r="P50" s="72"/>
      <c r="Q50" s="72"/>
      <c r="R50" s="72"/>
      <c r="S50" s="74"/>
      <c r="T50" s="387" t="s">
        <v>1537</v>
      </c>
      <c r="U50" s="387"/>
      <c r="V50" s="379" t="s">
        <v>1538</v>
      </c>
      <c r="W50" s="388" t="s">
        <v>1539</v>
      </c>
      <c r="X50" s="387" t="s">
        <v>1540</v>
      </c>
      <c r="Y50" s="387"/>
      <c r="Z50" s="387"/>
      <c r="AA50" s="72"/>
      <c r="AB50" s="388"/>
      <c r="AC50" s="388"/>
      <c r="AD50" s="388" t="s">
        <v>1382</v>
      </c>
      <c r="AE50" s="388"/>
      <c r="AF50" s="388" t="s">
        <v>1677</v>
      </c>
      <c r="AG50" s="72"/>
      <c r="AH50" s="72"/>
      <c r="AI50" s="388"/>
      <c r="AJ50" s="23"/>
    </row>
    <row r="51" spans="1:36" ht="81" customHeight="1" x14ac:dyDescent="0.25">
      <c r="A51" s="252"/>
      <c r="B51" s="55" t="s">
        <v>105</v>
      </c>
      <c r="C51" s="197" t="s">
        <v>315</v>
      </c>
      <c r="D51" s="200" t="s">
        <v>316</v>
      </c>
      <c r="E51" s="72"/>
      <c r="F51" s="369">
        <v>40909</v>
      </c>
      <c r="G51" s="209">
        <v>42644</v>
      </c>
      <c r="H51" s="200" t="s">
        <v>1378</v>
      </c>
      <c r="I51" s="364">
        <v>10000</v>
      </c>
      <c r="J51" s="200" t="s">
        <v>509</v>
      </c>
      <c r="K51" s="72"/>
      <c r="L51" s="72"/>
      <c r="M51" s="72"/>
      <c r="N51" s="72"/>
      <c r="O51" s="72" t="s">
        <v>42</v>
      </c>
      <c r="P51" s="72"/>
      <c r="Q51" s="72"/>
      <c r="R51" s="72"/>
      <c r="S51" s="74"/>
      <c r="T51" s="383" t="s">
        <v>1541</v>
      </c>
      <c r="U51" s="387"/>
      <c r="V51" s="379"/>
      <c r="W51" s="388"/>
      <c r="X51" s="387"/>
      <c r="Y51" s="387"/>
      <c r="Z51" s="387"/>
      <c r="AA51" s="72"/>
      <c r="AB51" s="388"/>
      <c r="AC51" s="388"/>
      <c r="AD51" s="388"/>
      <c r="AE51" s="388"/>
      <c r="AF51" s="388"/>
      <c r="AG51" s="72"/>
      <c r="AH51" s="72"/>
      <c r="AI51" s="388"/>
      <c r="AJ51" s="23"/>
    </row>
    <row r="52" spans="1:36" ht="59.25" customHeight="1" x14ac:dyDescent="0.25">
      <c r="A52" s="252"/>
      <c r="B52" s="55" t="s">
        <v>106</v>
      </c>
      <c r="C52" s="197" t="s">
        <v>1347</v>
      </c>
      <c r="D52" s="200" t="s">
        <v>1213</v>
      </c>
      <c r="E52" s="72"/>
      <c r="F52" s="209">
        <v>41548</v>
      </c>
      <c r="G52" s="209">
        <v>42644</v>
      </c>
      <c r="H52" s="200" t="s">
        <v>470</v>
      </c>
      <c r="I52" s="364">
        <v>12000</v>
      </c>
      <c r="J52" s="200" t="s">
        <v>1422</v>
      </c>
      <c r="K52" s="72"/>
      <c r="L52" s="72"/>
      <c r="M52" s="72"/>
      <c r="N52" s="72"/>
      <c r="O52" s="72"/>
      <c r="P52" s="72" t="s">
        <v>42</v>
      </c>
      <c r="Q52" s="72"/>
      <c r="R52" s="72"/>
      <c r="S52" s="74" t="s">
        <v>44</v>
      </c>
      <c r="T52" s="387" t="s">
        <v>1542</v>
      </c>
      <c r="U52" s="387" t="s">
        <v>614</v>
      </c>
      <c r="V52" s="379" t="s">
        <v>1543</v>
      </c>
      <c r="W52" s="388" t="s">
        <v>1544</v>
      </c>
      <c r="X52" s="387"/>
      <c r="Y52" s="387"/>
      <c r="Z52" s="387"/>
      <c r="AA52" s="72"/>
      <c r="AB52" s="388"/>
      <c r="AC52" s="388"/>
      <c r="AD52" s="388"/>
      <c r="AE52" s="388"/>
      <c r="AF52" s="388"/>
      <c r="AG52" s="72"/>
      <c r="AH52" s="72"/>
      <c r="AI52" s="388"/>
      <c r="AJ52" s="23"/>
    </row>
    <row r="53" spans="1:36" ht="70.5" customHeight="1" x14ac:dyDescent="0.25">
      <c r="A53" s="251" t="s">
        <v>408</v>
      </c>
      <c r="B53" s="55" t="s">
        <v>108</v>
      </c>
      <c r="C53" s="198" t="s">
        <v>321</v>
      </c>
      <c r="D53" s="228" t="s">
        <v>322</v>
      </c>
      <c r="E53" s="75"/>
      <c r="F53" s="209">
        <v>40909</v>
      </c>
      <c r="G53" s="209">
        <v>42644</v>
      </c>
      <c r="H53" s="228" t="s">
        <v>815</v>
      </c>
      <c r="I53" s="365">
        <v>450000</v>
      </c>
      <c r="J53" s="228"/>
      <c r="K53" s="75"/>
      <c r="L53" s="75"/>
      <c r="M53" s="75"/>
      <c r="N53" s="72"/>
      <c r="O53" s="72"/>
      <c r="P53" s="72"/>
      <c r="Q53" s="72"/>
      <c r="R53" s="72" t="s">
        <v>42</v>
      </c>
      <c r="S53" s="74"/>
      <c r="T53" s="380" t="s">
        <v>1545</v>
      </c>
      <c r="U53" s="381" t="s">
        <v>1546</v>
      </c>
      <c r="V53" s="371"/>
      <c r="W53" s="368" t="s">
        <v>815</v>
      </c>
      <c r="X53" s="380"/>
      <c r="Y53" s="380"/>
      <c r="Z53" s="380"/>
      <c r="AA53" s="75"/>
      <c r="AB53" s="368"/>
      <c r="AC53" s="368"/>
      <c r="AD53" s="368"/>
      <c r="AE53" s="368"/>
      <c r="AF53" s="368"/>
      <c r="AG53" s="75"/>
      <c r="AH53" s="75"/>
      <c r="AI53" s="368"/>
      <c r="AJ53" s="23"/>
    </row>
    <row r="54" spans="1:36" ht="90" customHeight="1" x14ac:dyDescent="0.25">
      <c r="A54" s="252"/>
      <c r="B54" s="55" t="s">
        <v>109</v>
      </c>
      <c r="C54" s="198" t="s">
        <v>323</v>
      </c>
      <c r="D54" s="228" t="s">
        <v>324</v>
      </c>
      <c r="E54" s="75"/>
      <c r="F54" s="369">
        <v>41183</v>
      </c>
      <c r="G54" s="369">
        <v>42644</v>
      </c>
      <c r="H54" s="228" t="s">
        <v>1391</v>
      </c>
      <c r="I54" s="365">
        <v>500000</v>
      </c>
      <c r="J54" s="228" t="s">
        <v>1423</v>
      </c>
      <c r="K54" s="75"/>
      <c r="L54" s="75"/>
      <c r="M54" s="75"/>
      <c r="N54" s="72"/>
      <c r="O54" s="72"/>
      <c r="P54" s="72"/>
      <c r="Q54" s="72" t="s">
        <v>42</v>
      </c>
      <c r="R54" s="72"/>
      <c r="S54" s="74"/>
      <c r="T54" s="380" t="s">
        <v>1547</v>
      </c>
      <c r="U54" s="380"/>
      <c r="V54" s="371"/>
      <c r="W54" s="368" t="s">
        <v>1391</v>
      </c>
      <c r="X54" s="380"/>
      <c r="Y54" s="380"/>
      <c r="Z54" s="380"/>
      <c r="AA54" s="75"/>
      <c r="AB54" s="368"/>
      <c r="AC54" s="368"/>
      <c r="AD54" s="368"/>
      <c r="AE54" s="368"/>
      <c r="AF54" s="368"/>
      <c r="AG54" s="75"/>
      <c r="AH54" s="75"/>
      <c r="AI54" s="368"/>
      <c r="AJ54" s="23"/>
    </row>
    <row r="55" spans="1:36" ht="124.5" customHeight="1" x14ac:dyDescent="0.25">
      <c r="A55" s="252"/>
      <c r="B55" s="55" t="s">
        <v>110</v>
      </c>
      <c r="C55" s="198" t="s">
        <v>325</v>
      </c>
      <c r="D55" s="228" t="s">
        <v>908</v>
      </c>
      <c r="E55" s="75"/>
      <c r="F55" s="369">
        <v>41122</v>
      </c>
      <c r="G55" s="369">
        <v>42644</v>
      </c>
      <c r="H55" s="228" t="s">
        <v>1391</v>
      </c>
      <c r="I55" s="365">
        <v>500000</v>
      </c>
      <c r="J55" s="228" t="s">
        <v>1424</v>
      </c>
      <c r="K55" s="75"/>
      <c r="L55" s="75"/>
      <c r="M55" s="75"/>
      <c r="N55" s="72"/>
      <c r="O55" s="72"/>
      <c r="P55" s="72"/>
      <c r="Q55" s="72" t="s">
        <v>42</v>
      </c>
      <c r="R55" s="72"/>
      <c r="S55" s="74"/>
      <c r="T55" s="380" t="s">
        <v>1548</v>
      </c>
      <c r="U55" s="380"/>
      <c r="V55" s="371"/>
      <c r="W55" s="368" t="s">
        <v>1391</v>
      </c>
      <c r="X55" s="385" t="s">
        <v>1549</v>
      </c>
      <c r="Y55" s="380"/>
      <c r="Z55" s="380"/>
      <c r="AA55" s="75"/>
      <c r="AB55" s="368"/>
      <c r="AC55" s="368"/>
      <c r="AD55" s="368"/>
      <c r="AE55" s="368"/>
      <c r="AF55" s="368"/>
      <c r="AG55" s="75"/>
      <c r="AH55" s="75"/>
      <c r="AI55" s="368"/>
      <c r="AJ55" s="23"/>
    </row>
    <row r="56" spans="1:36" ht="141.75" customHeight="1" x14ac:dyDescent="0.25">
      <c r="A56" s="252"/>
      <c r="B56" s="55" t="s">
        <v>111</v>
      </c>
      <c r="C56" s="198" t="s">
        <v>327</v>
      </c>
      <c r="D56" s="228" t="s">
        <v>909</v>
      </c>
      <c r="E56" s="75"/>
      <c r="F56" s="369">
        <v>41183</v>
      </c>
      <c r="G56" s="369">
        <v>42644</v>
      </c>
      <c r="H56" s="228" t="s">
        <v>1391</v>
      </c>
      <c r="I56" s="365">
        <v>600000</v>
      </c>
      <c r="J56" s="228" t="s">
        <v>1425</v>
      </c>
      <c r="K56" s="75"/>
      <c r="L56" s="75"/>
      <c r="M56" s="75"/>
      <c r="N56" s="72"/>
      <c r="O56" s="72"/>
      <c r="P56" s="72"/>
      <c r="Q56" s="72" t="s">
        <v>42</v>
      </c>
      <c r="R56" s="72"/>
      <c r="S56" s="74"/>
      <c r="T56" s="383" t="s">
        <v>1550</v>
      </c>
      <c r="U56" s="380" t="s">
        <v>1551</v>
      </c>
      <c r="V56" s="371" t="s">
        <v>1552</v>
      </c>
      <c r="W56" s="368" t="s">
        <v>1553</v>
      </c>
      <c r="X56" s="380" t="s">
        <v>1554</v>
      </c>
      <c r="Y56" s="380"/>
      <c r="Z56" s="380"/>
      <c r="AA56" s="75"/>
      <c r="AB56" s="368"/>
      <c r="AC56" s="368"/>
      <c r="AD56" s="368"/>
      <c r="AE56" s="368"/>
      <c r="AF56" s="368"/>
      <c r="AG56" s="75"/>
      <c r="AH56" s="75"/>
      <c r="AI56" s="368"/>
      <c r="AJ56" s="23"/>
    </row>
    <row r="57" spans="1:36" ht="84" customHeight="1" x14ac:dyDescent="0.25">
      <c r="A57" s="252"/>
      <c r="B57" s="55" t="s">
        <v>112</v>
      </c>
      <c r="C57" s="198" t="s">
        <v>329</v>
      </c>
      <c r="D57" s="228" t="s">
        <v>330</v>
      </c>
      <c r="E57" s="75"/>
      <c r="F57" s="369">
        <v>40817</v>
      </c>
      <c r="G57" s="369">
        <v>42644</v>
      </c>
      <c r="H57" s="228" t="s">
        <v>815</v>
      </c>
      <c r="I57" s="365">
        <v>450000</v>
      </c>
      <c r="J57" s="228"/>
      <c r="K57" s="75"/>
      <c r="L57" s="75"/>
      <c r="M57" s="75"/>
      <c r="N57" s="72"/>
      <c r="O57" s="72"/>
      <c r="P57" s="72"/>
      <c r="Q57" s="72"/>
      <c r="R57" s="72" t="s">
        <v>42</v>
      </c>
      <c r="S57" s="74"/>
      <c r="T57" s="380" t="s">
        <v>1555</v>
      </c>
      <c r="U57" s="381" t="s">
        <v>1556</v>
      </c>
      <c r="V57" s="371"/>
      <c r="W57" s="368" t="s">
        <v>815</v>
      </c>
      <c r="X57" s="380"/>
      <c r="Y57" s="380"/>
      <c r="Z57" s="380"/>
      <c r="AA57" s="75"/>
      <c r="AB57" s="368"/>
      <c r="AC57" s="368"/>
      <c r="AD57" s="368"/>
      <c r="AE57" s="368"/>
      <c r="AF57" s="368"/>
      <c r="AG57" s="75"/>
      <c r="AH57" s="75"/>
      <c r="AI57" s="368"/>
      <c r="AJ57" s="23"/>
    </row>
    <row r="58" spans="1:36" ht="111.75" customHeight="1" x14ac:dyDescent="0.25">
      <c r="A58" s="252"/>
      <c r="B58" s="55" t="s">
        <v>113</v>
      </c>
      <c r="C58" s="198" t="s">
        <v>1348</v>
      </c>
      <c r="D58" s="228" t="s">
        <v>1215</v>
      </c>
      <c r="E58" s="75"/>
      <c r="F58" s="369">
        <v>40909</v>
      </c>
      <c r="G58" s="209">
        <v>42644</v>
      </c>
      <c r="H58" s="228" t="s">
        <v>1387</v>
      </c>
      <c r="I58" s="365">
        <v>600000</v>
      </c>
      <c r="J58" s="228" t="s">
        <v>1426</v>
      </c>
      <c r="K58" s="75"/>
      <c r="L58" s="75"/>
      <c r="M58" s="75"/>
      <c r="N58" s="72"/>
      <c r="O58" s="72" t="s">
        <v>42</v>
      </c>
      <c r="P58" s="72"/>
      <c r="Q58" s="72"/>
      <c r="R58" s="72"/>
      <c r="S58" s="74"/>
      <c r="T58" s="380" t="s">
        <v>1557</v>
      </c>
      <c r="U58" s="380"/>
      <c r="V58" s="371"/>
      <c r="W58" s="368" t="s">
        <v>1558</v>
      </c>
      <c r="X58" s="380"/>
      <c r="Y58" s="380"/>
      <c r="Z58" s="380"/>
      <c r="AA58" s="75"/>
      <c r="AB58" s="368"/>
      <c r="AC58" s="368"/>
      <c r="AD58" s="368" t="s">
        <v>1667</v>
      </c>
      <c r="AE58" s="368"/>
      <c r="AF58" s="368"/>
      <c r="AG58" s="75"/>
      <c r="AH58" s="75"/>
      <c r="AI58" s="368"/>
      <c r="AJ58" s="23"/>
    </row>
    <row r="59" spans="1:36" ht="255" x14ac:dyDescent="0.25">
      <c r="A59" s="252"/>
      <c r="B59" s="55" t="s">
        <v>114</v>
      </c>
      <c r="C59" s="198" t="s">
        <v>910</v>
      </c>
      <c r="D59" s="228" t="s">
        <v>863</v>
      </c>
      <c r="E59" s="75"/>
      <c r="F59" s="209">
        <v>41640</v>
      </c>
      <c r="G59" s="209">
        <v>42644</v>
      </c>
      <c r="H59" s="228" t="s">
        <v>1392</v>
      </c>
      <c r="I59" s="365">
        <v>20000</v>
      </c>
      <c r="J59" s="228" t="s">
        <v>1427</v>
      </c>
      <c r="K59" s="75"/>
      <c r="L59" s="75"/>
      <c r="M59" s="75"/>
      <c r="N59" s="72"/>
      <c r="O59" s="72" t="s">
        <v>42</v>
      </c>
      <c r="P59" s="72"/>
      <c r="Q59" s="72"/>
      <c r="R59" s="72"/>
      <c r="S59" s="74"/>
      <c r="T59" s="380" t="s">
        <v>1559</v>
      </c>
      <c r="U59" s="380"/>
      <c r="V59" s="371"/>
      <c r="W59" s="368" t="s">
        <v>1560</v>
      </c>
      <c r="X59" s="380"/>
      <c r="Y59" s="380"/>
      <c r="Z59" s="380"/>
      <c r="AA59" s="75"/>
      <c r="AB59" s="368"/>
      <c r="AC59" s="368"/>
      <c r="AD59" s="368"/>
      <c r="AE59" s="368"/>
      <c r="AF59" s="368" t="s">
        <v>1678</v>
      </c>
      <c r="AG59" s="75"/>
      <c r="AH59" s="75"/>
      <c r="AI59" s="368"/>
      <c r="AJ59" s="23"/>
    </row>
    <row r="60" spans="1:36" ht="102" customHeight="1" x14ac:dyDescent="0.25">
      <c r="A60" s="251" t="s">
        <v>409</v>
      </c>
      <c r="B60" s="55" t="s">
        <v>142</v>
      </c>
      <c r="C60" s="198" t="s">
        <v>333</v>
      </c>
      <c r="D60" s="228" t="s">
        <v>334</v>
      </c>
      <c r="E60" s="75"/>
      <c r="F60" s="369">
        <v>41640</v>
      </c>
      <c r="G60" s="369">
        <v>42278</v>
      </c>
      <c r="H60" s="228" t="s">
        <v>1393</v>
      </c>
      <c r="I60" s="365">
        <v>25000</v>
      </c>
      <c r="J60" s="228" t="s">
        <v>801</v>
      </c>
      <c r="K60" s="75"/>
      <c r="L60" s="75"/>
      <c r="M60" s="75"/>
      <c r="N60" s="72"/>
      <c r="O60" s="72"/>
      <c r="P60" s="72"/>
      <c r="Q60" s="72" t="s">
        <v>42</v>
      </c>
      <c r="R60" s="72"/>
      <c r="S60" s="74"/>
      <c r="T60" s="371" t="s">
        <v>1561</v>
      </c>
      <c r="U60" s="380"/>
      <c r="V60" s="371"/>
      <c r="W60" s="368" t="s">
        <v>815</v>
      </c>
      <c r="X60" s="389" t="s">
        <v>1641</v>
      </c>
      <c r="Y60" s="380" t="s">
        <v>1653</v>
      </c>
      <c r="Z60" s="380" t="s">
        <v>1654</v>
      </c>
      <c r="AA60" s="75"/>
      <c r="AB60" s="368"/>
      <c r="AC60" s="369">
        <v>42767</v>
      </c>
      <c r="AD60" s="368" t="s">
        <v>815</v>
      </c>
      <c r="AE60" s="368"/>
      <c r="AF60" s="368"/>
      <c r="AG60" s="75"/>
      <c r="AH60" s="75"/>
      <c r="AI60" s="368" t="s">
        <v>1688</v>
      </c>
      <c r="AJ60" s="23"/>
    </row>
    <row r="61" spans="1:36" ht="109.5" customHeight="1" x14ac:dyDescent="0.25">
      <c r="A61" s="252"/>
      <c r="B61" s="55" t="s">
        <v>143</v>
      </c>
      <c r="C61" s="198" t="s">
        <v>335</v>
      </c>
      <c r="D61" s="228" t="s">
        <v>336</v>
      </c>
      <c r="E61" s="75"/>
      <c r="F61" s="369">
        <v>41091</v>
      </c>
      <c r="G61" s="209">
        <v>42278</v>
      </c>
      <c r="H61" s="228" t="s">
        <v>1393</v>
      </c>
      <c r="I61" s="365">
        <v>6800000</v>
      </c>
      <c r="J61" s="228" t="s">
        <v>997</v>
      </c>
      <c r="K61" s="75"/>
      <c r="L61" s="75"/>
      <c r="M61" s="75"/>
      <c r="N61" s="72"/>
      <c r="O61" s="72" t="s">
        <v>42</v>
      </c>
      <c r="P61" s="72"/>
      <c r="Q61" s="72"/>
      <c r="R61" s="72"/>
      <c r="S61" s="74"/>
      <c r="T61" s="371" t="s">
        <v>1562</v>
      </c>
      <c r="U61" s="380"/>
      <c r="V61" s="371" t="s">
        <v>1563</v>
      </c>
      <c r="W61" s="368"/>
      <c r="X61" s="389" t="s">
        <v>1641</v>
      </c>
      <c r="Y61" s="371"/>
      <c r="Z61" s="380" t="s">
        <v>1655</v>
      </c>
      <c r="AA61" s="75"/>
      <c r="AB61" s="368"/>
      <c r="AC61" s="369">
        <v>42767</v>
      </c>
      <c r="AD61" s="212" t="s">
        <v>1672</v>
      </c>
      <c r="AE61" s="368"/>
      <c r="AF61" s="368" t="s">
        <v>1679</v>
      </c>
      <c r="AG61" s="75"/>
      <c r="AH61" s="75"/>
      <c r="AI61" s="368"/>
      <c r="AJ61" s="23"/>
    </row>
    <row r="62" spans="1:36" ht="134.25" customHeight="1" x14ac:dyDescent="0.25">
      <c r="A62" s="252"/>
      <c r="B62" s="55" t="s">
        <v>144</v>
      </c>
      <c r="C62" s="198" t="s">
        <v>1349</v>
      </c>
      <c r="D62" s="228" t="s">
        <v>338</v>
      </c>
      <c r="E62" s="75"/>
      <c r="F62" s="369">
        <v>40909</v>
      </c>
      <c r="G62" s="369">
        <v>42644</v>
      </c>
      <c r="H62" s="228" t="s">
        <v>1394</v>
      </c>
      <c r="I62" s="365">
        <v>50000</v>
      </c>
      <c r="J62" s="228" t="s">
        <v>1428</v>
      </c>
      <c r="K62" s="75"/>
      <c r="L62" s="75"/>
      <c r="M62" s="75"/>
      <c r="N62" s="72"/>
      <c r="O62" s="72" t="s">
        <v>42</v>
      </c>
      <c r="P62" s="72"/>
      <c r="Q62" s="72"/>
      <c r="R62" s="72"/>
      <c r="S62" s="74"/>
      <c r="T62" s="381" t="s">
        <v>1564</v>
      </c>
      <c r="U62" s="212"/>
      <c r="V62" s="381" t="s">
        <v>1565</v>
      </c>
      <c r="W62" s="212" t="s">
        <v>1566</v>
      </c>
      <c r="X62" s="382" t="s">
        <v>1567</v>
      </c>
      <c r="Y62" s="380" t="s">
        <v>1656</v>
      </c>
      <c r="Z62" s="380" t="s">
        <v>1657</v>
      </c>
      <c r="AA62" s="75"/>
      <c r="AB62" s="368"/>
      <c r="AC62" s="369">
        <v>42767</v>
      </c>
      <c r="AD62" s="368"/>
      <c r="AE62" s="368"/>
      <c r="AF62" s="368"/>
      <c r="AG62" s="75"/>
      <c r="AH62" s="75"/>
      <c r="AI62" s="368"/>
      <c r="AJ62" s="23"/>
    </row>
    <row r="63" spans="1:36" ht="82.5" customHeight="1" x14ac:dyDescent="0.25">
      <c r="A63" s="252"/>
      <c r="B63" s="55" t="s">
        <v>145</v>
      </c>
      <c r="C63" s="198" t="s">
        <v>1350</v>
      </c>
      <c r="D63" s="228" t="s">
        <v>340</v>
      </c>
      <c r="E63" s="75"/>
      <c r="F63" s="209">
        <v>40909</v>
      </c>
      <c r="G63" s="209">
        <v>42644</v>
      </c>
      <c r="H63" s="228" t="s">
        <v>1387</v>
      </c>
      <c r="I63" s="365">
        <v>100000</v>
      </c>
      <c r="J63" s="228" t="s">
        <v>1429</v>
      </c>
      <c r="K63" s="75"/>
      <c r="L63" s="75"/>
      <c r="M63" s="75"/>
      <c r="N63" s="72"/>
      <c r="O63" s="72" t="s">
        <v>42</v>
      </c>
      <c r="P63" s="72"/>
      <c r="Q63" s="72"/>
      <c r="R63" s="72"/>
      <c r="S63" s="74"/>
      <c r="T63" s="380" t="s">
        <v>1568</v>
      </c>
      <c r="U63" s="380"/>
      <c r="V63" s="371" t="s">
        <v>1569</v>
      </c>
      <c r="W63" s="368" t="s">
        <v>1558</v>
      </c>
      <c r="X63" s="380"/>
      <c r="Y63" s="380"/>
      <c r="Z63" s="380"/>
      <c r="AA63" s="75"/>
      <c r="AB63" s="368"/>
      <c r="AC63" s="368"/>
      <c r="AD63" s="368" t="s">
        <v>1667</v>
      </c>
      <c r="AE63" s="368"/>
      <c r="AF63" s="368"/>
      <c r="AG63" s="75"/>
      <c r="AH63" s="75"/>
      <c r="AI63" s="368"/>
      <c r="AJ63" s="23"/>
    </row>
    <row r="64" spans="1:36" ht="156" customHeight="1" x14ac:dyDescent="0.25">
      <c r="A64" s="251" t="s">
        <v>1318</v>
      </c>
      <c r="B64" s="55" t="s">
        <v>146</v>
      </c>
      <c r="C64" s="198" t="s">
        <v>1351</v>
      </c>
      <c r="D64" s="228" t="s">
        <v>342</v>
      </c>
      <c r="E64" s="75"/>
      <c r="F64" s="209">
        <v>41548</v>
      </c>
      <c r="G64" s="209">
        <v>42644</v>
      </c>
      <c r="H64" s="228" t="s">
        <v>1390</v>
      </c>
      <c r="I64" s="365">
        <v>150000</v>
      </c>
      <c r="J64" s="228" t="s">
        <v>1430</v>
      </c>
      <c r="K64" s="75"/>
      <c r="L64" s="75"/>
      <c r="M64" s="75"/>
      <c r="N64" s="72"/>
      <c r="O64" s="72"/>
      <c r="P64" s="72" t="s">
        <v>42</v>
      </c>
      <c r="Q64" s="72"/>
      <c r="R64" s="72"/>
      <c r="S64" s="74"/>
      <c r="T64" s="380" t="s">
        <v>1570</v>
      </c>
      <c r="U64" s="380" t="s">
        <v>1571</v>
      </c>
      <c r="V64" s="371" t="s">
        <v>1572</v>
      </c>
      <c r="W64" s="368" t="s">
        <v>1539</v>
      </c>
      <c r="X64" s="380" t="s">
        <v>1540</v>
      </c>
      <c r="Y64" s="380"/>
      <c r="Z64" s="380"/>
      <c r="AA64" s="75"/>
      <c r="AB64" s="368"/>
      <c r="AC64" s="368"/>
      <c r="AD64" s="368"/>
      <c r="AE64" s="368"/>
      <c r="AF64" s="368"/>
      <c r="AG64" s="75"/>
      <c r="AH64" s="75"/>
      <c r="AI64" s="368"/>
      <c r="AJ64" s="23"/>
    </row>
    <row r="65" spans="1:36" ht="270" customHeight="1" x14ac:dyDescent="0.25">
      <c r="A65" s="252"/>
      <c r="B65" s="55" t="s">
        <v>147</v>
      </c>
      <c r="C65" s="198" t="s">
        <v>343</v>
      </c>
      <c r="D65" s="228" t="s">
        <v>344</v>
      </c>
      <c r="E65" s="75"/>
      <c r="F65" s="209">
        <v>41548</v>
      </c>
      <c r="G65" s="209">
        <v>42644</v>
      </c>
      <c r="H65" s="228" t="s">
        <v>958</v>
      </c>
      <c r="I65" s="365">
        <v>600000</v>
      </c>
      <c r="J65" s="228" t="s">
        <v>1431</v>
      </c>
      <c r="K65" s="75"/>
      <c r="L65" s="75"/>
      <c r="M65" s="75"/>
      <c r="N65" s="72"/>
      <c r="O65" s="72"/>
      <c r="P65" s="72" t="s">
        <v>42</v>
      </c>
      <c r="Q65" s="72"/>
      <c r="R65" s="72"/>
      <c r="S65" s="74"/>
      <c r="T65" s="380" t="s">
        <v>1573</v>
      </c>
      <c r="U65" s="380" t="s">
        <v>1574</v>
      </c>
      <c r="V65" s="371" t="s">
        <v>1575</v>
      </c>
      <c r="W65" s="368" t="s">
        <v>1576</v>
      </c>
      <c r="X65" s="380" t="s">
        <v>1577</v>
      </c>
      <c r="Y65" s="380" t="s">
        <v>1658</v>
      </c>
      <c r="Z65" s="380" t="s">
        <v>1659</v>
      </c>
      <c r="AA65" s="75"/>
      <c r="AB65" s="368"/>
      <c r="AC65" s="368"/>
      <c r="AD65" s="368"/>
      <c r="AE65" s="368"/>
      <c r="AF65" s="368"/>
      <c r="AG65" s="75"/>
      <c r="AH65" s="75"/>
      <c r="AI65" s="368"/>
      <c r="AJ65" s="23"/>
    </row>
    <row r="66" spans="1:36" ht="117" customHeight="1" x14ac:dyDescent="0.25">
      <c r="A66" s="252"/>
      <c r="B66" s="55" t="s">
        <v>148</v>
      </c>
      <c r="C66" s="198" t="s">
        <v>1352</v>
      </c>
      <c r="D66" s="228" t="s">
        <v>1219</v>
      </c>
      <c r="E66" s="75"/>
      <c r="F66" s="209">
        <v>40940</v>
      </c>
      <c r="G66" s="209">
        <v>42614</v>
      </c>
      <c r="H66" s="228" t="s">
        <v>1384</v>
      </c>
      <c r="I66" s="365">
        <v>3000000</v>
      </c>
      <c r="J66" s="228" t="s">
        <v>1432</v>
      </c>
      <c r="K66" s="75"/>
      <c r="L66" s="75"/>
      <c r="M66" s="75"/>
      <c r="N66" s="72"/>
      <c r="O66" s="72"/>
      <c r="P66" s="72"/>
      <c r="Q66" s="72" t="s">
        <v>42</v>
      </c>
      <c r="R66" s="72"/>
      <c r="S66" s="74"/>
      <c r="T66" s="380" t="s">
        <v>1578</v>
      </c>
      <c r="U66" s="380"/>
      <c r="V66" s="371"/>
      <c r="W66" s="368" t="s">
        <v>1506</v>
      </c>
      <c r="X66" s="380"/>
      <c r="Y66" s="380" t="s">
        <v>1660</v>
      </c>
      <c r="Z66" s="380"/>
      <c r="AA66" s="75"/>
      <c r="AB66" s="368"/>
      <c r="AC66" s="369">
        <v>42767</v>
      </c>
      <c r="AD66" s="368"/>
      <c r="AE66" s="368"/>
      <c r="AF66" s="368"/>
      <c r="AG66" s="75"/>
      <c r="AH66" s="75"/>
      <c r="AI66" s="368"/>
      <c r="AJ66" s="23"/>
    </row>
    <row r="67" spans="1:36" ht="168" customHeight="1" x14ac:dyDescent="0.25">
      <c r="A67" s="252"/>
      <c r="B67" s="55" t="s">
        <v>149</v>
      </c>
      <c r="C67" s="198" t="s">
        <v>1353</v>
      </c>
      <c r="D67" s="228" t="s">
        <v>358</v>
      </c>
      <c r="E67" s="75"/>
      <c r="F67" s="209">
        <v>40909</v>
      </c>
      <c r="G67" s="209">
        <v>42186</v>
      </c>
      <c r="H67" s="228" t="s">
        <v>415</v>
      </c>
      <c r="I67" s="365">
        <v>250000</v>
      </c>
      <c r="J67" s="228" t="s">
        <v>1433</v>
      </c>
      <c r="K67" s="75"/>
      <c r="L67" s="75"/>
      <c r="M67" s="75"/>
      <c r="N67" s="72"/>
      <c r="O67" s="72"/>
      <c r="P67" s="72"/>
      <c r="Q67" s="72"/>
      <c r="R67" s="72" t="s">
        <v>42</v>
      </c>
      <c r="S67" s="74"/>
      <c r="T67" s="371" t="s">
        <v>1579</v>
      </c>
      <c r="U67" s="371" t="s">
        <v>1580</v>
      </c>
      <c r="V67" s="371"/>
      <c r="W67" s="368" t="s">
        <v>236</v>
      </c>
      <c r="X67" s="380"/>
      <c r="Y67" s="380"/>
      <c r="Z67" s="380"/>
      <c r="AA67" s="75"/>
      <c r="AB67" s="368"/>
      <c r="AC67" s="368"/>
      <c r="AD67" s="368"/>
      <c r="AE67" s="368"/>
      <c r="AF67" s="368"/>
      <c r="AG67" s="75"/>
      <c r="AH67" s="75"/>
      <c r="AI67" s="368"/>
      <c r="AJ67" s="23"/>
    </row>
    <row r="68" spans="1:36" ht="106.5" customHeight="1" x14ac:dyDescent="0.25">
      <c r="A68" s="252"/>
      <c r="B68" s="55" t="s">
        <v>150</v>
      </c>
      <c r="C68" s="198" t="s">
        <v>1354</v>
      </c>
      <c r="D68" s="228" t="s">
        <v>360</v>
      </c>
      <c r="E68" s="75"/>
      <c r="F68" s="369">
        <v>41275</v>
      </c>
      <c r="G68" s="369">
        <v>42644</v>
      </c>
      <c r="H68" s="228" t="s">
        <v>415</v>
      </c>
      <c r="I68" s="365">
        <v>8000000</v>
      </c>
      <c r="J68" s="228" t="s">
        <v>531</v>
      </c>
      <c r="K68" s="75"/>
      <c r="L68" s="75"/>
      <c r="M68" s="75"/>
      <c r="N68" s="72"/>
      <c r="O68" s="72"/>
      <c r="P68" s="72"/>
      <c r="Q68" s="72" t="s">
        <v>42</v>
      </c>
      <c r="R68" s="72"/>
      <c r="S68" s="74"/>
      <c r="T68" s="371" t="s">
        <v>1151</v>
      </c>
      <c r="U68" s="381" t="s">
        <v>1581</v>
      </c>
      <c r="V68" s="371"/>
      <c r="W68" s="368" t="s">
        <v>236</v>
      </c>
      <c r="X68" s="380" t="s">
        <v>1582</v>
      </c>
      <c r="Y68" s="380"/>
      <c r="Z68" s="380"/>
      <c r="AA68" s="75"/>
      <c r="AB68" s="368"/>
      <c r="AC68" s="368"/>
      <c r="AD68" s="368"/>
      <c r="AE68" s="368"/>
      <c r="AF68" s="368"/>
      <c r="AG68" s="75"/>
      <c r="AH68" s="75"/>
      <c r="AI68" s="368"/>
      <c r="AJ68" s="23"/>
    </row>
    <row r="69" spans="1:36" ht="122.25" customHeight="1" x14ac:dyDescent="0.25">
      <c r="A69" s="252"/>
      <c r="B69" s="55" t="s">
        <v>151</v>
      </c>
      <c r="C69" s="198" t="s">
        <v>1355</v>
      </c>
      <c r="D69" s="228" t="s">
        <v>360</v>
      </c>
      <c r="E69" s="75"/>
      <c r="F69" s="369">
        <v>40909</v>
      </c>
      <c r="G69" s="369">
        <v>42644</v>
      </c>
      <c r="H69" s="228" t="s">
        <v>415</v>
      </c>
      <c r="I69" s="365">
        <v>5300000</v>
      </c>
      <c r="J69" s="228" t="s">
        <v>532</v>
      </c>
      <c r="K69" s="75"/>
      <c r="L69" s="75"/>
      <c r="M69" s="75"/>
      <c r="N69" s="72"/>
      <c r="O69" s="72"/>
      <c r="P69" s="72"/>
      <c r="Q69" s="72" t="s">
        <v>42</v>
      </c>
      <c r="R69" s="72"/>
      <c r="S69" s="74"/>
      <c r="T69" s="371" t="s">
        <v>1583</v>
      </c>
      <c r="U69" s="391" t="s">
        <v>1584</v>
      </c>
      <c r="V69" s="371"/>
      <c r="W69" s="368" t="s">
        <v>236</v>
      </c>
      <c r="X69" s="380" t="s">
        <v>1585</v>
      </c>
      <c r="Y69" s="380"/>
      <c r="Z69" s="380"/>
      <c r="AA69" s="75"/>
      <c r="AB69" s="368"/>
      <c r="AC69" s="368"/>
      <c r="AD69" s="368"/>
      <c r="AE69" s="368"/>
      <c r="AF69" s="368"/>
      <c r="AG69" s="75"/>
      <c r="AH69" s="75"/>
      <c r="AI69" s="368"/>
      <c r="AJ69" s="23"/>
    </row>
    <row r="70" spans="1:36" ht="85.5" customHeight="1" x14ac:dyDescent="0.25">
      <c r="A70" s="252"/>
      <c r="B70" s="55" t="s">
        <v>152</v>
      </c>
      <c r="C70" s="198" t="s">
        <v>1356</v>
      </c>
      <c r="D70" s="228" t="s">
        <v>363</v>
      </c>
      <c r="E70" s="75"/>
      <c r="F70" s="369">
        <v>40910</v>
      </c>
      <c r="G70" s="369">
        <v>42370</v>
      </c>
      <c r="H70" s="228" t="s">
        <v>1378</v>
      </c>
      <c r="I70" s="365">
        <v>4000000</v>
      </c>
      <c r="J70" s="228" t="s">
        <v>1434</v>
      </c>
      <c r="K70" s="75"/>
      <c r="L70" s="75"/>
      <c r="M70" s="75"/>
      <c r="N70" s="72"/>
      <c r="O70" s="72"/>
      <c r="P70" s="72" t="s">
        <v>42</v>
      </c>
      <c r="Q70" s="72"/>
      <c r="R70" s="72"/>
      <c r="S70" s="74"/>
      <c r="T70" s="383" t="s">
        <v>1586</v>
      </c>
      <c r="U70" s="380"/>
      <c r="V70" s="371"/>
      <c r="W70" s="368"/>
      <c r="X70" s="380"/>
      <c r="Y70" s="380"/>
      <c r="Z70" s="380"/>
      <c r="AA70" s="75"/>
      <c r="AB70" s="368"/>
      <c r="AC70" s="369">
        <v>42767</v>
      </c>
      <c r="AD70" s="368"/>
      <c r="AE70" s="368"/>
      <c r="AF70" s="368" t="s">
        <v>1682</v>
      </c>
      <c r="AG70" s="75"/>
      <c r="AH70" s="75"/>
      <c r="AI70" s="368"/>
      <c r="AJ70" s="23"/>
    </row>
    <row r="71" spans="1:36" ht="183" customHeight="1" x14ac:dyDescent="0.25">
      <c r="A71" s="252"/>
      <c r="B71" s="55" t="s">
        <v>153</v>
      </c>
      <c r="C71" s="198" t="s">
        <v>1357</v>
      </c>
      <c r="D71" s="228" t="s">
        <v>1221</v>
      </c>
      <c r="E71" s="75"/>
      <c r="F71" s="369">
        <v>40909</v>
      </c>
      <c r="G71" s="209">
        <v>42064</v>
      </c>
      <c r="H71" s="228" t="s">
        <v>1391</v>
      </c>
      <c r="I71" s="365">
        <v>200000</v>
      </c>
      <c r="J71" s="228" t="s">
        <v>1435</v>
      </c>
      <c r="K71" s="75"/>
      <c r="L71" s="75"/>
      <c r="M71" s="75"/>
      <c r="N71" s="72"/>
      <c r="O71" s="72" t="s">
        <v>42</v>
      </c>
      <c r="P71" s="72"/>
      <c r="Q71" s="72"/>
      <c r="R71" s="72"/>
      <c r="S71" s="74"/>
      <c r="T71" s="380" t="s">
        <v>1587</v>
      </c>
      <c r="U71" s="380"/>
      <c r="V71" s="371" t="s">
        <v>1588</v>
      </c>
      <c r="W71" s="368" t="s">
        <v>1391</v>
      </c>
      <c r="X71" s="380"/>
      <c r="Y71" s="380" t="s">
        <v>1661</v>
      </c>
      <c r="Z71" s="380" t="s">
        <v>1662</v>
      </c>
      <c r="AA71" s="75"/>
      <c r="AB71" s="368"/>
      <c r="AC71" s="369">
        <v>42767</v>
      </c>
      <c r="AD71" s="368"/>
      <c r="AE71" s="368"/>
      <c r="AF71" s="368" t="s">
        <v>1683</v>
      </c>
      <c r="AG71" s="75"/>
      <c r="AH71" s="75"/>
      <c r="AI71" s="368"/>
      <c r="AJ71" s="23"/>
    </row>
    <row r="72" spans="1:36" ht="122.25" customHeight="1" x14ac:dyDescent="0.25">
      <c r="A72" s="252"/>
      <c r="B72" s="55" t="s">
        <v>154</v>
      </c>
      <c r="C72" s="198" t="s">
        <v>1358</v>
      </c>
      <c r="D72" s="228" t="s">
        <v>367</v>
      </c>
      <c r="E72" s="75"/>
      <c r="F72" s="369">
        <v>40909</v>
      </c>
      <c r="G72" s="209">
        <v>42644</v>
      </c>
      <c r="H72" s="228" t="s">
        <v>1382</v>
      </c>
      <c r="I72" s="365">
        <v>600000</v>
      </c>
      <c r="J72" s="228" t="s">
        <v>1436</v>
      </c>
      <c r="K72" s="75"/>
      <c r="L72" s="75"/>
      <c r="M72" s="75"/>
      <c r="N72" s="72"/>
      <c r="O72" s="72"/>
      <c r="P72" s="72"/>
      <c r="Q72" s="72"/>
      <c r="R72" s="72" t="s">
        <v>42</v>
      </c>
      <c r="S72" s="74"/>
      <c r="T72" s="371" t="s">
        <v>1589</v>
      </c>
      <c r="U72" s="368" t="s">
        <v>1590</v>
      </c>
      <c r="V72" s="371"/>
      <c r="W72" s="388" t="s">
        <v>1499</v>
      </c>
      <c r="X72" s="383" t="s">
        <v>1591</v>
      </c>
      <c r="Y72" s="380"/>
      <c r="Z72" s="380"/>
      <c r="AA72" s="75"/>
      <c r="AB72" s="368"/>
      <c r="AC72" s="368"/>
      <c r="AD72" s="368"/>
      <c r="AE72" s="368"/>
      <c r="AF72" s="368"/>
      <c r="AG72" s="75"/>
      <c r="AH72" s="75"/>
      <c r="AI72" s="368"/>
      <c r="AJ72" s="23"/>
    </row>
    <row r="73" spans="1:36" ht="120" customHeight="1" x14ac:dyDescent="0.25">
      <c r="A73" s="252"/>
      <c r="B73" s="55" t="s">
        <v>155</v>
      </c>
      <c r="C73" s="198" t="s">
        <v>1359</v>
      </c>
      <c r="D73" s="228" t="s">
        <v>876</v>
      </c>
      <c r="E73" s="75"/>
      <c r="F73" s="369">
        <v>41030</v>
      </c>
      <c r="G73" s="369">
        <v>42491</v>
      </c>
      <c r="H73" s="228" t="s">
        <v>1394</v>
      </c>
      <c r="I73" s="365"/>
      <c r="J73" s="228" t="s">
        <v>1437</v>
      </c>
      <c r="K73" s="75"/>
      <c r="L73" s="75"/>
      <c r="M73" s="75"/>
      <c r="N73" s="72"/>
      <c r="O73" s="72"/>
      <c r="P73" s="72" t="s">
        <v>42</v>
      </c>
      <c r="Q73" s="72"/>
      <c r="R73" s="72"/>
      <c r="S73" s="74"/>
      <c r="T73" s="381" t="s">
        <v>1592</v>
      </c>
      <c r="U73" s="212" t="s">
        <v>1462</v>
      </c>
      <c r="V73" s="381" t="s">
        <v>1593</v>
      </c>
      <c r="W73" s="212" t="s">
        <v>1566</v>
      </c>
      <c r="X73" s="382" t="s">
        <v>1594</v>
      </c>
      <c r="Y73" s="380"/>
      <c r="Z73" s="380"/>
      <c r="AA73" s="75"/>
      <c r="AB73" s="368"/>
      <c r="AC73" s="369">
        <v>42767</v>
      </c>
      <c r="AD73" s="368"/>
      <c r="AE73" s="368"/>
      <c r="AF73" s="368"/>
      <c r="AG73" s="75"/>
      <c r="AH73" s="75"/>
      <c r="AI73" s="368"/>
      <c r="AJ73" s="23"/>
    </row>
    <row r="74" spans="1:36" ht="183.75" customHeight="1" x14ac:dyDescent="0.25">
      <c r="A74" s="252"/>
      <c r="B74" s="55" t="s">
        <v>156</v>
      </c>
      <c r="C74" s="198" t="s">
        <v>1360</v>
      </c>
      <c r="D74" s="228" t="s">
        <v>878</v>
      </c>
      <c r="E74" s="75"/>
      <c r="F74" s="369">
        <v>41030</v>
      </c>
      <c r="G74" s="369">
        <v>42491</v>
      </c>
      <c r="H74" s="228" t="s">
        <v>1394</v>
      </c>
      <c r="I74" s="365"/>
      <c r="J74" s="228" t="s">
        <v>1438</v>
      </c>
      <c r="K74" s="75"/>
      <c r="L74" s="75"/>
      <c r="M74" s="75"/>
      <c r="N74" s="72"/>
      <c r="O74" s="72"/>
      <c r="P74" s="72" t="s">
        <v>42</v>
      </c>
      <c r="Q74" s="72"/>
      <c r="R74" s="72"/>
      <c r="S74" s="74"/>
      <c r="T74" s="381" t="s">
        <v>1595</v>
      </c>
      <c r="U74" s="212" t="s">
        <v>1596</v>
      </c>
      <c r="V74" s="381" t="s">
        <v>1597</v>
      </c>
      <c r="W74" s="212" t="s">
        <v>1566</v>
      </c>
      <c r="X74" s="382" t="s">
        <v>1598</v>
      </c>
      <c r="Y74" s="380"/>
      <c r="Z74" s="380"/>
      <c r="AA74" s="75"/>
      <c r="AB74" s="368"/>
      <c r="AC74" s="369">
        <v>42767</v>
      </c>
      <c r="AD74" s="368"/>
      <c r="AE74" s="368"/>
      <c r="AF74" s="368"/>
      <c r="AG74" s="75"/>
      <c r="AH74" s="75"/>
      <c r="AI74" s="368"/>
      <c r="AJ74" s="23"/>
    </row>
    <row r="75" spans="1:36" ht="64.5" customHeight="1" x14ac:dyDescent="0.25">
      <c r="A75" s="252"/>
      <c r="B75" s="55" t="s">
        <v>157</v>
      </c>
      <c r="C75" s="198" t="s">
        <v>1361</v>
      </c>
      <c r="D75" s="228" t="s">
        <v>880</v>
      </c>
      <c r="E75" s="75"/>
      <c r="F75" s="369">
        <v>41030</v>
      </c>
      <c r="G75" s="369">
        <v>42491</v>
      </c>
      <c r="H75" s="228" t="s">
        <v>1394</v>
      </c>
      <c r="I75" s="365" t="s">
        <v>978</v>
      </c>
      <c r="J75" s="228" t="s">
        <v>890</v>
      </c>
      <c r="K75" s="75"/>
      <c r="L75" s="75"/>
      <c r="M75" s="75"/>
      <c r="N75" s="72"/>
      <c r="O75" s="72"/>
      <c r="P75" s="72" t="s">
        <v>42</v>
      </c>
      <c r="Q75" s="72"/>
      <c r="R75" s="72"/>
      <c r="S75" s="74"/>
      <c r="T75" s="381" t="s">
        <v>1599</v>
      </c>
      <c r="U75" s="212" t="s">
        <v>1600</v>
      </c>
      <c r="V75" s="381" t="s">
        <v>1601</v>
      </c>
      <c r="W75" s="212" t="s">
        <v>1566</v>
      </c>
      <c r="X75" s="382" t="s">
        <v>1602</v>
      </c>
      <c r="Y75" s="380" t="s">
        <v>1663</v>
      </c>
      <c r="Z75" s="380"/>
      <c r="AA75" s="75"/>
      <c r="AB75" s="368"/>
      <c r="AC75" s="369">
        <v>42401</v>
      </c>
      <c r="AD75" s="368"/>
      <c r="AE75" s="368"/>
      <c r="AF75" s="368"/>
      <c r="AG75" s="75"/>
      <c r="AH75" s="75"/>
      <c r="AI75" s="368"/>
      <c r="AJ75" s="23"/>
    </row>
    <row r="76" spans="1:36" ht="165" customHeight="1" x14ac:dyDescent="0.25">
      <c r="A76" s="252"/>
      <c r="B76" s="55" t="s">
        <v>158</v>
      </c>
      <c r="C76" s="198" t="s">
        <v>1362</v>
      </c>
      <c r="D76" s="228" t="s">
        <v>882</v>
      </c>
      <c r="E76" s="75"/>
      <c r="F76" s="369">
        <v>41030</v>
      </c>
      <c r="G76" s="369">
        <v>42491</v>
      </c>
      <c r="H76" s="228" t="s">
        <v>1394</v>
      </c>
      <c r="I76" s="365"/>
      <c r="J76" s="228" t="s">
        <v>891</v>
      </c>
      <c r="K76" s="75"/>
      <c r="L76" s="75"/>
      <c r="M76" s="75"/>
      <c r="N76" s="72"/>
      <c r="O76" s="72"/>
      <c r="P76" s="72" t="s">
        <v>42</v>
      </c>
      <c r="Q76" s="72"/>
      <c r="R76" s="72"/>
      <c r="S76" s="74"/>
      <c r="T76" s="381" t="s">
        <v>1603</v>
      </c>
      <c r="U76" s="212" t="s">
        <v>1604</v>
      </c>
      <c r="V76" s="381" t="s">
        <v>1605</v>
      </c>
      <c r="W76" s="212" t="s">
        <v>1566</v>
      </c>
      <c r="X76" s="382" t="s">
        <v>1606</v>
      </c>
      <c r="Y76" s="380"/>
      <c r="Z76" s="380"/>
      <c r="AA76" s="75"/>
      <c r="AB76" s="368"/>
      <c r="AC76" s="369">
        <v>42767</v>
      </c>
      <c r="AD76" s="368"/>
      <c r="AE76" s="368"/>
      <c r="AF76" s="368"/>
      <c r="AG76" s="75"/>
      <c r="AH76" s="75"/>
      <c r="AI76" s="368"/>
      <c r="AJ76" s="23"/>
    </row>
    <row r="77" spans="1:36" ht="92.25" customHeight="1" x14ac:dyDescent="0.25">
      <c r="A77" s="252"/>
      <c r="B77" s="55" t="s">
        <v>159</v>
      </c>
      <c r="C77" s="198" t="s">
        <v>1363</v>
      </c>
      <c r="D77" s="228" t="s">
        <v>1222</v>
      </c>
      <c r="E77" s="75"/>
      <c r="F77" s="209">
        <v>41030</v>
      </c>
      <c r="G77" s="209">
        <v>42644</v>
      </c>
      <c r="H77" s="228" t="s">
        <v>1394</v>
      </c>
      <c r="I77" s="365">
        <v>18000</v>
      </c>
      <c r="J77" s="228" t="s">
        <v>892</v>
      </c>
      <c r="K77" s="75"/>
      <c r="L77" s="75"/>
      <c r="M77" s="75"/>
      <c r="N77" s="72"/>
      <c r="O77" s="72"/>
      <c r="P77" s="72"/>
      <c r="Q77" s="72" t="s">
        <v>42</v>
      </c>
      <c r="R77" s="72"/>
      <c r="S77" s="74"/>
      <c r="T77" s="381" t="s">
        <v>1607</v>
      </c>
      <c r="U77" s="212" t="s">
        <v>1608</v>
      </c>
      <c r="V77" s="381" t="s">
        <v>1609</v>
      </c>
      <c r="W77" s="212" t="s">
        <v>1566</v>
      </c>
      <c r="X77" s="382" t="s">
        <v>1610</v>
      </c>
      <c r="Y77" s="380"/>
      <c r="Z77" s="380"/>
      <c r="AA77" s="75"/>
      <c r="AB77" s="368"/>
      <c r="AC77" s="368"/>
      <c r="AD77" s="368"/>
      <c r="AE77" s="368"/>
      <c r="AF77" s="368"/>
      <c r="AG77" s="75"/>
      <c r="AH77" s="75"/>
      <c r="AI77" s="368"/>
      <c r="AJ77" s="23"/>
    </row>
    <row r="78" spans="1:36" ht="174.75" customHeight="1" x14ac:dyDescent="0.25">
      <c r="A78" s="251" t="s">
        <v>411</v>
      </c>
      <c r="B78" s="55" t="s">
        <v>161</v>
      </c>
      <c r="C78" s="198" t="s">
        <v>1364</v>
      </c>
      <c r="D78" s="228" t="s">
        <v>371</v>
      </c>
      <c r="E78" s="75"/>
      <c r="F78" s="369">
        <v>41456</v>
      </c>
      <c r="G78" s="369">
        <v>42644</v>
      </c>
      <c r="H78" s="228" t="s">
        <v>1240</v>
      </c>
      <c r="I78" s="365">
        <v>4000000</v>
      </c>
      <c r="J78" s="228" t="s">
        <v>1439</v>
      </c>
      <c r="K78" s="75"/>
      <c r="L78" s="75"/>
      <c r="M78" s="75"/>
      <c r="N78" s="72"/>
      <c r="O78" s="72"/>
      <c r="P78" s="72" t="s">
        <v>42</v>
      </c>
      <c r="Q78" s="72"/>
      <c r="R78" s="72"/>
      <c r="S78" s="74"/>
      <c r="T78" s="380" t="s">
        <v>1642</v>
      </c>
      <c r="U78" s="380"/>
      <c r="V78" s="371"/>
      <c r="W78" s="368"/>
      <c r="X78" s="380"/>
      <c r="Y78" s="380" t="s">
        <v>1664</v>
      </c>
      <c r="Z78" s="380"/>
      <c r="AA78" s="75"/>
      <c r="AB78" s="368"/>
      <c r="AC78" s="368"/>
      <c r="AD78" s="368"/>
      <c r="AE78" s="368"/>
      <c r="AF78" s="368" t="s">
        <v>1678</v>
      </c>
      <c r="AG78" s="75"/>
      <c r="AH78" s="75"/>
      <c r="AI78" s="368" t="s">
        <v>1689</v>
      </c>
      <c r="AJ78" s="23"/>
    </row>
    <row r="79" spans="1:36" ht="75.75" customHeight="1" x14ac:dyDescent="0.25">
      <c r="A79" s="252"/>
      <c r="B79" s="55" t="s">
        <v>162</v>
      </c>
      <c r="C79" s="198" t="s">
        <v>1365</v>
      </c>
      <c r="D79" s="228" t="s">
        <v>373</v>
      </c>
      <c r="E79" s="75"/>
      <c r="F79" s="369">
        <v>40909</v>
      </c>
      <c r="G79" s="369">
        <v>41974</v>
      </c>
      <c r="H79" s="228" t="s">
        <v>461</v>
      </c>
      <c r="I79" s="365">
        <v>600000</v>
      </c>
      <c r="J79" s="228" t="s">
        <v>816</v>
      </c>
      <c r="K79" s="75"/>
      <c r="L79" s="75"/>
      <c r="M79" s="75"/>
      <c r="N79" s="72"/>
      <c r="O79" s="72" t="s">
        <v>42</v>
      </c>
      <c r="P79" s="72"/>
      <c r="Q79" s="72"/>
      <c r="R79" s="72"/>
      <c r="S79" s="74"/>
      <c r="T79" s="389" t="s">
        <v>1643</v>
      </c>
      <c r="U79" s="380"/>
      <c r="V79" s="371"/>
      <c r="W79" s="368"/>
      <c r="X79" s="380" t="s">
        <v>1611</v>
      </c>
      <c r="Y79" s="380" t="s">
        <v>1665</v>
      </c>
      <c r="Z79" s="380"/>
      <c r="AA79" s="75"/>
      <c r="AB79" s="368"/>
      <c r="AC79" s="369">
        <v>42767</v>
      </c>
      <c r="AD79" s="368" t="s">
        <v>1232</v>
      </c>
      <c r="AE79" s="368"/>
      <c r="AF79" s="368"/>
      <c r="AG79" s="75"/>
      <c r="AH79" s="75"/>
      <c r="AI79" s="368"/>
      <c r="AJ79" s="23"/>
    </row>
    <row r="80" spans="1:36" ht="108" customHeight="1" x14ac:dyDescent="0.25">
      <c r="A80" s="252"/>
      <c r="B80" s="55" t="s">
        <v>163</v>
      </c>
      <c r="C80" s="198" t="s">
        <v>1366</v>
      </c>
      <c r="D80" s="228" t="s">
        <v>935</v>
      </c>
      <c r="E80" s="75"/>
      <c r="F80" s="369">
        <v>41699</v>
      </c>
      <c r="G80" s="369">
        <v>42644</v>
      </c>
      <c r="H80" s="228" t="s">
        <v>1391</v>
      </c>
      <c r="I80" s="365">
        <v>100000</v>
      </c>
      <c r="J80" s="228" t="s">
        <v>1440</v>
      </c>
      <c r="K80" s="75"/>
      <c r="L80" s="75"/>
      <c r="M80" s="75"/>
      <c r="N80" s="72"/>
      <c r="O80" s="72"/>
      <c r="P80" s="72" t="s">
        <v>42</v>
      </c>
      <c r="Q80" s="72"/>
      <c r="R80" s="72"/>
      <c r="S80" s="74"/>
      <c r="T80" s="380" t="s">
        <v>1612</v>
      </c>
      <c r="U80" s="380"/>
      <c r="V80" s="371" t="s">
        <v>1613</v>
      </c>
      <c r="W80" s="368" t="s">
        <v>1391</v>
      </c>
      <c r="X80" s="380" t="s">
        <v>1614</v>
      </c>
      <c r="Y80" s="380"/>
      <c r="Z80" s="380"/>
      <c r="AA80" s="75"/>
      <c r="AB80" s="368"/>
      <c r="AC80" s="369">
        <v>42767</v>
      </c>
      <c r="AD80" s="368" t="s">
        <v>1672</v>
      </c>
      <c r="AE80" s="368"/>
      <c r="AF80" s="368" t="s">
        <v>1680</v>
      </c>
      <c r="AG80" s="75"/>
      <c r="AH80" s="75"/>
      <c r="AI80" s="368"/>
      <c r="AJ80" s="23"/>
    </row>
    <row r="81" spans="1:36" ht="222.75" customHeight="1" x14ac:dyDescent="0.25">
      <c r="A81" s="251" t="s">
        <v>1319</v>
      </c>
      <c r="B81" s="55" t="s">
        <v>164</v>
      </c>
      <c r="C81" s="198" t="s">
        <v>1367</v>
      </c>
      <c r="D81" s="228" t="s">
        <v>1224</v>
      </c>
      <c r="E81" s="75"/>
      <c r="F81" s="369">
        <v>40940</v>
      </c>
      <c r="G81" s="369">
        <v>42614</v>
      </c>
      <c r="H81" s="228" t="s">
        <v>1384</v>
      </c>
      <c r="I81" s="365">
        <v>400000</v>
      </c>
      <c r="J81" s="228" t="s">
        <v>1441</v>
      </c>
      <c r="K81" s="75"/>
      <c r="L81" s="75"/>
      <c r="M81" s="75"/>
      <c r="N81" s="72"/>
      <c r="O81" s="72"/>
      <c r="P81" s="72"/>
      <c r="Q81" s="72" t="s">
        <v>42</v>
      </c>
      <c r="R81" s="72"/>
      <c r="S81" s="74"/>
      <c r="T81" s="380" t="s">
        <v>1615</v>
      </c>
      <c r="U81" s="380" t="s">
        <v>1616</v>
      </c>
      <c r="V81" s="371"/>
      <c r="W81" s="368" t="s">
        <v>1617</v>
      </c>
      <c r="X81" s="380"/>
      <c r="Y81" s="380"/>
      <c r="Z81" s="380"/>
      <c r="AA81" s="75"/>
      <c r="AB81" s="368"/>
      <c r="AC81" s="369">
        <v>42767</v>
      </c>
      <c r="AD81" s="368"/>
      <c r="AE81" s="368"/>
      <c r="AF81" s="368" t="s">
        <v>1684</v>
      </c>
      <c r="AG81" s="75"/>
      <c r="AH81" s="75"/>
      <c r="AI81" s="368"/>
      <c r="AJ81" s="23"/>
    </row>
    <row r="82" spans="1:36" ht="123.75" customHeight="1" x14ac:dyDescent="0.25">
      <c r="A82" s="252"/>
      <c r="B82" s="55" t="s">
        <v>165</v>
      </c>
      <c r="C82" s="198" t="s">
        <v>1368</v>
      </c>
      <c r="D82" s="228" t="s">
        <v>380</v>
      </c>
      <c r="E82" s="75"/>
      <c r="F82" s="369">
        <v>40940</v>
      </c>
      <c r="G82" s="369">
        <v>42614</v>
      </c>
      <c r="H82" s="228" t="s">
        <v>1390</v>
      </c>
      <c r="I82" s="365">
        <v>150000</v>
      </c>
      <c r="J82" s="228" t="s">
        <v>1006</v>
      </c>
      <c r="K82" s="75"/>
      <c r="L82" s="75"/>
      <c r="M82" s="75"/>
      <c r="N82" s="72"/>
      <c r="O82" s="72"/>
      <c r="P82" s="72" t="s">
        <v>42</v>
      </c>
      <c r="Q82" s="72"/>
      <c r="R82" s="72"/>
      <c r="S82" s="74"/>
      <c r="T82" s="380" t="s">
        <v>1618</v>
      </c>
      <c r="U82" s="380" t="s">
        <v>1619</v>
      </c>
      <c r="V82" s="371" t="s">
        <v>1620</v>
      </c>
      <c r="W82" s="368" t="s">
        <v>1539</v>
      </c>
      <c r="X82" s="380" t="s">
        <v>1540</v>
      </c>
      <c r="Y82" s="380"/>
      <c r="Z82" s="380"/>
      <c r="AA82" s="75"/>
      <c r="AB82" s="368"/>
      <c r="AC82" s="368"/>
      <c r="AD82" s="368"/>
      <c r="AE82" s="368"/>
      <c r="AF82" s="368"/>
      <c r="AG82" s="75"/>
      <c r="AH82" s="75"/>
      <c r="AI82" s="368"/>
      <c r="AJ82" s="23"/>
    </row>
    <row r="83" spans="1:36" ht="60.75" customHeight="1" x14ac:dyDescent="0.25">
      <c r="A83" s="252"/>
      <c r="B83" s="55" t="s">
        <v>166</v>
      </c>
      <c r="C83" s="198" t="s">
        <v>1369</v>
      </c>
      <c r="D83" s="228" t="s">
        <v>382</v>
      </c>
      <c r="E83" s="75"/>
      <c r="F83" s="369">
        <v>41122</v>
      </c>
      <c r="G83" s="209">
        <v>42644</v>
      </c>
      <c r="H83" s="228" t="s">
        <v>1390</v>
      </c>
      <c r="I83" s="365">
        <v>150000</v>
      </c>
      <c r="J83" s="228" t="s">
        <v>543</v>
      </c>
      <c r="K83" s="75"/>
      <c r="L83" s="75"/>
      <c r="M83" s="75"/>
      <c r="N83" s="72"/>
      <c r="O83" s="72" t="s">
        <v>42</v>
      </c>
      <c r="P83" s="72"/>
      <c r="Q83" s="72"/>
      <c r="R83" s="72"/>
      <c r="S83" s="74"/>
      <c r="T83" s="380" t="s">
        <v>1621</v>
      </c>
      <c r="U83" s="380"/>
      <c r="V83" s="371" t="s">
        <v>1622</v>
      </c>
      <c r="W83" s="368" t="s">
        <v>1539</v>
      </c>
      <c r="X83" s="380" t="s">
        <v>1540</v>
      </c>
      <c r="Y83" s="380"/>
      <c r="Z83" s="380"/>
      <c r="AA83" s="75"/>
      <c r="AB83" s="368"/>
      <c r="AC83" s="368"/>
      <c r="AD83" s="368"/>
      <c r="AE83" s="368"/>
      <c r="AF83" s="368"/>
      <c r="AG83" s="75"/>
      <c r="AH83" s="75"/>
      <c r="AI83" s="368"/>
      <c r="AJ83" s="23"/>
    </row>
    <row r="84" spans="1:36" ht="107.25" customHeight="1" x14ac:dyDescent="0.25">
      <c r="A84" s="252"/>
      <c r="B84" s="55" t="s">
        <v>167</v>
      </c>
      <c r="C84" s="198" t="s">
        <v>1370</v>
      </c>
      <c r="D84" s="228" t="s">
        <v>1227</v>
      </c>
      <c r="E84" s="75"/>
      <c r="F84" s="369">
        <v>41122</v>
      </c>
      <c r="G84" s="209">
        <v>42614</v>
      </c>
      <c r="H84" s="228" t="s">
        <v>1391</v>
      </c>
      <c r="I84" s="365">
        <v>600000</v>
      </c>
      <c r="J84" s="228" t="s">
        <v>544</v>
      </c>
      <c r="K84" s="75"/>
      <c r="L84" s="75"/>
      <c r="M84" s="75"/>
      <c r="N84" s="72"/>
      <c r="O84" s="72"/>
      <c r="P84" s="72"/>
      <c r="Q84" s="72" t="s">
        <v>42</v>
      </c>
      <c r="R84" s="72"/>
      <c r="S84" s="74"/>
      <c r="T84" s="380" t="s">
        <v>1623</v>
      </c>
      <c r="U84" s="380"/>
      <c r="V84" s="371"/>
      <c r="W84" s="368" t="s">
        <v>1624</v>
      </c>
      <c r="X84" s="380"/>
      <c r="Y84" s="380"/>
      <c r="Z84" s="380"/>
      <c r="AA84" s="75"/>
      <c r="AB84" s="368"/>
      <c r="AC84" s="369">
        <v>42767</v>
      </c>
      <c r="AD84" s="368"/>
      <c r="AE84" s="368"/>
      <c r="AF84" s="368"/>
      <c r="AG84" s="75"/>
      <c r="AH84" s="75"/>
      <c r="AI84" s="368"/>
      <c r="AJ84" s="23"/>
    </row>
    <row r="85" spans="1:36" ht="94.5" customHeight="1" x14ac:dyDescent="0.25">
      <c r="A85" s="252"/>
      <c r="B85" s="55" t="s">
        <v>168</v>
      </c>
      <c r="C85" s="198" t="s">
        <v>1371</v>
      </c>
      <c r="D85" s="228" t="s">
        <v>388</v>
      </c>
      <c r="E85" s="75"/>
      <c r="F85" s="369">
        <v>41913</v>
      </c>
      <c r="G85" s="369">
        <v>42644</v>
      </c>
      <c r="H85" s="228" t="s">
        <v>1387</v>
      </c>
      <c r="I85" s="365" t="s">
        <v>561</v>
      </c>
      <c r="J85" s="228" t="s">
        <v>1442</v>
      </c>
      <c r="K85" s="75"/>
      <c r="L85" s="75"/>
      <c r="M85" s="75"/>
      <c r="N85" s="72"/>
      <c r="O85" s="72"/>
      <c r="P85" s="72"/>
      <c r="Q85" s="72" t="s">
        <v>42</v>
      </c>
      <c r="R85" s="72"/>
      <c r="S85" s="74"/>
      <c r="T85" s="380" t="s">
        <v>1625</v>
      </c>
      <c r="U85" s="380"/>
      <c r="V85" s="371"/>
      <c r="W85" s="368" t="s">
        <v>1558</v>
      </c>
      <c r="X85" s="380"/>
      <c r="Y85" s="380"/>
      <c r="Z85" s="380"/>
      <c r="AA85" s="75"/>
      <c r="AB85" s="368"/>
      <c r="AC85" s="368"/>
      <c r="AD85" s="368" t="s">
        <v>1667</v>
      </c>
      <c r="AE85" s="368"/>
      <c r="AF85" s="368"/>
      <c r="AG85" s="75"/>
      <c r="AH85" s="75"/>
      <c r="AI85" s="368"/>
      <c r="AJ85" s="23"/>
    </row>
    <row r="86" spans="1:36" ht="101.25" customHeight="1" x14ac:dyDescent="0.25">
      <c r="A86" s="252"/>
      <c r="B86" s="55" t="s">
        <v>169</v>
      </c>
      <c r="C86" s="198" t="s">
        <v>1372</v>
      </c>
      <c r="D86" s="228" t="s">
        <v>390</v>
      </c>
      <c r="E86" s="75"/>
      <c r="F86" s="369">
        <v>40909</v>
      </c>
      <c r="G86" s="369">
        <v>42644</v>
      </c>
      <c r="H86" s="228" t="s">
        <v>1382</v>
      </c>
      <c r="I86" s="365">
        <v>4000000</v>
      </c>
      <c r="J86" s="228" t="s">
        <v>547</v>
      </c>
      <c r="K86" s="75"/>
      <c r="L86" s="75"/>
      <c r="M86" s="75"/>
      <c r="N86" s="72"/>
      <c r="O86" s="72"/>
      <c r="P86" s="72"/>
      <c r="Q86" s="72" t="s">
        <v>42</v>
      </c>
      <c r="R86" s="72"/>
      <c r="S86" s="74"/>
      <c r="T86" s="371" t="s">
        <v>1626</v>
      </c>
      <c r="U86" s="388" t="s">
        <v>1498</v>
      </c>
      <c r="V86" s="371"/>
      <c r="W86" s="388" t="s">
        <v>1499</v>
      </c>
      <c r="X86" s="389"/>
      <c r="Y86" s="380"/>
      <c r="Z86" s="380"/>
      <c r="AA86" s="75"/>
      <c r="AB86" s="368"/>
      <c r="AC86" s="368"/>
      <c r="AD86" s="368"/>
      <c r="AE86" s="368"/>
      <c r="AF86" s="368"/>
      <c r="AG86" s="75"/>
      <c r="AH86" s="75"/>
      <c r="AI86" s="368"/>
      <c r="AJ86" s="23"/>
    </row>
    <row r="87" spans="1:36" ht="66.75" customHeight="1" x14ac:dyDescent="0.25">
      <c r="A87" s="252"/>
      <c r="B87" s="55" t="s">
        <v>170</v>
      </c>
      <c r="C87" s="198" t="s">
        <v>1373</v>
      </c>
      <c r="D87" s="228" t="s">
        <v>392</v>
      </c>
      <c r="E87" s="75"/>
      <c r="F87" s="369">
        <v>40909</v>
      </c>
      <c r="G87" s="369">
        <v>42370</v>
      </c>
      <c r="H87" s="228" t="s">
        <v>1387</v>
      </c>
      <c r="I87" s="365">
        <v>1800000</v>
      </c>
      <c r="J87" s="228" t="s">
        <v>1443</v>
      </c>
      <c r="K87" s="75"/>
      <c r="L87" s="75"/>
      <c r="M87" s="75"/>
      <c r="N87" s="72"/>
      <c r="O87" s="72" t="s">
        <v>42</v>
      </c>
      <c r="P87" s="72"/>
      <c r="Q87" s="72"/>
      <c r="R87" s="72"/>
      <c r="S87" s="74"/>
      <c r="T87" s="380" t="s">
        <v>1627</v>
      </c>
      <c r="U87" s="380"/>
      <c r="V87" s="371"/>
      <c r="W87" s="368" t="s">
        <v>1558</v>
      </c>
      <c r="X87" s="380"/>
      <c r="Y87" s="380"/>
      <c r="Z87" s="380"/>
      <c r="AA87" s="75"/>
      <c r="AB87" s="368"/>
      <c r="AC87" s="369">
        <v>42767</v>
      </c>
      <c r="AD87" s="368" t="s">
        <v>1667</v>
      </c>
      <c r="AE87" s="368"/>
      <c r="AF87" s="368" t="s">
        <v>1681</v>
      </c>
      <c r="AG87" s="75"/>
      <c r="AH87" s="75"/>
      <c r="AI87" s="368"/>
      <c r="AJ87" s="23"/>
    </row>
    <row r="88" spans="1:36" ht="105.75" customHeight="1" x14ac:dyDescent="0.25">
      <c r="A88" s="252"/>
      <c r="B88" s="55" t="s">
        <v>171</v>
      </c>
      <c r="C88" s="198" t="s">
        <v>1374</v>
      </c>
      <c r="D88" s="228" t="s">
        <v>394</v>
      </c>
      <c r="E88" s="75"/>
      <c r="F88" s="369">
        <v>41395</v>
      </c>
      <c r="G88" s="369">
        <v>42644</v>
      </c>
      <c r="H88" s="228" t="s">
        <v>470</v>
      </c>
      <c r="I88" s="365">
        <v>1000000</v>
      </c>
      <c r="J88" s="228" t="s">
        <v>1009</v>
      </c>
      <c r="K88" s="75"/>
      <c r="L88" s="75"/>
      <c r="M88" s="75"/>
      <c r="N88" s="72"/>
      <c r="O88" s="72"/>
      <c r="P88" s="72"/>
      <c r="Q88" s="72" t="s">
        <v>42</v>
      </c>
      <c r="R88" s="72"/>
      <c r="S88" s="74"/>
      <c r="T88" s="380" t="s">
        <v>1628</v>
      </c>
      <c r="U88" s="380" t="s">
        <v>1629</v>
      </c>
      <c r="V88" s="371" t="s">
        <v>1630</v>
      </c>
      <c r="W88" s="368" t="s">
        <v>1544</v>
      </c>
      <c r="X88" s="380"/>
      <c r="Y88" s="380"/>
      <c r="Z88" s="380"/>
      <c r="AA88" s="75"/>
      <c r="AB88" s="368"/>
      <c r="AC88" s="368"/>
      <c r="AD88" s="368"/>
      <c r="AE88" s="368"/>
      <c r="AF88" s="368"/>
      <c r="AG88" s="75"/>
      <c r="AH88" s="75"/>
      <c r="AI88" s="368"/>
      <c r="AJ88" s="23"/>
    </row>
    <row r="89" spans="1:36" ht="147.75" customHeight="1" x14ac:dyDescent="0.25">
      <c r="A89" s="252"/>
      <c r="B89" s="55" t="s">
        <v>172</v>
      </c>
      <c r="C89" s="198" t="s">
        <v>1375</v>
      </c>
      <c r="D89" s="228" t="s">
        <v>396</v>
      </c>
      <c r="E89" s="75"/>
      <c r="F89" s="369">
        <v>40909</v>
      </c>
      <c r="G89" s="369">
        <v>42370</v>
      </c>
      <c r="H89" s="228" t="s">
        <v>1382</v>
      </c>
      <c r="I89" s="365">
        <v>1000000</v>
      </c>
      <c r="J89" s="228" t="s">
        <v>550</v>
      </c>
      <c r="K89" s="75"/>
      <c r="L89" s="75"/>
      <c r="M89" s="75"/>
      <c r="N89" s="72"/>
      <c r="O89" s="72"/>
      <c r="P89" s="72"/>
      <c r="Q89" s="72" t="s">
        <v>42</v>
      </c>
      <c r="R89" s="72"/>
      <c r="S89" s="74"/>
      <c r="T89" s="371" t="s">
        <v>1631</v>
      </c>
      <c r="U89" s="388" t="s">
        <v>1498</v>
      </c>
      <c r="V89" s="371"/>
      <c r="W89" s="388" t="s">
        <v>1499</v>
      </c>
      <c r="X89" s="389"/>
      <c r="Y89" s="380"/>
      <c r="Z89" s="380"/>
      <c r="AA89" s="75"/>
      <c r="AB89" s="368"/>
      <c r="AC89" s="368"/>
      <c r="AD89" s="368"/>
      <c r="AE89" s="368"/>
      <c r="AF89" s="368"/>
      <c r="AG89" s="75"/>
      <c r="AH89" s="75"/>
      <c r="AI89" s="368"/>
      <c r="AJ89" s="23"/>
    </row>
    <row r="90" spans="1:36" ht="102.75" customHeight="1" x14ac:dyDescent="0.25">
      <c r="A90" s="251" t="s">
        <v>1320</v>
      </c>
      <c r="B90" s="55" t="s">
        <v>176</v>
      </c>
      <c r="C90" s="198" t="s">
        <v>1376</v>
      </c>
      <c r="D90" s="228" t="s">
        <v>400</v>
      </c>
      <c r="E90" s="75"/>
      <c r="F90" s="209">
        <v>40817</v>
      </c>
      <c r="G90" s="209">
        <v>42644</v>
      </c>
      <c r="H90" s="228" t="s">
        <v>415</v>
      </c>
      <c r="I90" s="365">
        <v>400000</v>
      </c>
      <c r="J90" s="228" t="s">
        <v>552</v>
      </c>
      <c r="K90" s="75"/>
      <c r="L90" s="75"/>
      <c r="M90" s="75"/>
      <c r="N90" s="72"/>
      <c r="O90" s="72"/>
      <c r="P90" s="72"/>
      <c r="Q90" s="72" t="s">
        <v>42</v>
      </c>
      <c r="R90" s="72"/>
      <c r="S90" s="74"/>
      <c r="T90" s="371" t="s">
        <v>1632</v>
      </c>
      <c r="U90" s="381" t="s">
        <v>1633</v>
      </c>
      <c r="V90" s="371"/>
      <c r="W90" s="368" t="s">
        <v>1492</v>
      </c>
      <c r="X90" s="380"/>
      <c r="Y90" s="380"/>
      <c r="Z90" s="380"/>
      <c r="AA90" s="75"/>
      <c r="AB90" s="368"/>
      <c r="AC90" s="368"/>
      <c r="AD90" s="368"/>
      <c r="AE90" s="368"/>
      <c r="AF90" s="368"/>
      <c r="AG90" s="75"/>
      <c r="AH90" s="75"/>
      <c r="AI90" s="368"/>
      <c r="AJ90" s="23"/>
    </row>
    <row r="91" spans="1:36" ht="73.5" customHeight="1" x14ac:dyDescent="0.25">
      <c r="A91" s="270"/>
      <c r="B91" s="55" t="s">
        <v>177</v>
      </c>
      <c r="C91" s="198" t="s">
        <v>1377</v>
      </c>
      <c r="D91" s="228" t="s">
        <v>1230</v>
      </c>
      <c r="E91" s="75"/>
      <c r="F91" s="209">
        <v>40817</v>
      </c>
      <c r="G91" s="209">
        <v>42644</v>
      </c>
      <c r="H91" s="228" t="s">
        <v>1391</v>
      </c>
      <c r="I91" s="365">
        <v>400000</v>
      </c>
      <c r="J91" s="228" t="s">
        <v>1444</v>
      </c>
      <c r="K91" s="75"/>
      <c r="L91" s="75"/>
      <c r="M91" s="75"/>
      <c r="N91" s="72"/>
      <c r="O91" s="72"/>
      <c r="P91" s="72" t="s">
        <v>42</v>
      </c>
      <c r="Q91" s="72"/>
      <c r="R91" s="72"/>
      <c r="S91" s="74"/>
      <c r="T91" s="380" t="s">
        <v>1634</v>
      </c>
      <c r="U91" s="380"/>
      <c r="V91" s="371"/>
      <c r="W91" s="368" t="s">
        <v>1391</v>
      </c>
      <c r="X91" s="380"/>
      <c r="Y91" s="380"/>
      <c r="Z91" s="380"/>
      <c r="AA91" s="75"/>
      <c r="AB91" s="368"/>
      <c r="AC91" s="368"/>
      <c r="AD91" s="368"/>
      <c r="AE91" s="368"/>
      <c r="AF91" s="368"/>
      <c r="AG91" s="75"/>
      <c r="AH91" s="75"/>
      <c r="AI91" s="368"/>
      <c r="AJ91" s="23"/>
    </row>
    <row r="92" spans="1:36" x14ac:dyDescent="0.25">
      <c r="AJ92" s="23"/>
    </row>
    <row r="93" spans="1:36" x14ac:dyDescent="0.25">
      <c r="B93" s="76"/>
      <c r="AJ93" s="23"/>
    </row>
    <row r="94" spans="1:36" ht="15.75" thickBot="1" x14ac:dyDescent="0.3">
      <c r="L94" s="86"/>
      <c r="AJ94" s="23"/>
    </row>
    <row r="95" spans="1:36" ht="26.25" customHeight="1" thickBot="1" x14ac:dyDescent="0.3">
      <c r="A95" s="82" t="s">
        <v>123</v>
      </c>
      <c r="B95" s="83"/>
      <c r="C95" s="83"/>
      <c r="D95" s="206"/>
      <c r="E95" s="83"/>
      <c r="F95" s="83"/>
      <c r="G95" s="83"/>
      <c r="H95" s="83"/>
      <c r="I95" s="83"/>
      <c r="J95" s="83"/>
      <c r="K95" s="83"/>
      <c r="L95" s="85"/>
      <c r="M95" s="84"/>
      <c r="AJ95" s="23"/>
    </row>
    <row r="96" spans="1:36" ht="26.25" customHeight="1" thickBot="1" x14ac:dyDescent="0.3">
      <c r="A96" s="58"/>
      <c r="B96" s="59"/>
      <c r="C96" s="59"/>
      <c r="D96" s="207"/>
      <c r="E96" s="60"/>
      <c r="F96" s="60"/>
      <c r="G96" s="60"/>
      <c r="H96" s="60"/>
      <c r="I96" s="60"/>
      <c r="J96" s="60"/>
      <c r="K96" s="60"/>
      <c r="L96" s="60"/>
      <c r="M96" s="60"/>
      <c r="N96" s="60"/>
      <c r="AJ96" s="23"/>
    </row>
    <row r="97" spans="1:36" ht="43.5" customHeight="1" thickBot="1" x14ac:dyDescent="0.3">
      <c r="A97" s="64" t="s">
        <v>122</v>
      </c>
      <c r="B97" s="65"/>
      <c r="C97" s="66">
        <f>COUNTA(C101:C109,C113:C121,C125:C133,C137:C145)</f>
        <v>3</v>
      </c>
      <c r="AJ97" s="23"/>
    </row>
    <row r="98" spans="1:36" x14ac:dyDescent="0.25">
      <c r="AJ98" s="23"/>
    </row>
    <row r="99" spans="1:36" ht="15.75" x14ac:dyDescent="0.25">
      <c r="A99" s="262" t="s">
        <v>124</v>
      </c>
      <c r="B99" s="238" t="s">
        <v>56</v>
      </c>
      <c r="C99" s="238" t="s">
        <v>46</v>
      </c>
      <c r="D99" s="238" t="s">
        <v>47</v>
      </c>
      <c r="E99" s="264" t="s">
        <v>48</v>
      </c>
      <c r="F99" s="238" t="s">
        <v>49</v>
      </c>
      <c r="G99" s="238"/>
      <c r="H99" s="238" t="s">
        <v>50</v>
      </c>
      <c r="I99" s="238" t="s">
        <v>51</v>
      </c>
      <c r="J99" s="229" t="s">
        <v>52</v>
      </c>
      <c r="K99" s="229" t="s">
        <v>121</v>
      </c>
      <c r="L99" s="229"/>
      <c r="M99" s="229" t="s">
        <v>53</v>
      </c>
      <c r="N99" s="57"/>
      <c r="AJ99" s="23"/>
    </row>
    <row r="100" spans="1:36" ht="15.75" x14ac:dyDescent="0.25">
      <c r="A100" s="263"/>
      <c r="B100" s="238"/>
      <c r="C100" s="238"/>
      <c r="D100" s="238"/>
      <c r="E100" s="264"/>
      <c r="F100" s="61" t="s">
        <v>54</v>
      </c>
      <c r="G100" s="61" t="s">
        <v>55</v>
      </c>
      <c r="H100" s="238"/>
      <c r="I100" s="238"/>
      <c r="J100" s="229"/>
      <c r="K100" s="113" t="s">
        <v>127</v>
      </c>
      <c r="L100" s="113" t="s">
        <v>128</v>
      </c>
      <c r="M100" s="229"/>
      <c r="N100" s="50"/>
      <c r="AJ100" s="23"/>
    </row>
    <row r="101" spans="1:36" ht="60" x14ac:dyDescent="0.25">
      <c r="A101" s="228" t="s">
        <v>1318</v>
      </c>
      <c r="B101" s="55"/>
      <c r="C101" s="198" t="s">
        <v>1692</v>
      </c>
      <c r="D101" s="228" t="s">
        <v>1691</v>
      </c>
      <c r="E101" s="75"/>
      <c r="F101" s="369">
        <v>42278</v>
      </c>
      <c r="G101" s="369">
        <v>42767</v>
      </c>
      <c r="H101" s="228" t="s">
        <v>761</v>
      </c>
      <c r="I101" s="75"/>
      <c r="J101" s="200" t="s">
        <v>1693</v>
      </c>
      <c r="K101" s="72"/>
      <c r="L101" s="72"/>
      <c r="M101" s="72"/>
      <c r="N101" s="50"/>
      <c r="AJ101" s="23"/>
    </row>
    <row r="102" spans="1:36" x14ac:dyDescent="0.25">
      <c r="A102" s="55"/>
      <c r="B102" s="55"/>
      <c r="C102" s="75"/>
      <c r="D102" s="55"/>
      <c r="E102" s="75"/>
      <c r="F102" s="75"/>
      <c r="G102" s="75"/>
      <c r="H102" s="75"/>
      <c r="I102" s="75"/>
      <c r="J102" s="75"/>
      <c r="K102" s="75"/>
      <c r="L102" s="75"/>
      <c r="M102" s="75"/>
      <c r="N102" s="50"/>
      <c r="AJ102" s="23"/>
    </row>
    <row r="103" spans="1:36" x14ac:dyDescent="0.25">
      <c r="A103" s="55"/>
      <c r="B103" s="55"/>
      <c r="C103" s="75"/>
      <c r="D103" s="55"/>
      <c r="E103" s="75"/>
      <c r="F103" s="75"/>
      <c r="G103" s="75"/>
      <c r="H103" s="75"/>
      <c r="I103" s="75"/>
      <c r="J103" s="75"/>
      <c r="K103" s="75"/>
      <c r="L103" s="75"/>
      <c r="M103" s="75"/>
      <c r="N103" s="50"/>
      <c r="AJ103" s="23"/>
    </row>
    <row r="104" spans="1:36" x14ac:dyDescent="0.25">
      <c r="A104" s="55"/>
      <c r="B104" s="55"/>
      <c r="C104" s="75"/>
      <c r="D104" s="55"/>
      <c r="E104" s="75"/>
      <c r="F104" s="75"/>
      <c r="G104" s="75"/>
      <c r="H104" s="75"/>
      <c r="I104" s="75"/>
      <c r="J104" s="75"/>
      <c r="K104" s="75"/>
      <c r="L104" s="75"/>
      <c r="M104" s="75"/>
      <c r="N104" s="50"/>
      <c r="AJ104" s="23"/>
    </row>
    <row r="105" spans="1:36" x14ac:dyDescent="0.25">
      <c r="A105" s="55"/>
      <c r="B105" s="55"/>
      <c r="C105" s="75"/>
      <c r="D105" s="55"/>
      <c r="E105" s="75"/>
      <c r="F105" s="75"/>
      <c r="G105" s="75"/>
      <c r="H105" s="75"/>
      <c r="I105" s="75"/>
      <c r="J105" s="75"/>
      <c r="K105" s="75"/>
      <c r="L105" s="75"/>
      <c r="M105" s="75"/>
      <c r="N105" s="50"/>
      <c r="AJ105" s="23"/>
    </row>
    <row r="106" spans="1:36" x14ac:dyDescent="0.25">
      <c r="A106" s="55"/>
      <c r="B106" s="55"/>
      <c r="C106" s="75"/>
      <c r="D106" s="55"/>
      <c r="E106" s="75"/>
      <c r="F106" s="75"/>
      <c r="G106" s="75"/>
      <c r="H106" s="75"/>
      <c r="I106" s="75"/>
      <c r="J106" s="75"/>
      <c r="K106" s="75"/>
      <c r="L106" s="75"/>
      <c r="M106" s="75"/>
      <c r="N106" s="50"/>
      <c r="AJ106" s="23"/>
    </row>
    <row r="107" spans="1:36" x14ac:dyDescent="0.25">
      <c r="A107" s="55"/>
      <c r="B107" s="55"/>
      <c r="C107" s="75"/>
      <c r="D107" s="55"/>
      <c r="E107" s="75"/>
      <c r="F107" s="75"/>
      <c r="G107" s="75"/>
      <c r="H107" s="75"/>
      <c r="I107" s="75"/>
      <c r="J107" s="75"/>
      <c r="K107" s="75"/>
      <c r="L107" s="75"/>
      <c r="M107" s="75"/>
      <c r="N107" s="50"/>
      <c r="AJ107" s="23"/>
    </row>
    <row r="108" spans="1:36" x14ac:dyDescent="0.25">
      <c r="A108" s="55"/>
      <c r="B108" s="55"/>
      <c r="C108" s="75"/>
      <c r="D108" s="55"/>
      <c r="E108" s="75"/>
      <c r="F108" s="75"/>
      <c r="G108" s="75"/>
      <c r="H108" s="75"/>
      <c r="I108" s="75"/>
      <c r="J108" s="75"/>
      <c r="K108" s="75"/>
      <c r="L108" s="75"/>
      <c r="M108" s="75"/>
      <c r="N108" s="50"/>
      <c r="AJ108" s="23"/>
    </row>
    <row r="109" spans="1:36" x14ac:dyDescent="0.25">
      <c r="A109" s="55"/>
      <c r="B109" s="55"/>
      <c r="C109" s="75"/>
      <c r="D109" s="55"/>
      <c r="E109" s="75"/>
      <c r="F109" s="75"/>
      <c r="G109" s="75"/>
      <c r="H109" s="75"/>
      <c r="I109" s="75"/>
      <c r="J109" s="75"/>
      <c r="K109" s="75"/>
      <c r="L109" s="75"/>
      <c r="M109" s="75"/>
      <c r="N109" s="50"/>
      <c r="AJ109" s="23"/>
    </row>
    <row r="110" spans="1:36" s="50" customFormat="1" x14ac:dyDescent="0.25">
      <c r="D110" s="203"/>
      <c r="N110" s="77"/>
      <c r="O110" s="77"/>
      <c r="P110" s="77"/>
      <c r="Q110" s="77"/>
      <c r="R110" s="77"/>
      <c r="S110" s="77"/>
      <c r="V110" s="17"/>
      <c r="W110" s="203"/>
      <c r="AJ110" s="112"/>
    </row>
    <row r="111" spans="1:36" ht="15.75" x14ac:dyDescent="0.25">
      <c r="A111" s="262" t="s">
        <v>124</v>
      </c>
      <c r="B111" s="238" t="s">
        <v>56</v>
      </c>
      <c r="C111" s="238" t="s">
        <v>46</v>
      </c>
      <c r="D111" s="238" t="s">
        <v>47</v>
      </c>
      <c r="E111" s="264" t="s">
        <v>48</v>
      </c>
      <c r="F111" s="238" t="s">
        <v>49</v>
      </c>
      <c r="G111" s="238"/>
      <c r="H111" s="238" t="s">
        <v>50</v>
      </c>
      <c r="I111" s="238" t="s">
        <v>51</v>
      </c>
      <c r="J111" s="238" t="s">
        <v>52</v>
      </c>
      <c r="K111" s="229" t="s">
        <v>121</v>
      </c>
      <c r="L111" s="229"/>
      <c r="M111" s="238" t="s">
        <v>53</v>
      </c>
      <c r="N111" s="57"/>
      <c r="AJ111" s="23"/>
    </row>
    <row r="112" spans="1:36" ht="15" customHeight="1" x14ac:dyDescent="0.25">
      <c r="A112" s="263"/>
      <c r="B112" s="238"/>
      <c r="C112" s="238"/>
      <c r="D112" s="238"/>
      <c r="E112" s="264"/>
      <c r="F112" s="61" t="s">
        <v>54</v>
      </c>
      <c r="G112" s="61" t="s">
        <v>55</v>
      </c>
      <c r="H112" s="238"/>
      <c r="I112" s="238"/>
      <c r="J112" s="238"/>
      <c r="K112" s="113" t="s">
        <v>127</v>
      </c>
      <c r="L112" s="113" t="s">
        <v>128</v>
      </c>
      <c r="M112" s="238"/>
      <c r="N112" s="50"/>
      <c r="AJ112" s="23"/>
    </row>
    <row r="113" spans="1:36" ht="120.75" customHeight="1" x14ac:dyDescent="0.25">
      <c r="A113" s="228" t="s">
        <v>186</v>
      </c>
      <c r="B113" s="55"/>
      <c r="C113" s="228" t="s">
        <v>1694</v>
      </c>
      <c r="D113" s="228" t="s">
        <v>1695</v>
      </c>
      <c r="E113" s="75"/>
      <c r="F113" s="369">
        <v>42278</v>
      </c>
      <c r="G113" s="369">
        <v>42767</v>
      </c>
      <c r="H113" s="228" t="s">
        <v>1696</v>
      </c>
      <c r="I113" s="75"/>
      <c r="J113" s="200" t="s">
        <v>1403</v>
      </c>
      <c r="K113" s="72"/>
      <c r="L113" s="72"/>
      <c r="M113" s="72"/>
      <c r="N113" s="50"/>
      <c r="AJ113" s="23"/>
    </row>
    <row r="114" spans="1:36" x14ac:dyDescent="0.25">
      <c r="A114" s="55"/>
      <c r="B114" s="55"/>
      <c r="C114" s="75"/>
      <c r="D114" s="55"/>
      <c r="E114" s="75"/>
      <c r="F114" s="75"/>
      <c r="G114" s="75"/>
      <c r="H114" s="75"/>
      <c r="I114" s="75"/>
      <c r="J114" s="75"/>
      <c r="K114" s="75"/>
      <c r="L114" s="75"/>
      <c r="M114" s="75"/>
      <c r="N114" s="50"/>
      <c r="AJ114" s="23"/>
    </row>
    <row r="115" spans="1:36" x14ac:dyDescent="0.25">
      <c r="A115" s="55"/>
      <c r="B115" s="55"/>
      <c r="C115" s="75"/>
      <c r="D115" s="55"/>
      <c r="E115" s="75"/>
      <c r="F115" s="75"/>
      <c r="G115" s="75"/>
      <c r="H115" s="75"/>
      <c r="I115" s="75"/>
      <c r="J115" s="75"/>
      <c r="K115" s="75"/>
      <c r="L115" s="75"/>
      <c r="M115" s="75"/>
      <c r="N115" s="50"/>
      <c r="AJ115" s="23"/>
    </row>
    <row r="116" spans="1:36" x14ac:dyDescent="0.25">
      <c r="A116" s="55"/>
      <c r="B116" s="55"/>
      <c r="C116" s="75"/>
      <c r="D116" s="55"/>
      <c r="E116" s="75"/>
      <c r="F116" s="75"/>
      <c r="G116" s="75"/>
      <c r="H116" s="75"/>
      <c r="I116" s="75"/>
      <c r="J116" s="75"/>
      <c r="K116" s="75"/>
      <c r="L116" s="75"/>
      <c r="M116" s="75"/>
      <c r="N116" s="50"/>
      <c r="AJ116" s="23"/>
    </row>
    <row r="117" spans="1:36" x14ac:dyDescent="0.25">
      <c r="A117" s="55"/>
      <c r="B117" s="55"/>
      <c r="C117" s="75"/>
      <c r="D117" s="55"/>
      <c r="E117" s="75"/>
      <c r="F117" s="75"/>
      <c r="G117" s="75"/>
      <c r="H117" s="75"/>
      <c r="I117" s="75"/>
      <c r="J117" s="75"/>
      <c r="K117" s="75"/>
      <c r="L117" s="75"/>
      <c r="M117" s="75"/>
      <c r="N117" s="50"/>
      <c r="AJ117" s="23"/>
    </row>
    <row r="118" spans="1:36" x14ac:dyDescent="0.25">
      <c r="A118" s="55"/>
      <c r="B118" s="55"/>
      <c r="C118" s="75"/>
      <c r="D118" s="55"/>
      <c r="E118" s="75"/>
      <c r="F118" s="75"/>
      <c r="G118" s="75"/>
      <c r="H118" s="75"/>
      <c r="I118" s="75"/>
      <c r="J118" s="75"/>
      <c r="K118" s="75"/>
      <c r="L118" s="75"/>
      <c r="M118" s="75"/>
      <c r="N118" s="50"/>
      <c r="AJ118" s="23"/>
    </row>
    <row r="119" spans="1:36" x14ac:dyDescent="0.25">
      <c r="A119" s="55"/>
      <c r="B119" s="55"/>
      <c r="C119" s="75"/>
      <c r="D119" s="55"/>
      <c r="E119" s="75"/>
      <c r="F119" s="75"/>
      <c r="G119" s="75"/>
      <c r="H119" s="75"/>
      <c r="I119" s="75"/>
      <c r="J119" s="75"/>
      <c r="K119" s="75"/>
      <c r="L119" s="75"/>
      <c r="M119" s="75"/>
      <c r="N119" s="50"/>
      <c r="AJ119" s="23"/>
    </row>
    <row r="120" spans="1:36" x14ac:dyDescent="0.25">
      <c r="A120" s="55"/>
      <c r="B120" s="55"/>
      <c r="C120" s="75"/>
      <c r="D120" s="55"/>
      <c r="E120" s="75"/>
      <c r="F120" s="75"/>
      <c r="G120" s="75"/>
      <c r="H120" s="75"/>
      <c r="I120" s="75"/>
      <c r="J120" s="75"/>
      <c r="K120" s="75"/>
      <c r="L120" s="75"/>
      <c r="M120" s="75"/>
      <c r="N120" s="50"/>
      <c r="AJ120" s="23"/>
    </row>
    <row r="121" spans="1:36" x14ac:dyDescent="0.25">
      <c r="A121" s="55"/>
      <c r="B121" s="55"/>
      <c r="C121" s="75"/>
      <c r="D121" s="55"/>
      <c r="E121" s="75"/>
      <c r="F121" s="75"/>
      <c r="G121" s="75"/>
      <c r="H121" s="75"/>
      <c r="I121" s="75"/>
      <c r="J121" s="75"/>
      <c r="K121" s="75"/>
      <c r="L121" s="75"/>
      <c r="M121" s="75"/>
      <c r="N121" s="50"/>
      <c r="AJ121" s="23"/>
    </row>
    <row r="122" spans="1:36" x14ac:dyDescent="0.25">
      <c r="A122" s="50"/>
      <c r="B122" s="50"/>
      <c r="C122" s="50"/>
      <c r="D122" s="203"/>
      <c r="E122" s="50"/>
      <c r="F122" s="50"/>
      <c r="G122" s="50"/>
      <c r="H122" s="50"/>
      <c r="I122" s="50"/>
      <c r="J122" s="50"/>
      <c r="K122" s="50"/>
      <c r="L122" s="50"/>
      <c r="M122" s="50"/>
      <c r="N122" s="77"/>
      <c r="AJ122" s="23"/>
    </row>
    <row r="123" spans="1:36" ht="15.75" x14ac:dyDescent="0.25">
      <c r="A123" s="262" t="s">
        <v>124</v>
      </c>
      <c r="B123" s="238" t="s">
        <v>56</v>
      </c>
      <c r="C123" s="238" t="s">
        <v>46</v>
      </c>
      <c r="D123" s="238" t="s">
        <v>47</v>
      </c>
      <c r="E123" s="264" t="s">
        <v>48</v>
      </c>
      <c r="F123" s="238" t="s">
        <v>49</v>
      </c>
      <c r="G123" s="238"/>
      <c r="H123" s="238" t="s">
        <v>50</v>
      </c>
      <c r="I123" s="238" t="s">
        <v>51</v>
      </c>
      <c r="J123" s="238" t="s">
        <v>52</v>
      </c>
      <c r="K123" s="229" t="s">
        <v>121</v>
      </c>
      <c r="L123" s="229"/>
      <c r="M123" s="238" t="s">
        <v>53</v>
      </c>
      <c r="N123" s="57"/>
      <c r="AJ123" s="23"/>
    </row>
    <row r="124" spans="1:36" ht="15" customHeight="1" x14ac:dyDescent="0.25">
      <c r="A124" s="263"/>
      <c r="B124" s="238"/>
      <c r="C124" s="238"/>
      <c r="D124" s="238"/>
      <c r="E124" s="264"/>
      <c r="F124" s="61" t="s">
        <v>54</v>
      </c>
      <c r="G124" s="61" t="s">
        <v>55</v>
      </c>
      <c r="H124" s="238"/>
      <c r="I124" s="238"/>
      <c r="J124" s="238"/>
      <c r="K124" s="113" t="s">
        <v>127</v>
      </c>
      <c r="L124" s="113" t="s">
        <v>128</v>
      </c>
      <c r="M124" s="238"/>
      <c r="N124" s="50"/>
      <c r="AJ124" s="23"/>
    </row>
    <row r="125" spans="1:36" ht="135" customHeight="1" x14ac:dyDescent="0.25">
      <c r="A125" s="228" t="s">
        <v>407</v>
      </c>
      <c r="B125" s="55"/>
      <c r="C125" s="228" t="s">
        <v>1697</v>
      </c>
      <c r="D125" s="228" t="s">
        <v>1698</v>
      </c>
      <c r="E125" s="75"/>
      <c r="F125" s="369">
        <v>42278</v>
      </c>
      <c r="G125" s="369">
        <v>42552</v>
      </c>
      <c r="H125" s="228" t="s">
        <v>1699</v>
      </c>
      <c r="I125" s="75"/>
      <c r="J125" s="200" t="s">
        <v>1700</v>
      </c>
      <c r="K125" s="72"/>
      <c r="L125" s="72"/>
      <c r="M125" s="200" t="s">
        <v>1701</v>
      </c>
      <c r="N125" s="50"/>
      <c r="AJ125" s="23"/>
    </row>
    <row r="126" spans="1:36" x14ac:dyDescent="0.25">
      <c r="A126" s="55"/>
      <c r="B126" s="55"/>
      <c r="C126" s="75"/>
      <c r="D126" s="55"/>
      <c r="E126" s="75"/>
      <c r="F126" s="75"/>
      <c r="G126" s="75"/>
      <c r="H126" s="75"/>
      <c r="I126" s="75"/>
      <c r="J126" s="75"/>
      <c r="K126" s="75"/>
      <c r="L126" s="75"/>
      <c r="M126" s="75"/>
      <c r="N126" s="50"/>
      <c r="AJ126" s="23"/>
    </row>
    <row r="127" spans="1:36" x14ac:dyDescent="0.25">
      <c r="A127" s="55"/>
      <c r="B127" s="55"/>
      <c r="C127" s="75"/>
      <c r="D127" s="55"/>
      <c r="E127" s="75"/>
      <c r="F127" s="75"/>
      <c r="G127" s="75"/>
      <c r="H127" s="75"/>
      <c r="I127" s="75"/>
      <c r="J127" s="75"/>
      <c r="K127" s="75"/>
      <c r="L127" s="75"/>
      <c r="M127" s="75"/>
      <c r="N127" s="50"/>
      <c r="AJ127" s="23"/>
    </row>
    <row r="128" spans="1:36" x14ac:dyDescent="0.25">
      <c r="A128" s="55"/>
      <c r="B128" s="55"/>
      <c r="C128" s="75"/>
      <c r="D128" s="55"/>
      <c r="E128" s="75"/>
      <c r="F128" s="75"/>
      <c r="G128" s="75"/>
      <c r="H128" s="75"/>
      <c r="I128" s="75"/>
      <c r="J128" s="75"/>
      <c r="K128" s="75"/>
      <c r="L128" s="75"/>
      <c r="M128" s="75"/>
      <c r="N128" s="50"/>
      <c r="AJ128" s="23"/>
    </row>
    <row r="129" spans="1:36" x14ac:dyDescent="0.25">
      <c r="A129" s="55"/>
      <c r="B129" s="55"/>
      <c r="C129" s="75"/>
      <c r="D129" s="55"/>
      <c r="E129" s="75"/>
      <c r="F129" s="75"/>
      <c r="G129" s="75"/>
      <c r="H129" s="75"/>
      <c r="I129" s="75"/>
      <c r="J129" s="75"/>
      <c r="K129" s="75"/>
      <c r="L129" s="75"/>
      <c r="M129" s="75"/>
      <c r="N129" s="50"/>
      <c r="AJ129" s="23"/>
    </row>
    <row r="130" spans="1:36" x14ac:dyDescent="0.25">
      <c r="A130" s="55"/>
      <c r="B130" s="55"/>
      <c r="C130" s="75"/>
      <c r="D130" s="55"/>
      <c r="E130" s="75"/>
      <c r="F130" s="75"/>
      <c r="G130" s="75"/>
      <c r="H130" s="75"/>
      <c r="I130" s="75"/>
      <c r="J130" s="75"/>
      <c r="K130" s="75"/>
      <c r="L130" s="75"/>
      <c r="M130" s="75"/>
      <c r="N130" s="50"/>
      <c r="AJ130" s="23"/>
    </row>
    <row r="131" spans="1:36" x14ac:dyDescent="0.25">
      <c r="A131" s="55"/>
      <c r="B131" s="55"/>
      <c r="C131" s="75"/>
      <c r="D131" s="55"/>
      <c r="E131" s="75"/>
      <c r="F131" s="75"/>
      <c r="G131" s="75"/>
      <c r="H131" s="75"/>
      <c r="I131" s="75"/>
      <c r="J131" s="75"/>
      <c r="K131" s="75"/>
      <c r="L131" s="75"/>
      <c r="M131" s="75"/>
      <c r="N131" s="50"/>
      <c r="AJ131" s="23"/>
    </row>
    <row r="132" spans="1:36" x14ac:dyDescent="0.25">
      <c r="A132" s="55"/>
      <c r="B132" s="55"/>
      <c r="C132" s="75"/>
      <c r="D132" s="55"/>
      <c r="E132" s="75"/>
      <c r="F132" s="75"/>
      <c r="G132" s="75"/>
      <c r="H132" s="75"/>
      <c r="I132" s="75"/>
      <c r="J132" s="75"/>
      <c r="K132" s="75"/>
      <c r="L132" s="75"/>
      <c r="M132" s="75"/>
      <c r="N132" s="50"/>
      <c r="AJ132" s="23"/>
    </row>
    <row r="133" spans="1:36" x14ac:dyDescent="0.25">
      <c r="A133" s="55"/>
      <c r="B133" s="55"/>
      <c r="C133" s="75"/>
      <c r="D133" s="55"/>
      <c r="E133" s="75"/>
      <c r="F133" s="75"/>
      <c r="G133" s="75"/>
      <c r="H133" s="75"/>
      <c r="I133" s="75"/>
      <c r="J133" s="75"/>
      <c r="K133" s="75"/>
      <c r="L133" s="75"/>
      <c r="M133" s="75"/>
      <c r="N133" s="50"/>
      <c r="AJ133" s="23"/>
    </row>
    <row r="134" spans="1:36" s="50" customFormat="1" x14ac:dyDescent="0.25">
      <c r="D134" s="203"/>
      <c r="N134" s="77"/>
      <c r="O134" s="77"/>
      <c r="P134" s="77"/>
      <c r="Q134" s="77"/>
      <c r="R134" s="77"/>
      <c r="S134" s="77"/>
      <c r="V134" s="17"/>
      <c r="W134" s="203"/>
      <c r="AJ134" s="112"/>
    </row>
    <row r="135" spans="1:36" ht="15.75" x14ac:dyDescent="0.25">
      <c r="A135" s="288" t="s">
        <v>39</v>
      </c>
      <c r="B135" s="238" t="s">
        <v>56</v>
      </c>
      <c r="C135" s="238" t="s">
        <v>46</v>
      </c>
      <c r="D135" s="238" t="s">
        <v>47</v>
      </c>
      <c r="E135" s="264" t="s">
        <v>48</v>
      </c>
      <c r="F135" s="238" t="s">
        <v>49</v>
      </c>
      <c r="G135" s="238"/>
      <c r="H135" s="238" t="s">
        <v>50</v>
      </c>
      <c r="I135" s="238" t="s">
        <v>51</v>
      </c>
      <c r="J135" s="238" t="s">
        <v>52</v>
      </c>
      <c r="K135" s="229" t="s">
        <v>121</v>
      </c>
      <c r="L135" s="229"/>
      <c r="M135" s="238" t="s">
        <v>53</v>
      </c>
      <c r="N135" s="57"/>
      <c r="AJ135" s="23"/>
    </row>
    <row r="136" spans="1:36" ht="15.75" x14ac:dyDescent="0.25">
      <c r="A136" s="288"/>
      <c r="B136" s="238"/>
      <c r="C136" s="238"/>
      <c r="D136" s="238"/>
      <c r="E136" s="264"/>
      <c r="F136" s="61" t="s">
        <v>54</v>
      </c>
      <c r="G136" s="61" t="s">
        <v>55</v>
      </c>
      <c r="H136" s="238"/>
      <c r="I136" s="238"/>
      <c r="J136" s="238"/>
      <c r="K136" s="113" t="s">
        <v>127</v>
      </c>
      <c r="L136" s="113" t="s">
        <v>128</v>
      </c>
      <c r="M136" s="238"/>
      <c r="N136" s="50"/>
      <c r="AJ136" s="23"/>
    </row>
    <row r="137" spans="1:36" x14ac:dyDescent="0.25">
      <c r="A137" s="55"/>
      <c r="B137" s="55"/>
      <c r="C137" s="75"/>
      <c r="D137" s="55"/>
      <c r="E137" s="75"/>
      <c r="F137" s="75"/>
      <c r="G137" s="75"/>
      <c r="H137" s="75"/>
      <c r="I137" s="75"/>
      <c r="J137" s="72"/>
      <c r="K137" s="72"/>
      <c r="L137" s="72"/>
      <c r="M137" s="72"/>
      <c r="N137" s="50"/>
      <c r="AJ137" s="23"/>
    </row>
    <row r="138" spans="1:36" x14ac:dyDescent="0.25">
      <c r="A138" s="55"/>
      <c r="B138" s="55"/>
      <c r="C138" s="75"/>
      <c r="D138" s="55"/>
      <c r="E138" s="75"/>
      <c r="F138" s="75"/>
      <c r="G138" s="75"/>
      <c r="H138" s="75"/>
      <c r="I138" s="75"/>
      <c r="J138" s="75"/>
      <c r="K138" s="75"/>
      <c r="L138" s="75"/>
      <c r="M138" s="75"/>
      <c r="N138" s="50"/>
      <c r="AJ138" s="23"/>
    </row>
    <row r="139" spans="1:36" x14ac:dyDescent="0.25">
      <c r="A139" s="55"/>
      <c r="B139" s="55"/>
      <c r="C139" s="75"/>
      <c r="D139" s="55"/>
      <c r="E139" s="75"/>
      <c r="F139" s="75"/>
      <c r="G139" s="75"/>
      <c r="H139" s="75"/>
      <c r="I139" s="75"/>
      <c r="J139" s="75"/>
      <c r="K139" s="75"/>
      <c r="L139" s="75"/>
      <c r="M139" s="75"/>
      <c r="N139" s="50"/>
      <c r="AJ139" s="23"/>
    </row>
    <row r="140" spans="1:36" x14ac:dyDescent="0.25">
      <c r="A140" s="55"/>
      <c r="B140" s="55"/>
      <c r="C140" s="75"/>
      <c r="D140" s="55"/>
      <c r="E140" s="75"/>
      <c r="F140" s="75"/>
      <c r="G140" s="75"/>
      <c r="H140" s="75"/>
      <c r="I140" s="75"/>
      <c r="J140" s="75"/>
      <c r="K140" s="75"/>
      <c r="L140" s="75"/>
      <c r="M140" s="75"/>
      <c r="N140" s="50"/>
      <c r="AJ140" s="23"/>
    </row>
    <row r="141" spans="1:36" x14ac:dyDescent="0.25">
      <c r="A141" s="55"/>
      <c r="B141" s="55"/>
      <c r="C141" s="75"/>
      <c r="D141" s="55"/>
      <c r="E141" s="75"/>
      <c r="F141" s="75"/>
      <c r="G141" s="75"/>
      <c r="H141" s="75"/>
      <c r="I141" s="75"/>
      <c r="J141" s="75"/>
      <c r="K141" s="75"/>
      <c r="L141" s="75"/>
      <c r="M141" s="75"/>
      <c r="N141" s="50"/>
      <c r="AJ141" s="23"/>
    </row>
    <row r="142" spans="1:36" x14ac:dyDescent="0.25">
      <c r="A142" s="55"/>
      <c r="B142" s="55"/>
      <c r="C142" s="75"/>
      <c r="D142" s="55"/>
      <c r="E142" s="75"/>
      <c r="F142" s="75"/>
      <c r="G142" s="75"/>
      <c r="H142" s="75"/>
      <c r="I142" s="75"/>
      <c r="J142" s="75"/>
      <c r="K142" s="75"/>
      <c r="L142" s="75"/>
      <c r="M142" s="75"/>
      <c r="N142" s="50"/>
      <c r="AJ142" s="23"/>
    </row>
    <row r="143" spans="1:36" x14ac:dyDescent="0.25">
      <c r="A143" s="55"/>
      <c r="B143" s="55"/>
      <c r="C143" s="75"/>
      <c r="D143" s="55"/>
      <c r="E143" s="75"/>
      <c r="F143" s="75"/>
      <c r="G143" s="75"/>
      <c r="H143" s="75"/>
      <c r="I143" s="75"/>
      <c r="J143" s="75"/>
      <c r="K143" s="75"/>
      <c r="L143" s="75"/>
      <c r="M143" s="75"/>
      <c r="N143" s="50"/>
      <c r="AJ143" s="23"/>
    </row>
    <row r="144" spans="1:36" x14ac:dyDescent="0.25">
      <c r="A144" s="55"/>
      <c r="B144" s="55"/>
      <c r="C144" s="75"/>
      <c r="D144" s="55"/>
      <c r="E144" s="75"/>
      <c r="F144" s="75"/>
      <c r="G144" s="75"/>
      <c r="H144" s="75"/>
      <c r="I144" s="75"/>
      <c r="J144" s="75"/>
      <c r="K144" s="75"/>
      <c r="L144" s="75"/>
      <c r="M144" s="75"/>
      <c r="N144" s="50"/>
      <c r="AJ144" s="23"/>
    </row>
    <row r="145" spans="1:36" x14ac:dyDescent="0.25">
      <c r="A145" s="55"/>
      <c r="B145" s="55"/>
      <c r="C145" s="75"/>
      <c r="D145" s="55"/>
      <c r="E145" s="75"/>
      <c r="F145" s="75"/>
      <c r="G145" s="75"/>
      <c r="H145" s="75"/>
      <c r="I145" s="75"/>
      <c r="J145" s="75"/>
      <c r="K145" s="75"/>
      <c r="L145" s="75"/>
      <c r="M145" s="75"/>
      <c r="N145" s="50"/>
      <c r="AJ145" s="23"/>
    </row>
    <row r="146" spans="1:36" x14ac:dyDescent="0.25">
      <c r="A146" s="23"/>
      <c r="B146" s="23"/>
      <c r="C146" s="23"/>
      <c r="D146" s="208"/>
      <c r="E146" s="23"/>
      <c r="F146" s="23"/>
      <c r="G146" s="23"/>
      <c r="H146" s="23"/>
      <c r="I146" s="23"/>
      <c r="J146" s="23"/>
      <c r="K146" s="23"/>
      <c r="L146" s="23"/>
      <c r="M146" s="23"/>
      <c r="N146" s="111"/>
      <c r="O146" s="67"/>
      <c r="P146" s="67"/>
      <c r="Q146" s="67"/>
      <c r="R146" s="67"/>
      <c r="S146" s="67"/>
      <c r="T146" s="67"/>
      <c r="U146" s="67"/>
      <c r="V146" s="392"/>
      <c r="W146" s="216"/>
      <c r="X146" s="67"/>
      <c r="Y146" s="67"/>
      <c r="Z146" s="67"/>
      <c r="AA146" s="67"/>
      <c r="AB146" s="67"/>
      <c r="AC146" s="67"/>
      <c r="AD146" s="67"/>
      <c r="AE146" s="67"/>
      <c r="AF146" s="67"/>
      <c r="AG146" s="67"/>
      <c r="AH146" s="67"/>
      <c r="AI146" s="67"/>
      <c r="AJ146" s="23"/>
    </row>
    <row r="147" spans="1:36" x14ac:dyDescent="0.25">
      <c r="A147" s="23"/>
      <c r="B147" s="23"/>
      <c r="C147" s="23"/>
      <c r="D147" s="208"/>
      <c r="E147" s="23"/>
      <c r="F147" s="23"/>
      <c r="G147" s="23"/>
      <c r="H147" s="23"/>
      <c r="I147" s="23"/>
      <c r="J147" s="23"/>
      <c r="K147" s="23"/>
      <c r="L147" s="23"/>
      <c r="M147" s="23"/>
      <c r="N147" s="111"/>
      <c r="O147" s="67"/>
      <c r="P147" s="67"/>
      <c r="Q147" s="67"/>
      <c r="R147" s="67"/>
      <c r="S147" s="67"/>
      <c r="T147" s="67"/>
      <c r="U147" s="67"/>
      <c r="V147" s="392"/>
      <c r="W147" s="216"/>
      <c r="X147" s="67"/>
      <c r="Y147" s="67"/>
      <c r="Z147" s="67"/>
      <c r="AA147" s="67"/>
      <c r="AB147" s="67"/>
      <c r="AC147" s="67"/>
      <c r="AD147" s="67"/>
      <c r="AE147" s="67"/>
      <c r="AF147" s="67"/>
      <c r="AG147" s="67"/>
      <c r="AH147" s="67"/>
      <c r="AI147" s="67"/>
      <c r="AJ147" s="23"/>
    </row>
    <row r="148" spans="1:36" x14ac:dyDescent="0.25">
      <c r="N148" s="77"/>
    </row>
    <row r="149" spans="1:36" x14ac:dyDescent="0.25">
      <c r="N149" s="77"/>
    </row>
    <row r="150" spans="1:36" x14ac:dyDescent="0.25">
      <c r="N150" s="77"/>
    </row>
    <row r="151" spans="1:36" x14ac:dyDescent="0.25">
      <c r="N151" s="77"/>
    </row>
    <row r="152" spans="1:36" x14ac:dyDescent="0.25">
      <c r="N152" s="77"/>
    </row>
    <row r="153" spans="1:36" x14ac:dyDescent="0.25">
      <c r="N153" s="77"/>
    </row>
    <row r="154" spans="1:36" x14ac:dyDescent="0.25">
      <c r="N154" s="77"/>
    </row>
    <row r="155" spans="1:36" x14ac:dyDescent="0.25">
      <c r="N155" s="77"/>
    </row>
    <row r="156" spans="1:36" x14ac:dyDescent="0.25">
      <c r="N156" s="77"/>
    </row>
    <row r="157" spans="1:36" x14ac:dyDescent="0.25">
      <c r="N157" s="77"/>
    </row>
    <row r="158" spans="1:36" x14ac:dyDescent="0.25">
      <c r="N158" s="77"/>
    </row>
    <row r="159" spans="1:36" x14ac:dyDescent="0.25">
      <c r="N159" s="77"/>
    </row>
    <row r="160" spans="1:36" x14ac:dyDescent="0.25">
      <c r="N160" s="77"/>
    </row>
    <row r="161" spans="14:14" x14ac:dyDescent="0.25">
      <c r="N161" s="77"/>
    </row>
    <row r="162" spans="14:14" x14ac:dyDescent="0.25">
      <c r="N162" s="77"/>
    </row>
    <row r="163" spans="14:14" x14ac:dyDescent="0.25">
      <c r="N163" s="77"/>
    </row>
    <row r="164" spans="14:14" x14ac:dyDescent="0.25">
      <c r="N164" s="77"/>
    </row>
    <row r="165" spans="14:14" x14ac:dyDescent="0.25">
      <c r="N165" s="77"/>
    </row>
    <row r="166" spans="14:14" x14ac:dyDescent="0.25">
      <c r="N166" s="77"/>
    </row>
    <row r="167" spans="14:14" x14ac:dyDescent="0.25">
      <c r="N167" s="77"/>
    </row>
    <row r="168" spans="14:14" x14ac:dyDescent="0.25">
      <c r="N168" s="77"/>
    </row>
    <row r="169" spans="14:14" x14ac:dyDescent="0.25">
      <c r="N169" s="77"/>
    </row>
    <row r="170" spans="14:14" x14ac:dyDescent="0.25">
      <c r="N170" s="77"/>
    </row>
    <row r="171" spans="14:14" x14ac:dyDescent="0.25">
      <c r="N171" s="77"/>
    </row>
    <row r="172" spans="14:14" x14ac:dyDescent="0.25">
      <c r="N172" s="77"/>
    </row>
    <row r="173" spans="14:14" x14ac:dyDescent="0.25">
      <c r="N173" s="77"/>
    </row>
    <row r="174" spans="14:14" x14ac:dyDescent="0.25">
      <c r="N174" s="77"/>
    </row>
    <row r="175" spans="14:14" x14ac:dyDescent="0.25">
      <c r="N175" s="77"/>
    </row>
    <row r="176" spans="14:14" x14ac:dyDescent="0.25">
      <c r="N176" s="77"/>
    </row>
    <row r="177" spans="14:14" x14ac:dyDescent="0.25">
      <c r="N177" s="77"/>
    </row>
    <row r="178" spans="14:14" x14ac:dyDescent="0.25">
      <c r="N178" s="77"/>
    </row>
    <row r="179" spans="14:14" x14ac:dyDescent="0.25">
      <c r="N179" s="77"/>
    </row>
    <row r="180" spans="14:14" x14ac:dyDescent="0.25">
      <c r="N180" s="77"/>
    </row>
    <row r="181" spans="14:14" x14ac:dyDescent="0.25">
      <c r="N181" s="77"/>
    </row>
    <row r="182" spans="14:14" x14ac:dyDescent="0.25">
      <c r="N182" s="77"/>
    </row>
    <row r="183" spans="14:14" x14ac:dyDescent="0.25">
      <c r="N183" s="77"/>
    </row>
    <row r="184" spans="14:14" x14ac:dyDescent="0.25">
      <c r="N184" s="77"/>
    </row>
    <row r="185" spans="14:14" x14ac:dyDescent="0.25">
      <c r="N185" s="77"/>
    </row>
    <row r="186" spans="14:14" x14ac:dyDescent="0.25">
      <c r="N186" s="77"/>
    </row>
    <row r="187" spans="14:14" x14ac:dyDescent="0.25">
      <c r="N187" s="77"/>
    </row>
    <row r="188" spans="14:14" x14ac:dyDescent="0.25">
      <c r="N188" s="77"/>
    </row>
    <row r="189" spans="14:14" x14ac:dyDescent="0.25">
      <c r="N189" s="77"/>
    </row>
    <row r="190" spans="14:14" x14ac:dyDescent="0.25">
      <c r="N190" s="77"/>
    </row>
    <row r="191" spans="14:14" x14ac:dyDescent="0.25">
      <c r="N191" s="77"/>
    </row>
    <row r="192" spans="14:14" x14ac:dyDescent="0.25">
      <c r="N192" s="77"/>
    </row>
    <row r="193" spans="14:14" x14ac:dyDescent="0.25">
      <c r="N193" s="77"/>
    </row>
    <row r="194" spans="14:14" x14ac:dyDescent="0.25">
      <c r="N194" s="77"/>
    </row>
    <row r="195" spans="14:14" x14ac:dyDescent="0.25">
      <c r="N195" s="77"/>
    </row>
    <row r="196" spans="14:14" x14ac:dyDescent="0.25">
      <c r="N196" s="77"/>
    </row>
    <row r="197" spans="14:14" x14ac:dyDescent="0.25">
      <c r="N197" s="77"/>
    </row>
    <row r="198" spans="14:14" x14ac:dyDescent="0.25">
      <c r="N198" s="77"/>
    </row>
    <row r="199" spans="14:14" x14ac:dyDescent="0.25">
      <c r="N199" s="77"/>
    </row>
    <row r="200" spans="14:14" x14ac:dyDescent="0.25">
      <c r="N200" s="77"/>
    </row>
    <row r="201" spans="14:14" x14ac:dyDescent="0.25">
      <c r="N201" s="77"/>
    </row>
    <row r="202" spans="14:14" x14ac:dyDescent="0.25">
      <c r="N202" s="77"/>
    </row>
    <row r="203" spans="14:14" x14ac:dyDescent="0.25">
      <c r="N203" s="77"/>
    </row>
    <row r="204" spans="14:14" x14ac:dyDescent="0.25">
      <c r="N204" s="77"/>
    </row>
    <row r="205" spans="14:14" x14ac:dyDescent="0.25">
      <c r="N205" s="77"/>
    </row>
    <row r="206" spans="14:14" x14ac:dyDescent="0.25">
      <c r="N206" s="77"/>
    </row>
    <row r="207" spans="14:14" x14ac:dyDescent="0.25">
      <c r="N207" s="77"/>
    </row>
    <row r="208" spans="14:14" x14ac:dyDescent="0.25">
      <c r="N208" s="77"/>
    </row>
    <row r="209" spans="14:14" x14ac:dyDescent="0.25">
      <c r="N209" s="77"/>
    </row>
    <row r="210" spans="14:14" x14ac:dyDescent="0.25">
      <c r="N210" s="77"/>
    </row>
    <row r="211" spans="14:14" x14ac:dyDescent="0.25">
      <c r="N211" s="77"/>
    </row>
    <row r="212" spans="14:14" x14ac:dyDescent="0.25">
      <c r="N212" s="77"/>
    </row>
    <row r="213" spans="14:14" x14ac:dyDescent="0.25">
      <c r="N213" s="77"/>
    </row>
    <row r="214" spans="14:14" x14ac:dyDescent="0.25">
      <c r="N214" s="77"/>
    </row>
    <row r="215" spans="14:14" x14ac:dyDescent="0.25">
      <c r="N215" s="77"/>
    </row>
    <row r="216" spans="14:14" x14ac:dyDescent="0.25">
      <c r="N216" s="77"/>
    </row>
    <row r="217" spans="14:14" x14ac:dyDescent="0.25">
      <c r="N217" s="77"/>
    </row>
    <row r="218" spans="14:14" x14ac:dyDescent="0.25">
      <c r="N218" s="77"/>
    </row>
    <row r="219" spans="14:14" x14ac:dyDescent="0.25">
      <c r="N219" s="77"/>
    </row>
    <row r="220" spans="14:14" x14ac:dyDescent="0.25">
      <c r="N220" s="77"/>
    </row>
    <row r="221" spans="14:14" x14ac:dyDescent="0.25">
      <c r="N221" s="77"/>
    </row>
    <row r="222" spans="14:14" x14ac:dyDescent="0.25">
      <c r="N222" s="77"/>
    </row>
    <row r="223" spans="14:14" x14ac:dyDescent="0.25">
      <c r="N223" s="77"/>
    </row>
    <row r="224" spans="14:14" x14ac:dyDescent="0.25">
      <c r="N224" s="77"/>
    </row>
    <row r="225" spans="14:14" x14ac:dyDescent="0.25">
      <c r="N225" s="77"/>
    </row>
    <row r="226" spans="14:14" x14ac:dyDescent="0.25">
      <c r="N226" s="77"/>
    </row>
    <row r="227" spans="14:14" x14ac:dyDescent="0.25">
      <c r="N227" s="77"/>
    </row>
    <row r="228" spans="14:14" x14ac:dyDescent="0.25">
      <c r="N228" s="77"/>
    </row>
    <row r="229" spans="14:14" x14ac:dyDescent="0.25">
      <c r="N229" s="77"/>
    </row>
    <row r="230" spans="14:14" x14ac:dyDescent="0.25">
      <c r="N230" s="77"/>
    </row>
    <row r="231" spans="14:14" x14ac:dyDescent="0.25">
      <c r="N231" s="77"/>
    </row>
    <row r="232" spans="14:14" x14ac:dyDescent="0.25">
      <c r="N232" s="77"/>
    </row>
    <row r="233" spans="14:14" x14ac:dyDescent="0.25">
      <c r="N233" s="77"/>
    </row>
    <row r="234" spans="14:14" x14ac:dyDescent="0.25">
      <c r="N234" s="77"/>
    </row>
    <row r="235" spans="14:14" x14ac:dyDescent="0.25">
      <c r="N235" s="77"/>
    </row>
    <row r="236" spans="14:14" x14ac:dyDescent="0.25">
      <c r="N236" s="77"/>
    </row>
    <row r="237" spans="14:14" x14ac:dyDescent="0.25">
      <c r="N237" s="77"/>
    </row>
    <row r="238" spans="14:14" x14ac:dyDescent="0.25">
      <c r="N238" s="77"/>
    </row>
    <row r="239" spans="14:14" x14ac:dyDescent="0.25">
      <c r="N239" s="77"/>
    </row>
    <row r="240" spans="14:14" x14ac:dyDescent="0.25">
      <c r="N240" s="77"/>
    </row>
    <row r="241" spans="14:14" x14ac:dyDescent="0.25">
      <c r="N241" s="77"/>
    </row>
    <row r="242" spans="14:14" x14ac:dyDescent="0.25">
      <c r="N242" s="77"/>
    </row>
    <row r="243" spans="14:14" x14ac:dyDescent="0.25">
      <c r="N243" s="77"/>
    </row>
    <row r="244" spans="14:14" x14ac:dyDescent="0.25">
      <c r="N244" s="77"/>
    </row>
    <row r="245" spans="14:14" x14ac:dyDescent="0.25">
      <c r="N245" s="77"/>
    </row>
    <row r="246" spans="14:14" x14ac:dyDescent="0.25">
      <c r="N246" s="77"/>
    </row>
    <row r="247" spans="14:14" x14ac:dyDescent="0.25">
      <c r="N247" s="77"/>
    </row>
    <row r="248" spans="14:14" x14ac:dyDescent="0.25">
      <c r="N248" s="77"/>
    </row>
    <row r="249" spans="14:14" x14ac:dyDescent="0.25">
      <c r="N249" s="77"/>
    </row>
    <row r="250" spans="14:14" x14ac:dyDescent="0.25">
      <c r="N250" s="77"/>
    </row>
    <row r="251" spans="14:14" x14ac:dyDescent="0.25">
      <c r="N251" s="77"/>
    </row>
    <row r="252" spans="14:14" x14ac:dyDescent="0.25">
      <c r="N252" s="77"/>
    </row>
    <row r="253" spans="14:14" x14ac:dyDescent="0.25">
      <c r="N253" s="77"/>
    </row>
    <row r="254" spans="14:14" x14ac:dyDescent="0.25">
      <c r="N254" s="77"/>
    </row>
    <row r="255" spans="14:14" x14ac:dyDescent="0.25">
      <c r="N255" s="77"/>
    </row>
    <row r="256" spans="14:14" x14ac:dyDescent="0.25">
      <c r="N256" s="77"/>
    </row>
    <row r="257" spans="14:14" x14ac:dyDescent="0.25">
      <c r="N257" s="77"/>
    </row>
    <row r="258" spans="14:14" x14ac:dyDescent="0.25">
      <c r="N258" s="77"/>
    </row>
    <row r="259" spans="14:14" x14ac:dyDescent="0.25">
      <c r="N259" s="77"/>
    </row>
    <row r="260" spans="14:14" x14ac:dyDescent="0.25">
      <c r="N260" s="77"/>
    </row>
    <row r="261" spans="14:14" x14ac:dyDescent="0.25">
      <c r="N261" s="77"/>
    </row>
    <row r="262" spans="14:14" x14ac:dyDescent="0.25">
      <c r="N262" s="77"/>
    </row>
    <row r="263" spans="14:14" x14ac:dyDescent="0.25">
      <c r="N263" s="77"/>
    </row>
    <row r="264" spans="14:14" x14ac:dyDescent="0.25">
      <c r="N264" s="77"/>
    </row>
  </sheetData>
  <mergeCells count="94">
    <mergeCell ref="K135:L135"/>
    <mergeCell ref="M135:M136"/>
    <mergeCell ref="A135:A136"/>
    <mergeCell ref="B135:B136"/>
    <mergeCell ref="C135:C136"/>
    <mergeCell ref="D135:D136"/>
    <mergeCell ref="E135:E136"/>
    <mergeCell ref="F135:G135"/>
    <mergeCell ref="F123:G123"/>
    <mergeCell ref="H123:H124"/>
    <mergeCell ref="I123:I124"/>
    <mergeCell ref="J123:J124"/>
    <mergeCell ref="H135:H136"/>
    <mergeCell ref="I135:I136"/>
    <mergeCell ref="J135:J136"/>
    <mergeCell ref="K123:L123"/>
    <mergeCell ref="M123:M124"/>
    <mergeCell ref="H111:H112"/>
    <mergeCell ref="I111:I112"/>
    <mergeCell ref="J111:J112"/>
    <mergeCell ref="K111:L111"/>
    <mergeCell ref="M111:M112"/>
    <mergeCell ref="A123:A124"/>
    <mergeCell ref="B123:B124"/>
    <mergeCell ref="C123:C124"/>
    <mergeCell ref="D123:D124"/>
    <mergeCell ref="E123:E124"/>
    <mergeCell ref="A111:A112"/>
    <mergeCell ref="B111:B112"/>
    <mergeCell ref="C111:C112"/>
    <mergeCell ref="D111:D112"/>
    <mergeCell ref="E111:E112"/>
    <mergeCell ref="F111:G111"/>
    <mergeCell ref="F99:G99"/>
    <mergeCell ref="H99:H100"/>
    <mergeCell ref="I99:I100"/>
    <mergeCell ref="J99:J100"/>
    <mergeCell ref="K99:L99"/>
    <mergeCell ref="M99:M100"/>
    <mergeCell ref="A90:A91"/>
    <mergeCell ref="A99:A100"/>
    <mergeCell ref="B99:B100"/>
    <mergeCell ref="C99:C100"/>
    <mergeCell ref="D99:D100"/>
    <mergeCell ref="E99:E100"/>
    <mergeCell ref="A42:A52"/>
    <mergeCell ref="A53:A59"/>
    <mergeCell ref="A60:A63"/>
    <mergeCell ref="A64:A77"/>
    <mergeCell ref="A78:A80"/>
    <mergeCell ref="A81:A89"/>
    <mergeCell ref="AG9:AG10"/>
    <mergeCell ref="AH9:AH10"/>
    <mergeCell ref="AI9:AI10"/>
    <mergeCell ref="A11:A22"/>
    <mergeCell ref="A23:A33"/>
    <mergeCell ref="A34:A41"/>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s>
  <conditionalFormatting sqref="AN6:AN7">
    <cfRule type="cellIs" dxfId="22" priority="9" stopIfTrue="1" operator="equal">
      <formula>$AN$6</formula>
    </cfRule>
  </conditionalFormatting>
  <conditionalFormatting sqref="N11:N91">
    <cfRule type="cellIs" dxfId="21" priority="8" stopIfTrue="1" operator="equal">
      <formula>"x"</formula>
    </cfRule>
  </conditionalFormatting>
  <conditionalFormatting sqref="O11:O91">
    <cfRule type="cellIs" dxfId="20" priority="7" operator="equal">
      <formula>"x"</formula>
    </cfRule>
  </conditionalFormatting>
  <conditionalFormatting sqref="P11:P91">
    <cfRule type="cellIs" dxfId="19" priority="6" operator="equal">
      <formula>"x"</formula>
    </cfRule>
  </conditionalFormatting>
  <conditionalFormatting sqref="Q11:Q91">
    <cfRule type="cellIs" dxfId="18" priority="5" stopIfTrue="1" operator="equal">
      <formula>"x"</formula>
    </cfRule>
  </conditionalFormatting>
  <conditionalFormatting sqref="R11:R91">
    <cfRule type="cellIs" dxfId="17" priority="4" operator="equal">
      <formula>"x"</formula>
    </cfRule>
  </conditionalFormatting>
  <conditionalFormatting sqref="S11:S91">
    <cfRule type="cellIs" dxfId="16" priority="1" stopIfTrue="1" operator="equal">
      <formula>$AN$7</formula>
    </cfRule>
    <cfRule type="cellIs" dxfId="15" priority="2" stopIfTrue="1" operator="equal">
      <formula>$AN$6</formula>
    </cfRule>
  </conditionalFormatting>
  <dataValidations count="1">
    <dataValidation type="list" allowBlank="1" showInputMessage="1" showErrorMessage="1" sqref="S11:S91"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3"/>
  <sheetViews>
    <sheetView showGridLines="0" zoomScale="80" zoomScaleNormal="80" zoomScalePageLayoutView="70" workbookViewId="0">
      <selection activeCell="H13" sqref="H13"/>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2"/>
      <c r="B1" s="341" t="s">
        <v>117</v>
      </c>
      <c r="C1" s="341"/>
      <c r="D1" s="341"/>
      <c r="E1" s="341"/>
      <c r="F1" s="341"/>
      <c r="G1" s="341"/>
      <c r="H1" s="341"/>
      <c r="I1" s="341"/>
      <c r="J1" s="341"/>
      <c r="K1" s="341"/>
      <c r="L1" s="341"/>
      <c r="M1" s="341"/>
      <c r="N1" s="341"/>
      <c r="O1" s="341"/>
      <c r="P1" s="341"/>
      <c r="Q1" s="341"/>
      <c r="R1" s="341"/>
      <c r="S1" s="341"/>
      <c r="T1" s="341"/>
      <c r="U1" s="341"/>
      <c r="V1" s="341"/>
      <c r="W1" s="341"/>
      <c r="X1" s="12"/>
    </row>
    <row r="2" spans="1:28" s="18" customFormat="1" ht="21" customHeight="1" x14ac:dyDescent="0.25">
      <c r="A2" s="19"/>
      <c r="B2" s="341"/>
      <c r="C2" s="341"/>
      <c r="D2" s="341"/>
      <c r="E2" s="341"/>
      <c r="F2" s="341"/>
      <c r="G2" s="341"/>
      <c r="H2" s="341"/>
      <c r="I2" s="341"/>
      <c r="J2" s="341"/>
      <c r="K2" s="341"/>
      <c r="L2" s="341"/>
      <c r="M2" s="341"/>
      <c r="N2" s="341"/>
      <c r="O2" s="341"/>
      <c r="P2" s="341"/>
      <c r="Q2" s="341"/>
      <c r="R2" s="341"/>
      <c r="S2" s="341"/>
      <c r="T2" s="341"/>
      <c r="U2" s="341"/>
      <c r="V2" s="341"/>
      <c r="W2" s="341"/>
      <c r="X2" s="19"/>
    </row>
    <row r="3" spans="1:28" s="20" customFormat="1" ht="33.75" customHeight="1" x14ac:dyDescent="0.35">
      <c r="A3" s="22"/>
      <c r="B3" s="342" t="str">
        <f>'Monitoria Anual - 3'!A2</f>
        <v>PLANO DE AÇÃO NACIONAL PARA A CONSERVAÇÃO DAS ESPÉCIES ENDÊMICAS E AMEAÇADAS DE EXTINÇÃO DA REGIÃO DO BAIXO E MÉDIO XINGU</v>
      </c>
      <c r="C3" s="342"/>
      <c r="D3" s="342"/>
      <c r="E3" s="342"/>
      <c r="F3" s="342"/>
      <c r="G3" s="342"/>
      <c r="H3" s="342"/>
      <c r="I3" s="342"/>
      <c r="J3" s="342"/>
      <c r="K3" s="342"/>
      <c r="L3" s="342"/>
      <c r="M3" s="342"/>
      <c r="N3" s="342"/>
      <c r="O3" s="342"/>
      <c r="P3" s="342"/>
      <c r="Q3" s="342"/>
      <c r="R3" s="342"/>
      <c r="S3" s="342"/>
      <c r="T3" s="342"/>
      <c r="U3" s="342"/>
      <c r="V3" s="342"/>
      <c r="W3" s="342"/>
      <c r="X3" s="22"/>
    </row>
    <row r="4" spans="1:28" s="13" customFormat="1" x14ac:dyDescent="0.25">
      <c r="A4" s="12"/>
      <c r="J4" s="14"/>
      <c r="K4" s="14"/>
      <c r="L4" s="14"/>
      <c r="M4" s="14"/>
      <c r="N4" s="14"/>
      <c r="O4" s="14"/>
      <c r="X4" s="12"/>
    </row>
    <row r="5" spans="1:28" s="15" customFormat="1" ht="45" customHeight="1" x14ac:dyDescent="0.25">
      <c r="A5" s="23"/>
      <c r="B5" s="343" t="s">
        <v>0</v>
      </c>
      <c r="C5" s="343"/>
      <c r="D5" s="375" t="str">
        <f>'Monitoria Anual - 3'!B4</f>
        <v>Assegurar a viabilidade populacional de espécies ameaçadas e endêmicas da fauna da área de abrangência do PAN no Médio e Baixo Xingu, conservando habitats e promovendo o desenvolvimento socioambiental.</v>
      </c>
      <c r="E5" s="375"/>
      <c r="F5" s="375"/>
      <c r="G5" s="375"/>
      <c r="H5" s="375"/>
      <c r="I5" s="375"/>
      <c r="J5" s="375"/>
      <c r="K5" s="375"/>
      <c r="L5" s="375"/>
      <c r="M5" s="376"/>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343" t="s">
        <v>120</v>
      </c>
      <c r="C7" s="343"/>
      <c r="D7" s="344" t="str">
        <f>'Monitoria Anual - 3'!B6</f>
        <v>05/10/2015 - 09/10/2015</v>
      </c>
      <c r="E7" s="344"/>
      <c r="F7" s="344"/>
      <c r="G7" s="345"/>
      <c r="H7" s="50"/>
      <c r="I7" s="17"/>
      <c r="J7" s="14"/>
      <c r="K7" s="14"/>
      <c r="L7" s="14"/>
      <c r="M7" s="14"/>
      <c r="N7" s="14"/>
      <c r="O7" s="14"/>
      <c r="X7" s="12"/>
    </row>
    <row r="8" spans="1:28" x14ac:dyDescent="0.25">
      <c r="A8" s="12"/>
      <c r="X8" s="12"/>
    </row>
    <row r="9" spans="1:28" ht="31.5" customHeight="1" x14ac:dyDescent="0.25">
      <c r="A9" s="12"/>
      <c r="B9" s="346" t="s">
        <v>21</v>
      </c>
      <c r="C9" s="346"/>
      <c r="D9" s="346"/>
      <c r="E9" s="346"/>
      <c r="F9" s="346"/>
      <c r="G9" s="346"/>
      <c r="H9" s="346"/>
      <c r="I9" s="346"/>
      <c r="J9" s="346"/>
      <c r="K9" s="346"/>
      <c r="L9" s="346"/>
      <c r="M9" s="346"/>
      <c r="N9" s="346"/>
      <c r="O9" s="346"/>
      <c r="P9" s="346"/>
      <c r="Q9" s="346"/>
      <c r="R9" s="346"/>
      <c r="S9" s="346"/>
      <c r="T9" s="346"/>
      <c r="U9" s="346"/>
      <c r="V9" s="346"/>
      <c r="W9" s="346"/>
      <c r="X9" s="12"/>
    </row>
    <row r="10" spans="1:28" x14ac:dyDescent="0.25">
      <c r="A10" s="12"/>
      <c r="G10" s="11"/>
      <c r="H10" s="11"/>
      <c r="I10" s="11"/>
      <c r="X10" s="12"/>
    </row>
    <row r="11" spans="1:28" ht="15.75" x14ac:dyDescent="0.25">
      <c r="A11" s="12"/>
      <c r="B11" s="344" t="s">
        <v>118</v>
      </c>
      <c r="C11" s="345"/>
      <c r="D11" s="51"/>
      <c r="E11" s="51"/>
      <c r="F11" s="51"/>
      <c r="G11" s="51"/>
      <c r="H11" s="51"/>
      <c r="I11" s="51"/>
      <c r="J11" s="51"/>
      <c r="K11" s="51"/>
      <c r="L11" s="51"/>
      <c r="M11" s="51"/>
      <c r="N11" s="51"/>
      <c r="O11" s="51"/>
      <c r="P11" s="51"/>
      <c r="Q11" s="51"/>
      <c r="R11" s="51"/>
      <c r="S11" s="51"/>
      <c r="T11" s="51"/>
      <c r="U11" s="51"/>
      <c r="V11" s="51"/>
      <c r="W11" s="51"/>
      <c r="X11" s="12"/>
    </row>
    <row r="12" spans="1:28" ht="15.75" thickBot="1" x14ac:dyDescent="0.3">
      <c r="A12" s="12"/>
      <c r="E12" s="6"/>
      <c r="F12" s="347"/>
      <c r="G12" s="347"/>
      <c r="H12" s="117"/>
      <c r="X12" s="12"/>
    </row>
    <row r="13" spans="1:28" ht="33.75" customHeight="1" thickBot="1" x14ac:dyDescent="0.3">
      <c r="A13" s="12"/>
      <c r="C13" s="348" t="s">
        <v>1702</v>
      </c>
      <c r="D13" s="349"/>
      <c r="E13" s="349"/>
      <c r="F13" s="349"/>
      <c r="G13" s="350"/>
      <c r="H13" s="3"/>
      <c r="X13" s="12"/>
    </row>
    <row r="14" spans="1:28" s="2" customFormat="1" ht="34.5" customHeight="1" thickBot="1" x14ac:dyDescent="0.3">
      <c r="A14" s="23"/>
      <c r="C14" s="31" t="s">
        <v>115</v>
      </c>
      <c r="D14" s="8" t="s">
        <v>45</v>
      </c>
      <c r="E14" s="9" t="s">
        <v>24</v>
      </c>
      <c r="F14" s="8" t="s">
        <v>43</v>
      </c>
      <c r="G14" s="10" t="s">
        <v>24</v>
      </c>
      <c r="H14" s="7"/>
      <c r="X14" s="23"/>
    </row>
    <row r="15" spans="1:28" ht="15.75" x14ac:dyDescent="0.25">
      <c r="A15" s="12"/>
      <c r="C15" s="93" t="s">
        <v>130</v>
      </c>
      <c r="D15" s="103"/>
      <c r="E15" s="104"/>
      <c r="F15" s="100">
        <f>COUNTA('Monitoria Anual - 3'!S11:S930)</f>
        <v>1</v>
      </c>
      <c r="G15" s="32">
        <f t="shared" ref="G15:G21" si="0">F15/$F$22</f>
        <v>1.2048192771084338E-2</v>
      </c>
      <c r="H15" s="4"/>
      <c r="X15" s="12"/>
    </row>
    <row r="16" spans="1:28" ht="15.75" x14ac:dyDescent="0.25">
      <c r="A16" s="12"/>
      <c r="C16" s="94" t="s">
        <v>131</v>
      </c>
      <c r="D16" s="105">
        <f>COUNTA('Monitoria Anual - 3'!N11:N930)</f>
        <v>2</v>
      </c>
      <c r="E16" s="34">
        <f>D16/$D$22</f>
        <v>2.4691358024691357E-2</v>
      </c>
      <c r="F16" s="101">
        <f>D16-AB16</f>
        <v>2</v>
      </c>
      <c r="G16" s="34">
        <f t="shared" si="0"/>
        <v>2.4096385542168676E-2</v>
      </c>
      <c r="H16" s="4"/>
      <c r="X16" s="12"/>
      <c r="Z16">
        <f>COUNTIFS('Monitoria Anual - 3'!N:N,"x",'Monitoria Anual - 3'!S:S,"Excluída")</f>
        <v>0</v>
      </c>
      <c r="AA16">
        <f>COUNTIFS('Monitoria Anual - 3'!N:N,"x",'Monitoria Anual - 3'!S:S,"Agrupada")</f>
        <v>0</v>
      </c>
      <c r="AB16">
        <f>Z16+AA16</f>
        <v>0</v>
      </c>
    </row>
    <row r="17" spans="1:28" ht="15.75" x14ac:dyDescent="0.25">
      <c r="A17" s="12"/>
      <c r="C17" s="95" t="s">
        <v>180</v>
      </c>
      <c r="D17" s="105">
        <f>COUNTA('Monitoria Anual - 3'!O11:O930)</f>
        <v>18</v>
      </c>
      <c r="E17" s="34">
        <f>D17/$D$22</f>
        <v>0.22222222222222221</v>
      </c>
      <c r="F17" s="101">
        <f>D17-AB17</f>
        <v>18</v>
      </c>
      <c r="G17" s="34">
        <f t="shared" si="0"/>
        <v>0.21686746987951808</v>
      </c>
      <c r="H17" s="4"/>
      <c r="X17" s="12"/>
      <c r="Z17">
        <f t="array" ref="Z17">COUNTIFS('Monitoria Anual - 3'!O:O,"x",'Monitoria Anual - 3'!S:S,"Excluída")</f>
        <v>0</v>
      </c>
      <c r="AA17">
        <f t="array" ref="AA17">COUNTIFS('Monitoria Anual - 3'!O:O,"x",'Monitoria Anual - 3'!S:S,"Agrupada")</f>
        <v>0</v>
      </c>
      <c r="AB17">
        <f>Z17+AA17</f>
        <v>0</v>
      </c>
    </row>
    <row r="18" spans="1:28" ht="15.75" x14ac:dyDescent="0.25">
      <c r="A18" s="12"/>
      <c r="C18" s="96" t="s">
        <v>132</v>
      </c>
      <c r="D18" s="105">
        <f>COUNTA('Monitoria Anual - 3'!P11:P930)</f>
        <v>25</v>
      </c>
      <c r="E18" s="34">
        <f>D18/$D$22</f>
        <v>0.30864197530864196</v>
      </c>
      <c r="F18" s="101">
        <f>D18-AB18</f>
        <v>24</v>
      </c>
      <c r="G18" s="34">
        <f t="shared" si="0"/>
        <v>0.28915662650602408</v>
      </c>
      <c r="H18" s="4"/>
      <c r="X18" s="12"/>
      <c r="Z18">
        <f t="array" ref="Z18">COUNTIFS('Monitoria Anual - 3'!P:P,"x",'Monitoria Anual - 3'!S:S,"Excluída")</f>
        <v>1</v>
      </c>
      <c r="AA18">
        <f t="array" ref="AA18">COUNTIFS('Monitoria Anual - 3'!P:P,"x",'Monitoria Anual - 3'!S:S,"Agrupada")</f>
        <v>0</v>
      </c>
      <c r="AB18">
        <f>Z18+AA18</f>
        <v>1</v>
      </c>
    </row>
    <row r="19" spans="1:28" ht="15.75" x14ac:dyDescent="0.25">
      <c r="A19" s="12"/>
      <c r="C19" s="97" t="s">
        <v>133</v>
      </c>
      <c r="D19" s="105">
        <f>COUNTA('Monitoria Anual - 3'!Q11:Q930)</f>
        <v>29</v>
      </c>
      <c r="E19" s="34">
        <f>D19/$D$22</f>
        <v>0.35802469135802467</v>
      </c>
      <c r="F19" s="101">
        <f t="shared" ref="F19:F20" si="1">D19-AB19</f>
        <v>29</v>
      </c>
      <c r="G19" s="34">
        <f t="shared" si="0"/>
        <v>0.3493975903614458</v>
      </c>
      <c r="H19" s="4"/>
      <c r="X19" s="12"/>
      <c r="Z19">
        <f t="array" ref="Z19">COUNTIFS('Monitoria Anual - 3'!Q:Q,"x",'Monitoria Anual - 3'!S:S,"Excluída")</f>
        <v>0</v>
      </c>
      <c r="AA19">
        <f t="array" ref="AA19">COUNTIFS('Monitoria Anual - 3'!Q:Q,"x",'Monitoria Anual - 3'!S:S,"Agrupada")</f>
        <v>0</v>
      </c>
      <c r="AB19">
        <f>Z19+AA19</f>
        <v>0</v>
      </c>
    </row>
    <row r="20" spans="1:28" ht="15.75" x14ac:dyDescent="0.25">
      <c r="A20" s="12"/>
      <c r="C20" s="98" t="s">
        <v>134</v>
      </c>
      <c r="D20" s="105">
        <f>COUNTA('Monitoria Anual - 3'!R11:R930)</f>
        <v>7</v>
      </c>
      <c r="E20" s="34">
        <f>D20/$D$22</f>
        <v>8.6419753086419748E-2</v>
      </c>
      <c r="F20" s="101">
        <f t="shared" si="1"/>
        <v>7</v>
      </c>
      <c r="G20" s="34">
        <f t="shared" si="0"/>
        <v>8.4337349397590355E-2</v>
      </c>
      <c r="H20" s="4"/>
      <c r="X20" s="12"/>
      <c r="Z20">
        <f t="array" ref="Z20">COUNTIFS('Monitoria Anual - 3'!R:R,"x",'Monitoria Anual - 3'!S:S,"Excluída")</f>
        <v>0</v>
      </c>
      <c r="AA20">
        <f t="array" ref="AA20">COUNTIFS('Monitoria Anual - 3'!R:R,"x",'Monitoria Anual - 3'!S:S,"Agrupada")</f>
        <v>0</v>
      </c>
      <c r="AB20">
        <f>Z20+AA20</f>
        <v>0</v>
      </c>
    </row>
    <row r="21" spans="1:28" ht="16.5" thickBot="1" x14ac:dyDescent="0.3">
      <c r="A21" s="12"/>
      <c r="C21" s="99" t="s">
        <v>135</v>
      </c>
      <c r="D21" s="106"/>
      <c r="E21" s="107"/>
      <c r="F21" s="102">
        <f>'Monitoria Anual - 3'!C97</f>
        <v>3</v>
      </c>
      <c r="G21" s="35">
        <f t="shared" si="0"/>
        <v>3.614457831325301E-2</v>
      </c>
      <c r="H21" s="4"/>
      <c r="X21" s="12"/>
    </row>
    <row r="22" spans="1:28" ht="16.5" thickBot="1" x14ac:dyDescent="0.3">
      <c r="A22" s="12"/>
      <c r="C22" s="108" t="s">
        <v>136</v>
      </c>
      <c r="D22" s="110">
        <f>SUM(D16:D20)</f>
        <v>81</v>
      </c>
      <c r="E22" s="37">
        <f>SUM(E15:E21)</f>
        <v>1</v>
      </c>
      <c r="F22" s="109">
        <f>SUM(F16:F21)</f>
        <v>83</v>
      </c>
      <c r="G22" s="37">
        <f>SUM(G16:G21)</f>
        <v>1</v>
      </c>
      <c r="H22" s="4"/>
      <c r="X22" s="12"/>
    </row>
    <row r="23" spans="1:28" ht="15.75" thickBot="1" x14ac:dyDescent="0.3">
      <c r="A23" s="12"/>
      <c r="C23" s="88" t="s">
        <v>138</v>
      </c>
      <c r="D23" s="351">
        <f>COUNTIF('Monitoria Anual - 3'!S11:S930,"Agrupada")</f>
        <v>0</v>
      </c>
      <c r="E23" s="352"/>
      <c r="F23" s="352"/>
      <c r="G23" s="353"/>
      <c r="H23" s="5"/>
      <c r="X23" s="12"/>
    </row>
    <row r="24" spans="1:28" ht="15.75" thickBot="1" x14ac:dyDescent="0.3">
      <c r="A24" s="12"/>
      <c r="C24" s="87" t="s">
        <v>137</v>
      </c>
      <c r="D24" s="351">
        <f>COUNTIF('Monitoria Anual - 3'!S11:S92,"Excluída")</f>
        <v>1</v>
      </c>
      <c r="E24" s="352"/>
      <c r="F24" s="352"/>
      <c r="G24" s="353"/>
      <c r="H24" s="6"/>
      <c r="X24" s="12"/>
    </row>
    <row r="25" spans="1:28" x14ac:dyDescent="0.25">
      <c r="A25" s="12"/>
      <c r="H25" s="6"/>
      <c r="X25" s="12"/>
    </row>
    <row r="26" spans="1:28" x14ac:dyDescent="0.25">
      <c r="A26" s="12"/>
      <c r="H26" s="6"/>
      <c r="X26" s="12"/>
    </row>
    <row r="27" spans="1:28" ht="15.75" x14ac:dyDescent="0.25">
      <c r="A27" s="12"/>
      <c r="B27" s="344" t="s">
        <v>26</v>
      </c>
      <c r="C27" s="345"/>
      <c r="D27" s="54"/>
      <c r="E27" s="54"/>
      <c r="F27" s="54"/>
      <c r="G27" s="54"/>
      <c r="X27" s="12"/>
    </row>
    <row r="28" spans="1:28" ht="16.5" thickBot="1" x14ac:dyDescent="0.3">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5" thickBot="1" x14ac:dyDescent="0.3">
      <c r="A29" s="12"/>
      <c r="B29" s="21"/>
      <c r="C29" s="38" t="s">
        <v>22</v>
      </c>
      <c r="D29" s="81">
        <f>COUNTA('Monitoria Anual - 3'!A11:A91)</f>
        <v>10</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92" t="s">
        <v>27</v>
      </c>
      <c r="D31" s="92" t="s">
        <v>28</v>
      </c>
      <c r="E31" s="24"/>
      <c r="F31" s="25"/>
      <c r="G31" s="26"/>
      <c r="H31" s="28"/>
      <c r="I31" s="29"/>
      <c r="J31" s="30"/>
      <c r="W31" s="1"/>
      <c r="X31" s="12"/>
    </row>
    <row r="32" spans="1:28" x14ac:dyDescent="0.25">
      <c r="A32" s="12"/>
      <c r="C32" s="89" t="s">
        <v>29</v>
      </c>
      <c r="D32" s="118">
        <f>SUM(F32:J32)</f>
        <v>12</v>
      </c>
      <c r="E32" s="39">
        <f>COUNTA('Monitoria Anual - 3'!S11:S22)</f>
        <v>0</v>
      </c>
      <c r="F32" s="79">
        <f>COUNTA('Monitoria Anual - 3'!N11:N22)</f>
        <v>0</v>
      </c>
      <c r="G32" s="79">
        <f>COUNTA('Monitoria Anual - 3'!O11:O22)</f>
        <v>2</v>
      </c>
      <c r="H32" s="79">
        <f>COUNTA('Monitoria Anual - 3'!P11:P22)</f>
        <v>5</v>
      </c>
      <c r="I32" s="79">
        <f>COUNTA('Monitoria Anual - 3'!Q11:Q22)</f>
        <v>4</v>
      </c>
      <c r="J32" s="80">
        <f>COUNTA('Monitoria Anual - 3'!R11:R22)</f>
        <v>1</v>
      </c>
      <c r="W32" s="1"/>
      <c r="X32" s="12"/>
    </row>
    <row r="33" spans="1:24" x14ac:dyDescent="0.25">
      <c r="A33" s="12"/>
      <c r="C33" s="90" t="s">
        <v>30</v>
      </c>
      <c r="D33" s="89">
        <f>SUM(F33:J33)</f>
        <v>11</v>
      </c>
      <c r="E33" s="40">
        <f>COUNTA('Monitoria Anual - 3'!S23:S33)</f>
        <v>0</v>
      </c>
      <c r="F33" s="41">
        <f>COUNTA('Monitoria Anual - 3'!N23:N33)</f>
        <v>0</v>
      </c>
      <c r="G33" s="41">
        <f>COUNTA('Monitoria Anual - 3'!O23:O33)</f>
        <v>3</v>
      </c>
      <c r="H33" s="41">
        <f>COUNTA('Monitoria Anual - 3'!P23:P33)</f>
        <v>1</v>
      </c>
      <c r="I33" s="41">
        <f>COUNTA('Monitoria Anual - 3'!Q23:Q33)</f>
        <v>7</v>
      </c>
      <c r="J33" s="42">
        <f>COUNTA('Monitoria Anual - 3'!R23:R33)</f>
        <v>0</v>
      </c>
      <c r="W33" s="1"/>
      <c r="X33" s="12"/>
    </row>
    <row r="34" spans="1:24" x14ac:dyDescent="0.25">
      <c r="A34" s="12"/>
      <c r="C34" s="90" t="s">
        <v>31</v>
      </c>
      <c r="D34" s="89">
        <f t="shared" ref="D34:D41" si="2">SUM(F34:J34)</f>
        <v>8</v>
      </c>
      <c r="E34" s="40">
        <f>COUNTA('Monitoria Anual - 3'!S34:S41)</f>
        <v>0</v>
      </c>
      <c r="F34" s="41">
        <f>COUNTA('Monitoria Anual - 3'!N34:N41)</f>
        <v>1</v>
      </c>
      <c r="G34" s="41">
        <f>COUNTA('Monitoria Anual - 3'!O34:O41)</f>
        <v>2</v>
      </c>
      <c r="H34" s="41">
        <f>COUNTA('Monitoria Anual - 3'!P34:P41)</f>
        <v>2</v>
      </c>
      <c r="I34" s="41">
        <f>COUNTA('Monitoria Anual - 3'!Q34:Q41)</f>
        <v>2</v>
      </c>
      <c r="J34" s="42">
        <f>COUNTA('Monitoria Anual - 3'!R34:R41)</f>
        <v>1</v>
      </c>
      <c r="W34" s="1"/>
      <c r="X34" s="12"/>
    </row>
    <row r="35" spans="1:24" x14ac:dyDescent="0.25">
      <c r="A35" s="12"/>
      <c r="C35" s="90" t="s">
        <v>32</v>
      </c>
      <c r="D35" s="89">
        <f t="shared" si="2"/>
        <v>11</v>
      </c>
      <c r="E35" s="40">
        <f>COUNTA('Monitoria Anual - 3'!S42:S52)</f>
        <v>1</v>
      </c>
      <c r="F35" s="41">
        <f>COUNTA('Monitoria Anual - 3'!N42:N52)</f>
        <v>1</v>
      </c>
      <c r="G35" s="41">
        <f>COUNTA('Monitoria Anual - 3'!O42:O52)</f>
        <v>2</v>
      </c>
      <c r="H35" s="41">
        <f>COUNTA('Monitoria Anual - 3'!P42:P52)</f>
        <v>6</v>
      </c>
      <c r="I35" s="41">
        <f>COUNTA('Monitoria Anual - 3'!Q42:Q52)</f>
        <v>1</v>
      </c>
      <c r="J35" s="42">
        <f>COUNTA('Monitoria Anual - 3'!R42:R52)</f>
        <v>1</v>
      </c>
      <c r="W35" s="1"/>
      <c r="X35" s="12"/>
    </row>
    <row r="36" spans="1:24" x14ac:dyDescent="0.25">
      <c r="A36" s="12"/>
      <c r="C36" s="90" t="s">
        <v>33</v>
      </c>
      <c r="D36" s="89">
        <f t="shared" si="2"/>
        <v>7</v>
      </c>
      <c r="E36" s="40">
        <f>COUNTA('Monitoria Anual - 3'!S53:S59)</f>
        <v>0</v>
      </c>
      <c r="F36" s="41">
        <f>COUNTA('Monitoria Anual - 3'!N53:N59)</f>
        <v>0</v>
      </c>
      <c r="G36" s="41">
        <f>COUNTA('Monitoria Anual - 3'!O53:O59)</f>
        <v>2</v>
      </c>
      <c r="H36" s="41">
        <f>COUNTA('Monitoria Anual - 3'!P53:P59)</f>
        <v>0</v>
      </c>
      <c r="I36" s="41">
        <f>COUNTA('Monitoria Anual - 3'!Q53:Q59)</f>
        <v>3</v>
      </c>
      <c r="J36" s="42">
        <f>COUNTA('Monitoria Anual - 3'!R53:R59)</f>
        <v>2</v>
      </c>
      <c r="W36" s="1"/>
      <c r="X36" s="12"/>
    </row>
    <row r="37" spans="1:24" x14ac:dyDescent="0.25">
      <c r="A37" s="12"/>
      <c r="C37" s="90" t="s">
        <v>34</v>
      </c>
      <c r="D37" s="89">
        <f t="shared" si="2"/>
        <v>4</v>
      </c>
      <c r="E37" s="40">
        <f>COUNTA('Monitoria Anual - 3'!S60:S63)</f>
        <v>0</v>
      </c>
      <c r="F37" s="41">
        <f>COUNTA('Monitoria Anual - 3'!N60:N63)</f>
        <v>0</v>
      </c>
      <c r="G37" s="41">
        <f>COUNTA('Monitoria Anual - 3'!O60:O63)</f>
        <v>3</v>
      </c>
      <c r="H37" s="41">
        <f>COUNTA('Monitoria Anual - 3'!P60:P63)</f>
        <v>0</v>
      </c>
      <c r="I37" s="41">
        <f>COUNTA('Monitoria Anual - 3'!Q60:Q63)</f>
        <v>1</v>
      </c>
      <c r="J37" s="42">
        <f>COUNTA('Monitoria Anual - 3'!R60:R63)</f>
        <v>0</v>
      </c>
      <c r="W37" s="1"/>
      <c r="X37" s="12"/>
    </row>
    <row r="38" spans="1:24" x14ac:dyDescent="0.25">
      <c r="A38" s="12"/>
      <c r="C38" s="90" t="s">
        <v>35</v>
      </c>
      <c r="D38" s="89">
        <f t="shared" si="2"/>
        <v>14</v>
      </c>
      <c r="E38" s="40">
        <f>COUNTA('Monitoria Anual - 3'!S64:S77)</f>
        <v>0</v>
      </c>
      <c r="F38" s="41">
        <f>COUNTA('Monitoria Anual - 3'!N64:N77)</f>
        <v>0</v>
      </c>
      <c r="G38" s="41">
        <f>COUNTA('Monitoria Anual - 3'!O64:O77)</f>
        <v>1</v>
      </c>
      <c r="H38" s="41">
        <f>COUNTA('Monitoria Anual - 3'!P64:P77)</f>
        <v>7</v>
      </c>
      <c r="I38" s="41">
        <f>COUNTA('Monitoria Anual - 3'!Q64:Q77)</f>
        <v>4</v>
      </c>
      <c r="J38" s="42">
        <f>COUNTA('Monitoria Anual - 3'!R64:R77)</f>
        <v>2</v>
      </c>
      <c r="W38" s="1"/>
      <c r="X38" s="12"/>
    </row>
    <row r="39" spans="1:24" x14ac:dyDescent="0.25">
      <c r="A39" s="12"/>
      <c r="C39" s="90" t="s">
        <v>36</v>
      </c>
      <c r="D39" s="89">
        <f t="shared" si="2"/>
        <v>3</v>
      </c>
      <c r="E39" s="40">
        <f>COUNTA('Monitoria Anual - 3'!S78:S80)</f>
        <v>0</v>
      </c>
      <c r="F39" s="41">
        <f>COUNTA('Monitoria Anual - 3'!N78:N80)</f>
        <v>0</v>
      </c>
      <c r="G39" s="41">
        <f>COUNTA('Monitoria Anual - 3'!O78:O80)</f>
        <v>1</v>
      </c>
      <c r="H39" s="41">
        <f>COUNTA('Monitoria Anual - 3'!P78:P80)</f>
        <v>2</v>
      </c>
      <c r="I39" s="41">
        <f>COUNTA('Monitoria Anual - 3'!Q78:Q80)</f>
        <v>0</v>
      </c>
      <c r="J39" s="42">
        <f>COUNTA('Monitoria Anual - 3'!R78:R80)</f>
        <v>0</v>
      </c>
      <c r="W39" s="1"/>
      <c r="X39" s="12"/>
    </row>
    <row r="40" spans="1:24" x14ac:dyDescent="0.25">
      <c r="A40" s="12"/>
      <c r="C40" s="90" t="s">
        <v>37</v>
      </c>
      <c r="D40" s="89">
        <f t="shared" si="2"/>
        <v>9</v>
      </c>
      <c r="E40" s="40">
        <f>COUNTA('Monitoria Anual - 3'!S81:S89)</f>
        <v>0</v>
      </c>
      <c r="F40" s="41">
        <f>COUNTA('Monitoria Anual - 3'!N81:N89)</f>
        <v>0</v>
      </c>
      <c r="G40" s="41">
        <f>COUNTA('Monitoria Anual - 3'!O81:O89)</f>
        <v>2</v>
      </c>
      <c r="H40" s="41">
        <f>COUNTA('Monitoria Anual - 3'!P81:P89)</f>
        <v>1</v>
      </c>
      <c r="I40" s="41">
        <f>COUNTA('Monitoria Anual - 3'!Q81:Q89)</f>
        <v>6</v>
      </c>
      <c r="J40" s="42">
        <f>COUNTA('Monitoria Anual - 3'!R81:R89)</f>
        <v>0</v>
      </c>
      <c r="W40" s="1"/>
      <c r="X40" s="12"/>
    </row>
    <row r="41" spans="1:24" ht="15.75" thickBot="1" x14ac:dyDescent="0.3">
      <c r="A41" s="12"/>
      <c r="C41" s="91" t="s">
        <v>38</v>
      </c>
      <c r="D41" s="119">
        <f t="shared" si="2"/>
        <v>2</v>
      </c>
      <c r="E41" s="43">
        <f>COUNTA('Monitoria Anual - 3'!S90:S91)</f>
        <v>0</v>
      </c>
      <c r="F41" s="44">
        <f>COUNTA('Monitoria Anual - 3'!N90:N91)</f>
        <v>0</v>
      </c>
      <c r="G41" s="44">
        <f>COUNTA('Monitoria Anual - 3'!O90:O91)</f>
        <v>0</v>
      </c>
      <c r="H41" s="44">
        <f>COUNTA('Monitoria Anual - 3'!P90:P91)</f>
        <v>1</v>
      </c>
      <c r="I41" s="44">
        <f>COUNTA('Monitoria Anual - 3'!Q90:Q91)</f>
        <v>1</v>
      </c>
      <c r="J41" s="45">
        <f>COUNTA('Monitoria Anual - 3'!R90:R91)</f>
        <v>0</v>
      </c>
      <c r="W41" s="1"/>
      <c r="X41" s="12"/>
    </row>
    <row r="42" spans="1:24" x14ac:dyDescent="0.25">
      <c r="A42" s="12"/>
      <c r="X42" s="12"/>
    </row>
    <row r="43" spans="1:24" x14ac:dyDescent="0.25">
      <c r="A43" s="12"/>
      <c r="B43" s="12"/>
      <c r="C43" s="12"/>
      <c r="D43" s="12"/>
      <c r="E43" s="12"/>
      <c r="F43" s="12"/>
      <c r="G43" s="12"/>
      <c r="H43" s="12"/>
      <c r="I43" s="12"/>
      <c r="J43" s="12"/>
      <c r="K43" s="12"/>
      <c r="L43" s="12"/>
      <c r="M43" s="12"/>
      <c r="N43" s="12"/>
      <c r="O43" s="12"/>
      <c r="P43" s="12"/>
      <c r="Q43" s="12"/>
      <c r="R43" s="12"/>
      <c r="S43" s="12"/>
      <c r="T43" s="12"/>
      <c r="U43" s="12"/>
      <c r="V43" s="12"/>
      <c r="W43" s="12"/>
      <c r="X43" s="12"/>
    </row>
  </sheetData>
  <sheetProtection algorithmName="SHA-512" hashValue="SYLgKnboll5iIybCH1XWwWoXD3B0c+si4DWlGJAebkXv6cQmOlIKd6t4hCfajsQGKQD+/Ksd0LE0oKqLSCRWaA==" saltValue="o7t07M++JrujC4FzR4ATrQ=="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41 G32:J41">
    <cfRule type="cellIs" dxfId="1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266"/>
  <sheetViews>
    <sheetView showGridLines="0" zoomScale="60" zoomScaleNormal="60" workbookViewId="0">
      <selection activeCell="U15" sqref="U15"/>
    </sheetView>
  </sheetViews>
  <sheetFormatPr defaultColWidth="8.85546875" defaultRowHeight="15" x14ac:dyDescent="0.25"/>
  <cols>
    <col min="1" max="1" width="32.7109375" style="15" customWidth="1"/>
    <col min="2" max="2" width="7.28515625" style="15" customWidth="1"/>
    <col min="3" max="3" width="73.5703125" style="15" customWidth="1"/>
    <col min="4" max="4" width="29" style="76" customWidth="1"/>
    <col min="5" max="5" width="19.42578125" style="15" customWidth="1"/>
    <col min="6" max="7" width="17.140625" style="15" customWidth="1"/>
    <col min="8" max="8" width="25.140625" style="15" customWidth="1"/>
    <col min="9" max="9" width="21.28515625" style="15" customWidth="1"/>
    <col min="10" max="10" width="59.140625" style="15" customWidth="1"/>
    <col min="11" max="12" width="25.140625" style="15" customWidth="1"/>
    <col min="13" max="13" width="23" style="15" customWidth="1"/>
    <col min="14" max="19" width="26.7109375" style="70" customWidth="1"/>
    <col min="20" max="20" width="66" style="15" customWidth="1"/>
    <col min="21" max="21" width="61.5703125" style="15" customWidth="1"/>
    <col min="22" max="22" width="40" style="15" customWidth="1"/>
    <col min="23" max="23" width="21.85546875" style="15" customWidth="1"/>
    <col min="24" max="24" width="89.42578125" style="15" customWidth="1"/>
    <col min="25" max="25" width="21" style="15" customWidth="1"/>
    <col min="26" max="26" width="21.28515625" style="15" customWidth="1"/>
    <col min="27" max="27" width="18.5703125" style="15" customWidth="1"/>
    <col min="28" max="29" width="15.85546875" style="15" customWidth="1"/>
    <col min="30" max="31" width="18.7109375" style="15" customWidth="1"/>
    <col min="32" max="32" width="20.4257812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304" t="s">
        <v>117</v>
      </c>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23"/>
    </row>
    <row r="2" spans="1:40" s="50" customFormat="1" ht="33.75" customHeight="1" thickBot="1" x14ac:dyDescent="0.3">
      <c r="A2" s="305" t="str">
        <f>'Monitoria Anual - 1'!A2:AI2</f>
        <v>PLANO DE AÇÃO NACIONAL PARA A CONSERVAÇÃO DAS ESPÉCIES ENDÊMICAS E AMEAÇADAS DE EXTINÇÃO DA REGIÃO DO BAIXO E MÉDIO XINGU</v>
      </c>
      <c r="B2" s="305"/>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c r="AF2" s="305"/>
      <c r="AG2" s="305"/>
      <c r="AH2" s="305"/>
      <c r="AI2" s="305"/>
      <c r="AJ2" s="112"/>
    </row>
    <row r="3" spans="1:40" ht="15.75" thickTop="1" x14ac:dyDescent="0.25">
      <c r="AJ3" s="23"/>
    </row>
    <row r="4" spans="1:40" ht="45" customHeight="1" x14ac:dyDescent="0.25">
      <c r="A4" s="63" t="s">
        <v>125</v>
      </c>
      <c r="B4" s="282" t="str">
        <f>'Monitoria Anual - 1'!B4:G4</f>
        <v>Assegurar a viabilidade populacional de espécies ameaçadas e endêmicas da fauna da área de abrangência do PAN no Médio e Baixo Xingu, conservando habitats e promovendo o desenvolvimento socioambiental.</v>
      </c>
      <c r="C4" s="282"/>
      <c r="D4" s="282"/>
      <c r="E4" s="282"/>
      <c r="F4" s="282"/>
      <c r="G4" s="283"/>
      <c r="H4" s="16"/>
      <c r="I4" s="16"/>
      <c r="J4" s="16"/>
      <c r="K4" s="16"/>
      <c r="L4" s="16"/>
      <c r="M4" s="16"/>
      <c r="N4" s="16"/>
      <c r="O4" s="16"/>
      <c r="P4" s="16"/>
      <c r="Q4" s="16"/>
      <c r="R4" s="16"/>
      <c r="S4" s="50"/>
      <c r="AJ4" s="23"/>
    </row>
    <row r="5" spans="1:40" x14ac:dyDescent="0.25">
      <c r="A5" s="50"/>
      <c r="B5" s="50"/>
      <c r="C5" s="50"/>
      <c r="D5" s="203"/>
      <c r="E5" s="50"/>
      <c r="F5" s="50"/>
      <c r="G5" s="50"/>
      <c r="H5" s="50"/>
      <c r="I5" s="50"/>
      <c r="AJ5" s="23"/>
    </row>
    <row r="6" spans="1:40" ht="27" customHeight="1" x14ac:dyDescent="0.25">
      <c r="A6" s="63" t="s">
        <v>120</v>
      </c>
      <c r="B6" s="394">
        <v>43070</v>
      </c>
      <c r="C6" s="285"/>
      <c r="D6" s="203"/>
      <c r="E6" s="50"/>
      <c r="F6" s="50"/>
      <c r="G6" s="50"/>
      <c r="H6" s="50"/>
      <c r="I6" s="50"/>
      <c r="J6" s="50"/>
      <c r="K6" s="50"/>
      <c r="L6" s="50"/>
      <c r="M6" s="70"/>
      <c r="AJ6" s="23"/>
      <c r="AN6" s="15" t="s">
        <v>116</v>
      </c>
    </row>
    <row r="7" spans="1:40" ht="15.75" thickBot="1" x14ac:dyDescent="0.3">
      <c r="AJ7" s="23"/>
      <c r="AN7" s="71" t="s">
        <v>44</v>
      </c>
    </row>
    <row r="8" spans="1:40" ht="27" customHeight="1" thickBot="1" x14ac:dyDescent="0.3">
      <c r="A8" s="259" t="s">
        <v>2</v>
      </c>
      <c r="B8" s="260"/>
      <c r="C8" s="260"/>
      <c r="D8" s="260"/>
      <c r="E8" s="260"/>
      <c r="F8" s="260"/>
      <c r="G8" s="260"/>
      <c r="H8" s="260"/>
      <c r="I8" s="260"/>
      <c r="J8" s="260"/>
      <c r="K8" s="260"/>
      <c r="L8" s="260"/>
      <c r="M8" s="261"/>
      <c r="N8" s="234" t="s">
        <v>40</v>
      </c>
      <c r="O8" s="235"/>
      <c r="P8" s="235"/>
      <c r="Q8" s="235"/>
      <c r="R8" s="235"/>
      <c r="S8" s="235"/>
      <c r="T8" s="235"/>
      <c r="U8" s="235"/>
      <c r="V8" s="235"/>
      <c r="W8" s="235"/>
      <c r="X8" s="236"/>
      <c r="Y8" s="273" t="s">
        <v>20</v>
      </c>
      <c r="Z8" s="274"/>
      <c r="AA8" s="274"/>
      <c r="AB8" s="274"/>
      <c r="AC8" s="274"/>
      <c r="AD8" s="274"/>
      <c r="AE8" s="274"/>
      <c r="AF8" s="274"/>
      <c r="AG8" s="274"/>
      <c r="AH8" s="274"/>
      <c r="AI8" s="275"/>
      <c r="AJ8" s="23"/>
    </row>
    <row r="9" spans="1:40" ht="44.25" customHeight="1" x14ac:dyDescent="0.25">
      <c r="A9" s="308" t="s">
        <v>1</v>
      </c>
      <c r="B9" s="310" t="s">
        <v>56</v>
      </c>
      <c r="C9" s="310" t="s">
        <v>46</v>
      </c>
      <c r="D9" s="310" t="s">
        <v>47</v>
      </c>
      <c r="E9" s="312" t="s">
        <v>48</v>
      </c>
      <c r="F9" s="310" t="s">
        <v>49</v>
      </c>
      <c r="G9" s="310"/>
      <c r="H9" s="310" t="s">
        <v>50</v>
      </c>
      <c r="I9" s="310" t="s">
        <v>51</v>
      </c>
      <c r="J9" s="310" t="s">
        <v>52</v>
      </c>
      <c r="K9" s="314" t="s">
        <v>121</v>
      </c>
      <c r="L9" s="315"/>
      <c r="M9" s="310" t="s">
        <v>53</v>
      </c>
      <c r="N9" s="306" t="s">
        <v>3</v>
      </c>
      <c r="O9" s="322" t="s">
        <v>181</v>
      </c>
      <c r="P9" s="324" t="s">
        <v>4</v>
      </c>
      <c r="Q9" s="326" t="s">
        <v>5</v>
      </c>
      <c r="R9" s="328" t="s">
        <v>6</v>
      </c>
      <c r="S9" s="330" t="s">
        <v>7</v>
      </c>
      <c r="T9" s="332" t="s">
        <v>8</v>
      </c>
      <c r="U9" s="332" t="s">
        <v>9</v>
      </c>
      <c r="V9" s="332" t="s">
        <v>10</v>
      </c>
      <c r="W9" s="332" t="s">
        <v>11</v>
      </c>
      <c r="X9" s="316" t="s">
        <v>41</v>
      </c>
      <c r="Y9" s="318" t="s">
        <v>12</v>
      </c>
      <c r="Z9" s="320" t="s">
        <v>13</v>
      </c>
      <c r="AA9" s="336" t="s">
        <v>141</v>
      </c>
      <c r="AB9" s="320" t="s">
        <v>14</v>
      </c>
      <c r="AC9" s="320" t="s">
        <v>15</v>
      </c>
      <c r="AD9" s="320" t="s">
        <v>16</v>
      </c>
      <c r="AE9" s="320" t="s">
        <v>17</v>
      </c>
      <c r="AF9" s="338" t="s">
        <v>18</v>
      </c>
      <c r="AG9" s="320" t="s">
        <v>139</v>
      </c>
      <c r="AH9" s="320" t="s">
        <v>140</v>
      </c>
      <c r="AI9" s="334" t="s">
        <v>19</v>
      </c>
      <c r="AJ9" s="23"/>
    </row>
    <row r="10" spans="1:40" ht="40.5" customHeight="1" thickBot="1" x14ac:dyDescent="0.3">
      <c r="A10" s="309"/>
      <c r="B10" s="311"/>
      <c r="C10" s="311"/>
      <c r="D10" s="311"/>
      <c r="E10" s="313"/>
      <c r="F10" s="62" t="s">
        <v>54</v>
      </c>
      <c r="G10" s="62" t="s">
        <v>55</v>
      </c>
      <c r="H10" s="311"/>
      <c r="I10" s="311"/>
      <c r="J10" s="311"/>
      <c r="K10" s="115" t="s">
        <v>127</v>
      </c>
      <c r="L10" s="115" t="s">
        <v>128</v>
      </c>
      <c r="M10" s="311"/>
      <c r="N10" s="307"/>
      <c r="O10" s="323"/>
      <c r="P10" s="325"/>
      <c r="Q10" s="327"/>
      <c r="R10" s="329"/>
      <c r="S10" s="331"/>
      <c r="T10" s="333"/>
      <c r="U10" s="333"/>
      <c r="V10" s="333"/>
      <c r="W10" s="333"/>
      <c r="X10" s="317"/>
      <c r="Y10" s="319"/>
      <c r="Z10" s="321"/>
      <c r="AA10" s="337"/>
      <c r="AB10" s="321"/>
      <c r="AC10" s="321"/>
      <c r="AD10" s="321"/>
      <c r="AE10" s="321"/>
      <c r="AF10" s="339"/>
      <c r="AG10" s="321"/>
      <c r="AH10" s="321"/>
      <c r="AI10" s="335"/>
      <c r="AJ10" s="23"/>
    </row>
    <row r="11" spans="1:40" ht="123" customHeight="1" x14ac:dyDescent="0.25">
      <c r="A11" s="265" t="s">
        <v>1703</v>
      </c>
      <c r="B11" s="116" t="s">
        <v>57</v>
      </c>
      <c r="C11" s="197" t="s">
        <v>187</v>
      </c>
      <c r="D11" s="200" t="s">
        <v>201</v>
      </c>
      <c r="E11" s="72"/>
      <c r="F11" s="369">
        <v>40817</v>
      </c>
      <c r="G11" s="369">
        <v>42767</v>
      </c>
      <c r="H11" s="200" t="s">
        <v>415</v>
      </c>
      <c r="I11" s="364">
        <v>3600000</v>
      </c>
      <c r="J11" s="200" t="s">
        <v>1396</v>
      </c>
      <c r="K11" s="72"/>
      <c r="L11" s="72"/>
      <c r="M11" s="72"/>
      <c r="N11" s="72"/>
      <c r="O11" s="73"/>
      <c r="P11" s="72"/>
      <c r="Q11" s="72" t="s">
        <v>42</v>
      </c>
      <c r="R11" s="72"/>
      <c r="S11" s="74"/>
      <c r="T11" s="200" t="s">
        <v>1730</v>
      </c>
      <c r="U11" s="200" t="s">
        <v>1731</v>
      </c>
      <c r="V11" s="200"/>
      <c r="W11" s="200" t="s">
        <v>236</v>
      </c>
      <c r="X11" s="200"/>
      <c r="Y11" s="72"/>
      <c r="Z11" s="72"/>
      <c r="AA11" s="72"/>
      <c r="AB11" s="72"/>
      <c r="AC11" s="72"/>
      <c r="AD11" s="72"/>
      <c r="AE11" s="72"/>
      <c r="AF11" s="72"/>
      <c r="AG11" s="72"/>
      <c r="AH11" s="72"/>
      <c r="AI11" s="72"/>
      <c r="AJ11" s="23"/>
    </row>
    <row r="12" spans="1:40" ht="79.5" customHeight="1" x14ac:dyDescent="0.25">
      <c r="A12" s="252"/>
      <c r="B12" s="55" t="s">
        <v>58</v>
      </c>
      <c r="C12" s="198" t="s">
        <v>188</v>
      </c>
      <c r="D12" s="228" t="s">
        <v>202</v>
      </c>
      <c r="E12" s="75"/>
      <c r="F12" s="369">
        <v>40817</v>
      </c>
      <c r="G12" s="209" t="s">
        <v>1708</v>
      </c>
      <c r="H12" s="228" t="s">
        <v>945</v>
      </c>
      <c r="I12" s="365">
        <v>200000</v>
      </c>
      <c r="J12" s="228" t="s">
        <v>1397</v>
      </c>
      <c r="K12" s="75"/>
      <c r="L12" s="75"/>
      <c r="M12" s="75"/>
      <c r="N12" s="72"/>
      <c r="O12" s="72"/>
      <c r="P12" s="72"/>
      <c r="Q12" s="72" t="s">
        <v>42</v>
      </c>
      <c r="R12" s="72"/>
      <c r="S12" s="74"/>
      <c r="T12" s="228" t="s">
        <v>1732</v>
      </c>
      <c r="U12" s="228" t="s">
        <v>1733</v>
      </c>
      <c r="V12" s="228"/>
      <c r="W12" s="228" t="s">
        <v>1734</v>
      </c>
      <c r="X12" s="228" t="s">
        <v>1735</v>
      </c>
      <c r="Y12" s="75"/>
      <c r="Z12" s="75"/>
      <c r="AA12" s="75"/>
      <c r="AB12" s="75"/>
      <c r="AC12" s="75"/>
      <c r="AD12" s="75"/>
      <c r="AE12" s="75"/>
      <c r="AF12" s="75"/>
      <c r="AG12" s="75"/>
      <c r="AH12" s="75"/>
      <c r="AI12" s="75"/>
      <c r="AJ12" s="23"/>
    </row>
    <row r="13" spans="1:40" ht="75" customHeight="1" x14ac:dyDescent="0.25">
      <c r="A13" s="252"/>
      <c r="B13" s="55" t="s">
        <v>59</v>
      </c>
      <c r="C13" s="198" t="s">
        <v>1644</v>
      </c>
      <c r="D13" s="228" t="s">
        <v>203</v>
      </c>
      <c r="E13" s="75"/>
      <c r="F13" s="369">
        <v>40817</v>
      </c>
      <c r="G13" s="369">
        <v>42767</v>
      </c>
      <c r="H13" s="228" t="s">
        <v>415</v>
      </c>
      <c r="I13" s="365">
        <v>3600000</v>
      </c>
      <c r="J13" s="228" t="s">
        <v>1713</v>
      </c>
      <c r="K13" s="75"/>
      <c r="L13" s="75"/>
      <c r="M13" s="75"/>
      <c r="N13" s="72"/>
      <c r="O13" s="72"/>
      <c r="P13" s="72"/>
      <c r="Q13" s="72" t="s">
        <v>42</v>
      </c>
      <c r="R13" s="72"/>
      <c r="S13" s="74"/>
      <c r="T13" s="228" t="s">
        <v>1017</v>
      </c>
      <c r="U13" s="228" t="s">
        <v>1736</v>
      </c>
      <c r="V13" s="228" t="s">
        <v>1018</v>
      </c>
      <c r="W13" s="228" t="s">
        <v>236</v>
      </c>
      <c r="X13" s="228"/>
      <c r="Y13" s="75"/>
      <c r="Z13" s="75"/>
      <c r="AA13" s="75"/>
      <c r="AB13" s="75"/>
      <c r="AC13" s="75"/>
      <c r="AD13" s="75"/>
      <c r="AE13" s="75"/>
      <c r="AF13" s="75"/>
      <c r="AG13" s="75"/>
      <c r="AH13" s="75"/>
      <c r="AI13" s="75"/>
      <c r="AJ13" s="23"/>
    </row>
    <row r="14" spans="1:40" ht="75.75" customHeight="1" x14ac:dyDescent="0.25">
      <c r="A14" s="252"/>
      <c r="B14" s="55" t="s">
        <v>60</v>
      </c>
      <c r="C14" s="198" t="s">
        <v>190</v>
      </c>
      <c r="D14" s="228" t="s">
        <v>204</v>
      </c>
      <c r="E14" s="75"/>
      <c r="F14" s="369">
        <v>40817</v>
      </c>
      <c r="G14" s="369">
        <v>42767</v>
      </c>
      <c r="H14" s="228" t="s">
        <v>958</v>
      </c>
      <c r="I14" s="365">
        <v>200000</v>
      </c>
      <c r="J14" s="228" t="s">
        <v>1714</v>
      </c>
      <c r="K14" s="75"/>
      <c r="L14" s="75"/>
      <c r="M14" s="75"/>
      <c r="N14" s="72"/>
      <c r="O14" s="72"/>
      <c r="P14" s="72"/>
      <c r="Q14" s="72" t="s">
        <v>42</v>
      </c>
      <c r="R14" s="72"/>
      <c r="S14" s="74"/>
      <c r="T14" s="228" t="s">
        <v>1737</v>
      </c>
      <c r="U14" s="228" t="s">
        <v>1738</v>
      </c>
      <c r="V14" s="228"/>
      <c r="W14" s="228" t="s">
        <v>1739</v>
      </c>
      <c r="X14" s="228"/>
      <c r="Y14" s="75"/>
      <c r="Z14" s="75"/>
      <c r="AA14" s="75"/>
      <c r="AB14" s="75"/>
      <c r="AC14" s="75"/>
      <c r="AD14" s="75"/>
      <c r="AE14" s="75"/>
      <c r="AF14" s="75"/>
      <c r="AG14" s="75"/>
      <c r="AH14" s="75"/>
      <c r="AI14" s="75"/>
      <c r="AJ14" s="23"/>
    </row>
    <row r="15" spans="1:40" ht="273" customHeight="1" x14ac:dyDescent="0.25">
      <c r="A15" s="252"/>
      <c r="B15" s="55" t="s">
        <v>61</v>
      </c>
      <c r="C15" s="198" t="s">
        <v>191</v>
      </c>
      <c r="D15" s="228" t="s">
        <v>205</v>
      </c>
      <c r="E15" s="75"/>
      <c r="F15" s="369">
        <v>40817</v>
      </c>
      <c r="G15" s="369">
        <v>42767</v>
      </c>
      <c r="H15" s="228" t="s">
        <v>945</v>
      </c>
      <c r="I15" s="365">
        <v>900000</v>
      </c>
      <c r="J15" s="228" t="s">
        <v>241</v>
      </c>
      <c r="K15" s="75"/>
      <c r="L15" s="75"/>
      <c r="M15" s="75"/>
      <c r="N15" s="72"/>
      <c r="O15" s="72"/>
      <c r="P15" s="72" t="s">
        <v>42</v>
      </c>
      <c r="Q15" s="72"/>
      <c r="R15" s="72"/>
      <c r="S15" s="74"/>
      <c r="T15" s="228" t="s">
        <v>1740</v>
      </c>
      <c r="U15" s="228" t="s">
        <v>1741</v>
      </c>
      <c r="V15" s="228" t="s">
        <v>1742</v>
      </c>
      <c r="W15" s="228" t="s">
        <v>1734</v>
      </c>
      <c r="X15" s="228" t="s">
        <v>1743</v>
      </c>
      <c r="Y15" s="75"/>
      <c r="Z15" s="75"/>
      <c r="AA15" s="75"/>
      <c r="AB15" s="75"/>
      <c r="AC15" s="75"/>
      <c r="AD15" s="75"/>
      <c r="AE15" s="75"/>
      <c r="AF15" s="75"/>
      <c r="AG15" s="75"/>
      <c r="AH15" s="75"/>
      <c r="AI15" s="75"/>
      <c r="AJ15" s="23"/>
    </row>
    <row r="16" spans="1:40" ht="192.75" customHeight="1" x14ac:dyDescent="0.25">
      <c r="A16" s="252"/>
      <c r="B16" s="55" t="s">
        <v>62</v>
      </c>
      <c r="C16" s="198" t="s">
        <v>192</v>
      </c>
      <c r="D16" s="228" t="s">
        <v>206</v>
      </c>
      <c r="E16" s="75"/>
      <c r="F16" s="369">
        <v>41640</v>
      </c>
      <c r="G16" s="369">
        <v>42767</v>
      </c>
      <c r="H16" s="228" t="s">
        <v>229</v>
      </c>
      <c r="I16" s="365">
        <v>250000</v>
      </c>
      <c r="J16" s="228" t="s">
        <v>762</v>
      </c>
      <c r="K16" s="75"/>
      <c r="L16" s="75"/>
      <c r="M16" s="75"/>
      <c r="N16" s="72"/>
      <c r="O16" s="72" t="s">
        <v>42</v>
      </c>
      <c r="P16" s="72"/>
      <c r="Q16" s="72"/>
      <c r="R16" s="72"/>
      <c r="S16" s="74"/>
      <c r="T16" s="228" t="s">
        <v>1744</v>
      </c>
      <c r="U16" s="228"/>
      <c r="V16" s="228"/>
      <c r="W16" s="228" t="s">
        <v>1734</v>
      </c>
      <c r="X16" s="228"/>
      <c r="Y16" s="75"/>
      <c r="Z16" s="75"/>
      <c r="AA16" s="75"/>
      <c r="AB16" s="75"/>
      <c r="AC16" s="75"/>
      <c r="AD16" s="75"/>
      <c r="AE16" s="75"/>
      <c r="AF16" s="75"/>
      <c r="AG16" s="75"/>
      <c r="AH16" s="75"/>
      <c r="AI16" s="75"/>
      <c r="AJ16" s="23"/>
    </row>
    <row r="17" spans="1:36" ht="207" customHeight="1" x14ac:dyDescent="0.25">
      <c r="A17" s="252"/>
      <c r="B17" s="55" t="s">
        <v>63</v>
      </c>
      <c r="C17" s="198" t="s">
        <v>1321</v>
      </c>
      <c r="D17" s="228" t="s">
        <v>207</v>
      </c>
      <c r="E17" s="75"/>
      <c r="F17" s="369">
        <v>41548</v>
      </c>
      <c r="G17" s="369">
        <v>42767</v>
      </c>
      <c r="H17" s="228" t="s">
        <v>1231</v>
      </c>
      <c r="I17" s="365">
        <v>2100000</v>
      </c>
      <c r="J17" s="228" t="s">
        <v>763</v>
      </c>
      <c r="K17" s="75"/>
      <c r="L17" s="75"/>
      <c r="M17" s="75"/>
      <c r="N17" s="72"/>
      <c r="O17" s="72" t="s">
        <v>42</v>
      </c>
      <c r="P17" s="72"/>
      <c r="Q17" s="72"/>
      <c r="R17" s="72"/>
      <c r="S17" s="74"/>
      <c r="T17" s="228" t="s">
        <v>1745</v>
      </c>
      <c r="U17" s="228"/>
      <c r="V17" s="228"/>
      <c r="W17" s="228" t="s">
        <v>1746</v>
      </c>
      <c r="X17" s="228" t="s">
        <v>1747</v>
      </c>
      <c r="Y17" s="75"/>
      <c r="Z17" s="75"/>
      <c r="AA17" s="75"/>
      <c r="AB17" s="75"/>
      <c r="AC17" s="75"/>
      <c r="AD17" s="75"/>
      <c r="AE17" s="75"/>
      <c r="AF17" s="75"/>
      <c r="AG17" s="75"/>
      <c r="AH17" s="75"/>
      <c r="AI17" s="75"/>
      <c r="AJ17" s="23"/>
    </row>
    <row r="18" spans="1:36" ht="168" customHeight="1" x14ac:dyDescent="0.25">
      <c r="A18" s="252"/>
      <c r="B18" s="55" t="s">
        <v>64</v>
      </c>
      <c r="C18" s="198" t="s">
        <v>194</v>
      </c>
      <c r="D18" s="228" t="s">
        <v>208</v>
      </c>
      <c r="E18" s="75"/>
      <c r="F18" s="369">
        <v>41365</v>
      </c>
      <c r="G18" s="369">
        <v>42767</v>
      </c>
      <c r="H18" s="228" t="s">
        <v>1709</v>
      </c>
      <c r="I18" s="365"/>
      <c r="J18" s="228" t="s">
        <v>1400</v>
      </c>
      <c r="K18" s="75"/>
      <c r="L18" s="75"/>
      <c r="M18" s="75"/>
      <c r="N18" s="72"/>
      <c r="O18" s="72" t="s">
        <v>42</v>
      </c>
      <c r="P18" s="72"/>
      <c r="Q18" s="72"/>
      <c r="R18" s="72"/>
      <c r="S18" s="74"/>
      <c r="T18" s="228" t="s">
        <v>1748</v>
      </c>
      <c r="U18" s="228"/>
      <c r="V18" s="228"/>
      <c r="W18" s="228" t="s">
        <v>1746</v>
      </c>
      <c r="X18" s="228" t="s">
        <v>1749</v>
      </c>
      <c r="Y18" s="75"/>
      <c r="Z18" s="75"/>
      <c r="AA18" s="75"/>
      <c r="AB18" s="75"/>
      <c r="AC18" s="75"/>
      <c r="AD18" s="75"/>
      <c r="AE18" s="75"/>
      <c r="AF18" s="75"/>
      <c r="AG18" s="75"/>
      <c r="AH18" s="75"/>
      <c r="AI18" s="75"/>
      <c r="AJ18" s="23"/>
    </row>
    <row r="19" spans="1:36" ht="273.75" customHeight="1" x14ac:dyDescent="0.25">
      <c r="A19" s="252"/>
      <c r="B19" s="55" t="s">
        <v>65</v>
      </c>
      <c r="C19" s="198" t="s">
        <v>195</v>
      </c>
      <c r="D19" s="228" t="s">
        <v>209</v>
      </c>
      <c r="E19" s="75"/>
      <c r="F19" s="369">
        <v>40817</v>
      </c>
      <c r="G19" s="369">
        <v>42767</v>
      </c>
      <c r="H19" s="228" t="s">
        <v>1379</v>
      </c>
      <c r="I19" s="365">
        <v>3500000</v>
      </c>
      <c r="J19" s="228" t="s">
        <v>1401</v>
      </c>
      <c r="K19" s="75"/>
      <c r="L19" s="75"/>
      <c r="M19" s="75"/>
      <c r="N19" s="72"/>
      <c r="O19" s="72"/>
      <c r="P19" s="72"/>
      <c r="Q19" s="72" t="s">
        <v>42</v>
      </c>
      <c r="R19" s="72"/>
      <c r="S19" s="74"/>
      <c r="T19" s="228" t="s">
        <v>1750</v>
      </c>
      <c r="U19" s="228" t="s">
        <v>1751</v>
      </c>
      <c r="V19" s="228"/>
      <c r="W19" s="228" t="s">
        <v>1734</v>
      </c>
      <c r="X19" s="228"/>
      <c r="Y19" s="75"/>
      <c r="Z19" s="75"/>
      <c r="AA19" s="75"/>
      <c r="AB19" s="75"/>
      <c r="AC19" s="75"/>
      <c r="AD19" s="75"/>
      <c r="AE19" s="75"/>
      <c r="AF19" s="75"/>
      <c r="AG19" s="75"/>
      <c r="AH19" s="75"/>
      <c r="AI19" s="75"/>
      <c r="AJ19" s="23"/>
    </row>
    <row r="20" spans="1:36" ht="203.25" customHeight="1" x14ac:dyDescent="0.25">
      <c r="A20" s="252"/>
      <c r="B20" s="55" t="s">
        <v>66</v>
      </c>
      <c r="C20" s="198" t="s">
        <v>1322</v>
      </c>
      <c r="D20" s="228" t="s">
        <v>211</v>
      </c>
      <c r="E20" s="75"/>
      <c r="F20" s="209">
        <v>40920</v>
      </c>
      <c r="G20" s="369">
        <v>42767</v>
      </c>
      <c r="H20" s="228" t="s">
        <v>234</v>
      </c>
      <c r="I20" s="365">
        <v>600000</v>
      </c>
      <c r="J20" s="228" t="s">
        <v>765</v>
      </c>
      <c r="K20" s="75"/>
      <c r="L20" s="75"/>
      <c r="M20" s="75"/>
      <c r="N20" s="72"/>
      <c r="O20" s="72" t="s">
        <v>42</v>
      </c>
      <c r="P20" s="72"/>
      <c r="Q20" s="72"/>
      <c r="R20" s="72"/>
      <c r="S20" s="74"/>
      <c r="T20" s="228" t="s">
        <v>1849</v>
      </c>
      <c r="U20" s="228" t="s">
        <v>1752</v>
      </c>
      <c r="V20" s="228"/>
      <c r="W20" s="228" t="s">
        <v>1753</v>
      </c>
      <c r="X20" s="228" t="s">
        <v>1754</v>
      </c>
      <c r="Y20" s="75"/>
      <c r="Z20" s="75"/>
      <c r="AA20" s="75"/>
      <c r="AB20" s="75"/>
      <c r="AC20" s="75"/>
      <c r="AD20" s="75"/>
      <c r="AE20" s="75"/>
      <c r="AF20" s="75"/>
      <c r="AG20" s="75"/>
      <c r="AH20" s="75"/>
      <c r="AI20" s="75"/>
      <c r="AJ20" s="23"/>
    </row>
    <row r="21" spans="1:36" ht="79.5" customHeight="1" x14ac:dyDescent="0.25">
      <c r="A21" s="252"/>
      <c r="B21" s="55" t="s">
        <v>67</v>
      </c>
      <c r="C21" s="198" t="s">
        <v>1323</v>
      </c>
      <c r="D21" s="228" t="s">
        <v>1208</v>
      </c>
      <c r="E21" s="75"/>
      <c r="F21" s="377">
        <v>41791</v>
      </c>
      <c r="G21" s="369">
        <v>42767</v>
      </c>
      <c r="H21" s="228" t="s">
        <v>1380</v>
      </c>
      <c r="I21" s="365">
        <v>800000</v>
      </c>
      <c r="J21" s="228" t="s">
        <v>1402</v>
      </c>
      <c r="K21" s="75"/>
      <c r="L21" s="75"/>
      <c r="M21" s="75"/>
      <c r="N21" s="72"/>
      <c r="O21" s="72" t="s">
        <v>42</v>
      </c>
      <c r="P21" s="72"/>
      <c r="Q21" s="72"/>
      <c r="R21" s="72"/>
      <c r="S21" s="74"/>
      <c r="T21" s="228" t="s">
        <v>1755</v>
      </c>
      <c r="U21" s="228"/>
      <c r="V21" s="228"/>
      <c r="W21" s="228" t="s">
        <v>1734</v>
      </c>
      <c r="X21" s="228"/>
      <c r="Y21" s="75"/>
      <c r="Z21" s="75"/>
      <c r="AA21" s="75"/>
      <c r="AB21" s="75"/>
      <c r="AC21" s="75"/>
      <c r="AD21" s="75"/>
      <c r="AE21" s="75"/>
      <c r="AF21" s="75"/>
      <c r="AG21" s="75"/>
      <c r="AH21" s="75"/>
      <c r="AI21" s="75"/>
      <c r="AJ21" s="23"/>
    </row>
    <row r="22" spans="1:36" ht="99" customHeight="1" x14ac:dyDescent="0.25">
      <c r="A22" s="252"/>
      <c r="B22" s="55" t="s">
        <v>68</v>
      </c>
      <c r="C22" s="198" t="s">
        <v>1324</v>
      </c>
      <c r="D22" s="228" t="s">
        <v>1325</v>
      </c>
      <c r="E22" s="75"/>
      <c r="F22" s="377">
        <v>41275</v>
      </c>
      <c r="G22" s="369">
        <v>42767</v>
      </c>
      <c r="H22" s="228" t="s">
        <v>415</v>
      </c>
      <c r="I22" s="365"/>
      <c r="J22" s="228" t="s">
        <v>1403</v>
      </c>
      <c r="K22" s="75"/>
      <c r="L22" s="75"/>
      <c r="M22" s="75"/>
      <c r="N22" s="72"/>
      <c r="O22" s="72"/>
      <c r="P22" s="72"/>
      <c r="Q22" s="72"/>
      <c r="R22" s="72" t="s">
        <v>42</v>
      </c>
      <c r="S22" s="74"/>
      <c r="T22" s="228" t="s">
        <v>1756</v>
      </c>
      <c r="U22" s="228" t="s">
        <v>1731</v>
      </c>
      <c r="V22" s="228"/>
      <c r="W22" s="228" t="s">
        <v>236</v>
      </c>
      <c r="X22" s="228"/>
      <c r="Y22" s="75"/>
      <c r="Z22" s="75"/>
      <c r="AA22" s="75"/>
      <c r="AB22" s="75"/>
      <c r="AC22" s="75"/>
      <c r="AD22" s="75"/>
      <c r="AE22" s="75"/>
      <c r="AF22" s="75"/>
      <c r="AG22" s="75"/>
      <c r="AH22" s="75"/>
      <c r="AI22" s="75"/>
      <c r="AJ22" s="23"/>
    </row>
    <row r="23" spans="1:36" ht="67.5" customHeight="1" x14ac:dyDescent="0.25">
      <c r="A23" s="252"/>
      <c r="B23" s="55" t="s">
        <v>69</v>
      </c>
      <c r="C23" s="198" t="s">
        <v>1704</v>
      </c>
      <c r="D23" s="228" t="s">
        <v>1695</v>
      </c>
      <c r="E23" s="75"/>
      <c r="F23" s="369">
        <v>42278</v>
      </c>
      <c r="G23" s="369">
        <v>42767</v>
      </c>
      <c r="H23" s="228" t="s">
        <v>1696</v>
      </c>
      <c r="I23" s="365"/>
      <c r="J23" s="228" t="s">
        <v>1403</v>
      </c>
      <c r="K23" s="75"/>
      <c r="L23" s="75"/>
      <c r="M23" s="75"/>
      <c r="N23" s="72"/>
      <c r="O23" s="72"/>
      <c r="P23" s="72"/>
      <c r="Q23" s="72" t="s">
        <v>42</v>
      </c>
      <c r="R23" s="72"/>
      <c r="S23" s="74"/>
      <c r="T23" s="228" t="s">
        <v>1757</v>
      </c>
      <c r="U23" s="228" t="s">
        <v>1758</v>
      </c>
      <c r="V23" s="228"/>
      <c r="W23" s="228" t="s">
        <v>1499</v>
      </c>
      <c r="X23" s="228"/>
      <c r="Y23" s="75"/>
      <c r="Z23" s="75"/>
      <c r="AA23" s="75"/>
      <c r="AB23" s="75"/>
      <c r="AC23" s="75"/>
      <c r="AD23" s="75"/>
      <c r="AE23" s="75"/>
      <c r="AF23" s="75"/>
      <c r="AG23" s="75"/>
      <c r="AH23" s="75"/>
      <c r="AI23" s="75"/>
      <c r="AJ23" s="23"/>
    </row>
    <row r="24" spans="1:36" ht="116.25" customHeight="1" x14ac:dyDescent="0.25">
      <c r="A24" s="251" t="s">
        <v>405</v>
      </c>
      <c r="B24" s="55" t="s">
        <v>71</v>
      </c>
      <c r="C24" s="198" t="s">
        <v>1326</v>
      </c>
      <c r="D24" s="228" t="s">
        <v>1327</v>
      </c>
      <c r="E24" s="75"/>
      <c r="F24" s="378">
        <v>40817</v>
      </c>
      <c r="G24" s="369">
        <v>42767</v>
      </c>
      <c r="H24" s="228" t="s">
        <v>415</v>
      </c>
      <c r="I24" s="365">
        <v>1400000</v>
      </c>
      <c r="J24" s="228" t="s">
        <v>766</v>
      </c>
      <c r="K24" s="75"/>
      <c r="L24" s="75"/>
      <c r="M24" s="75"/>
      <c r="N24" s="72"/>
      <c r="O24" s="72"/>
      <c r="P24" s="72"/>
      <c r="Q24" s="72" t="s">
        <v>42</v>
      </c>
      <c r="R24" s="72"/>
      <c r="S24" s="74"/>
      <c r="T24" s="228" t="s">
        <v>1475</v>
      </c>
      <c r="U24" s="228" t="s">
        <v>1731</v>
      </c>
      <c r="V24" s="228"/>
      <c r="W24" s="228" t="s">
        <v>236</v>
      </c>
      <c r="X24" s="228"/>
      <c r="Y24" s="75"/>
      <c r="Z24" s="75"/>
      <c r="AA24" s="75"/>
      <c r="AB24" s="75"/>
      <c r="AC24" s="75"/>
      <c r="AD24" s="75"/>
      <c r="AE24" s="75"/>
      <c r="AF24" s="75"/>
      <c r="AG24" s="75"/>
      <c r="AH24" s="75"/>
      <c r="AI24" s="75"/>
      <c r="AJ24" s="23"/>
    </row>
    <row r="25" spans="1:36" ht="84.75" customHeight="1" x14ac:dyDescent="0.25">
      <c r="A25" s="252"/>
      <c r="B25" s="55" t="s">
        <v>72</v>
      </c>
      <c r="C25" s="198" t="s">
        <v>1328</v>
      </c>
      <c r="D25" s="228" t="s">
        <v>257</v>
      </c>
      <c r="E25" s="75"/>
      <c r="F25" s="360">
        <v>41852</v>
      </c>
      <c r="G25" s="369">
        <v>42767</v>
      </c>
      <c r="H25" s="228" t="s">
        <v>1381</v>
      </c>
      <c r="I25" s="365">
        <v>100000</v>
      </c>
      <c r="J25" s="228" t="s">
        <v>1404</v>
      </c>
      <c r="K25" s="75"/>
      <c r="L25" s="75"/>
      <c r="M25" s="75"/>
      <c r="N25" s="72"/>
      <c r="O25" s="72" t="s">
        <v>42</v>
      </c>
      <c r="P25" s="72"/>
      <c r="Q25" s="72"/>
      <c r="R25" s="72"/>
      <c r="S25" s="74"/>
      <c r="T25" s="228" t="s">
        <v>1759</v>
      </c>
      <c r="U25" s="228"/>
      <c r="V25" s="228"/>
      <c r="W25" s="228" t="s">
        <v>1760</v>
      </c>
      <c r="X25" s="228"/>
      <c r="Y25" s="75"/>
      <c r="Z25" s="75"/>
      <c r="AA25" s="75"/>
      <c r="AB25" s="75"/>
      <c r="AC25" s="75"/>
      <c r="AD25" s="75"/>
      <c r="AE25" s="75"/>
      <c r="AF25" s="75"/>
      <c r="AG25" s="75"/>
      <c r="AH25" s="75"/>
      <c r="AI25" s="75"/>
      <c r="AJ25" s="23"/>
    </row>
    <row r="26" spans="1:36" ht="60" customHeight="1" x14ac:dyDescent="0.25">
      <c r="A26" s="252"/>
      <c r="B26" s="55" t="s">
        <v>73</v>
      </c>
      <c r="C26" s="197" t="s">
        <v>1329</v>
      </c>
      <c r="D26" s="200" t="s">
        <v>259</v>
      </c>
      <c r="E26" s="72"/>
      <c r="F26" s="378">
        <v>41640</v>
      </c>
      <c r="G26" s="369">
        <v>42767</v>
      </c>
      <c r="H26" s="200" t="s">
        <v>1710</v>
      </c>
      <c r="I26" s="364">
        <v>1000000</v>
      </c>
      <c r="J26" s="200" t="s">
        <v>1405</v>
      </c>
      <c r="K26" s="72"/>
      <c r="L26" s="72"/>
      <c r="M26" s="72"/>
      <c r="N26" s="72"/>
      <c r="O26" s="72" t="s">
        <v>42</v>
      </c>
      <c r="P26" s="72"/>
      <c r="Q26" s="72"/>
      <c r="R26" s="72"/>
      <c r="S26" s="74" t="s">
        <v>44</v>
      </c>
      <c r="T26" s="200" t="s">
        <v>1761</v>
      </c>
      <c r="U26" s="200"/>
      <c r="V26" s="200"/>
      <c r="W26" s="200"/>
      <c r="X26" s="200"/>
      <c r="Y26" s="72"/>
      <c r="Z26" s="72"/>
      <c r="AA26" s="72"/>
      <c r="AB26" s="72"/>
      <c r="AC26" s="72"/>
      <c r="AD26" s="72"/>
      <c r="AE26" s="72"/>
      <c r="AF26" s="72"/>
      <c r="AG26" s="72"/>
      <c r="AH26" s="72"/>
      <c r="AI26" s="72"/>
      <c r="AJ26" s="23"/>
    </row>
    <row r="27" spans="1:36" ht="159.75" customHeight="1" x14ac:dyDescent="0.25">
      <c r="A27" s="252"/>
      <c r="B27" s="55" t="s">
        <v>74</v>
      </c>
      <c r="C27" s="197" t="s">
        <v>1645</v>
      </c>
      <c r="D27" s="200" t="s">
        <v>1646</v>
      </c>
      <c r="E27" s="72"/>
      <c r="F27" s="378">
        <v>41730</v>
      </c>
      <c r="G27" s="369">
        <v>42767</v>
      </c>
      <c r="H27" s="200" t="s">
        <v>945</v>
      </c>
      <c r="I27" s="364">
        <v>60000</v>
      </c>
      <c r="J27" s="200" t="s">
        <v>480</v>
      </c>
      <c r="K27" s="72"/>
      <c r="L27" s="72"/>
      <c r="M27" s="72"/>
      <c r="N27" s="72"/>
      <c r="O27" s="72" t="s">
        <v>42</v>
      </c>
      <c r="P27" s="72"/>
      <c r="Q27" s="72"/>
      <c r="R27" s="72"/>
      <c r="S27" s="74"/>
      <c r="T27" s="200" t="s">
        <v>1762</v>
      </c>
      <c r="U27" s="200" t="s">
        <v>1763</v>
      </c>
      <c r="V27" s="200" t="s">
        <v>1764</v>
      </c>
      <c r="W27" s="200" t="s">
        <v>1734</v>
      </c>
      <c r="X27" s="200"/>
      <c r="Y27" s="72"/>
      <c r="Z27" s="72"/>
      <c r="AA27" s="72"/>
      <c r="AB27" s="72"/>
      <c r="AC27" s="72"/>
      <c r="AD27" s="72"/>
      <c r="AE27" s="72"/>
      <c r="AF27" s="72"/>
      <c r="AG27" s="72"/>
      <c r="AH27" s="72"/>
      <c r="AI27" s="72"/>
      <c r="AJ27" s="23"/>
    </row>
    <row r="28" spans="1:36" ht="99" customHeight="1" x14ac:dyDescent="0.25">
      <c r="A28" s="252"/>
      <c r="B28" s="55" t="s">
        <v>75</v>
      </c>
      <c r="C28" s="197" t="s">
        <v>1331</v>
      </c>
      <c r="D28" s="200" t="s">
        <v>263</v>
      </c>
      <c r="E28" s="72"/>
      <c r="F28" s="378">
        <v>40817</v>
      </c>
      <c r="G28" s="369">
        <v>42767</v>
      </c>
      <c r="H28" s="200" t="s">
        <v>415</v>
      </c>
      <c r="I28" s="364">
        <v>4000000</v>
      </c>
      <c r="J28" s="200" t="s">
        <v>1406</v>
      </c>
      <c r="K28" s="72"/>
      <c r="L28" s="72"/>
      <c r="M28" s="72"/>
      <c r="N28" s="72"/>
      <c r="O28" s="72"/>
      <c r="P28" s="72"/>
      <c r="Q28" s="72" t="s">
        <v>42</v>
      </c>
      <c r="R28" s="72"/>
      <c r="S28" s="74"/>
      <c r="T28" s="200" t="s">
        <v>1765</v>
      </c>
      <c r="U28" s="200" t="s">
        <v>1758</v>
      </c>
      <c r="V28" s="200"/>
      <c r="W28" s="200" t="s">
        <v>1499</v>
      </c>
      <c r="X28" s="200"/>
      <c r="Y28" s="72"/>
      <c r="Z28" s="72"/>
      <c r="AA28" s="72"/>
      <c r="AB28" s="72"/>
      <c r="AC28" s="72"/>
      <c r="AD28" s="72"/>
      <c r="AE28" s="72"/>
      <c r="AF28" s="72"/>
      <c r="AG28" s="72"/>
      <c r="AH28" s="72"/>
      <c r="AI28" s="72"/>
      <c r="AJ28" s="23"/>
    </row>
    <row r="29" spans="1:36" ht="198" customHeight="1" x14ac:dyDescent="0.25">
      <c r="A29" s="252"/>
      <c r="B29" s="55" t="s">
        <v>76</v>
      </c>
      <c r="C29" s="197" t="s">
        <v>1332</v>
      </c>
      <c r="D29" s="200" t="s">
        <v>265</v>
      </c>
      <c r="E29" s="72"/>
      <c r="F29" s="378">
        <v>41275</v>
      </c>
      <c r="G29" s="369">
        <v>42767</v>
      </c>
      <c r="H29" s="200" t="s">
        <v>420</v>
      </c>
      <c r="I29" s="364">
        <v>1700000</v>
      </c>
      <c r="J29" s="200" t="s">
        <v>228</v>
      </c>
      <c r="K29" s="72"/>
      <c r="L29" s="72"/>
      <c r="M29" s="72"/>
      <c r="N29" s="72"/>
      <c r="O29" s="72" t="s">
        <v>42</v>
      </c>
      <c r="P29" s="72"/>
      <c r="Q29" s="72"/>
      <c r="R29" s="72"/>
      <c r="S29" s="74"/>
      <c r="T29" s="200" t="s">
        <v>1766</v>
      </c>
      <c r="U29" s="200"/>
      <c r="V29" s="200"/>
      <c r="W29" s="200" t="s">
        <v>1734</v>
      </c>
      <c r="X29" s="200"/>
      <c r="Y29" s="72"/>
      <c r="Z29" s="72"/>
      <c r="AA29" s="72"/>
      <c r="AB29" s="72"/>
      <c r="AC29" s="72"/>
      <c r="AD29" s="72"/>
      <c r="AE29" s="72"/>
      <c r="AF29" s="72"/>
      <c r="AG29" s="72"/>
      <c r="AH29" s="72"/>
      <c r="AI29" s="72"/>
      <c r="AJ29" s="23"/>
    </row>
    <row r="30" spans="1:36" ht="255" customHeight="1" x14ac:dyDescent="0.25">
      <c r="A30" s="252"/>
      <c r="B30" s="55" t="s">
        <v>77</v>
      </c>
      <c r="C30" s="197" t="s">
        <v>1333</v>
      </c>
      <c r="D30" s="200" t="s">
        <v>267</v>
      </c>
      <c r="E30" s="72"/>
      <c r="F30" s="378">
        <v>40969</v>
      </c>
      <c r="G30" s="369">
        <v>42767</v>
      </c>
      <c r="H30" s="200" t="s">
        <v>945</v>
      </c>
      <c r="I30" s="364">
        <v>7500000</v>
      </c>
      <c r="J30" s="200" t="s">
        <v>1407</v>
      </c>
      <c r="K30" s="72"/>
      <c r="L30" s="72"/>
      <c r="M30" s="72"/>
      <c r="N30" s="72"/>
      <c r="O30" s="72"/>
      <c r="P30" s="72"/>
      <c r="Q30" s="72" t="s">
        <v>42</v>
      </c>
      <c r="R30" s="72"/>
      <c r="S30" s="74"/>
      <c r="T30" s="200" t="s">
        <v>1767</v>
      </c>
      <c r="U30" s="200" t="s">
        <v>1768</v>
      </c>
      <c r="V30" s="200"/>
      <c r="W30" s="200" t="s">
        <v>1734</v>
      </c>
      <c r="X30" s="200"/>
      <c r="Y30" s="72"/>
      <c r="Z30" s="72"/>
      <c r="AA30" s="72"/>
      <c r="AB30" s="72"/>
      <c r="AC30" s="72"/>
      <c r="AD30" s="72"/>
      <c r="AE30" s="72"/>
      <c r="AF30" s="72"/>
      <c r="AG30" s="72"/>
      <c r="AH30" s="72"/>
      <c r="AI30" s="72"/>
      <c r="AJ30" s="23"/>
    </row>
    <row r="31" spans="1:36" ht="69.75" customHeight="1" x14ac:dyDescent="0.25">
      <c r="A31" s="252"/>
      <c r="B31" s="55" t="s">
        <v>78</v>
      </c>
      <c r="C31" s="197" t="s">
        <v>1334</v>
      </c>
      <c r="D31" s="200" t="s">
        <v>269</v>
      </c>
      <c r="E31" s="72"/>
      <c r="F31" s="378">
        <v>40909</v>
      </c>
      <c r="G31" s="369">
        <v>42767</v>
      </c>
      <c r="H31" s="200" t="s">
        <v>415</v>
      </c>
      <c r="I31" s="364"/>
      <c r="J31" s="200" t="s">
        <v>1408</v>
      </c>
      <c r="K31" s="72"/>
      <c r="L31" s="72"/>
      <c r="M31" s="72"/>
      <c r="N31" s="72"/>
      <c r="O31" s="72"/>
      <c r="P31" s="72"/>
      <c r="Q31" s="72" t="s">
        <v>42</v>
      </c>
      <c r="R31" s="72"/>
      <c r="S31" s="74"/>
      <c r="T31" s="200" t="s">
        <v>1765</v>
      </c>
      <c r="U31" s="200" t="s">
        <v>1758</v>
      </c>
      <c r="V31" s="200"/>
      <c r="W31" s="200" t="s">
        <v>1499</v>
      </c>
      <c r="X31" s="200"/>
      <c r="Y31" s="72"/>
      <c r="Z31" s="72"/>
      <c r="AA31" s="72"/>
      <c r="AB31" s="72"/>
      <c r="AC31" s="72"/>
      <c r="AD31" s="72"/>
      <c r="AE31" s="72"/>
      <c r="AF31" s="72"/>
      <c r="AG31" s="72"/>
      <c r="AH31" s="72"/>
      <c r="AI31" s="72"/>
      <c r="AJ31" s="23"/>
    </row>
    <row r="32" spans="1:36" ht="77.25" customHeight="1" x14ac:dyDescent="0.25">
      <c r="A32" s="252"/>
      <c r="B32" s="55" t="s">
        <v>79</v>
      </c>
      <c r="C32" s="197" t="s">
        <v>1335</v>
      </c>
      <c r="D32" s="200" t="s">
        <v>271</v>
      </c>
      <c r="E32" s="72"/>
      <c r="F32" s="378">
        <v>40909</v>
      </c>
      <c r="G32" s="369">
        <v>42767</v>
      </c>
      <c r="H32" s="200" t="s">
        <v>415</v>
      </c>
      <c r="I32" s="364">
        <v>1000000</v>
      </c>
      <c r="J32" s="200" t="s">
        <v>1409</v>
      </c>
      <c r="K32" s="72"/>
      <c r="L32" s="72"/>
      <c r="M32" s="72"/>
      <c r="N32" s="72"/>
      <c r="O32" s="72"/>
      <c r="P32" s="72"/>
      <c r="Q32" s="72" t="s">
        <v>42</v>
      </c>
      <c r="R32" s="72"/>
      <c r="S32" s="74"/>
      <c r="T32" s="200" t="s">
        <v>1769</v>
      </c>
      <c r="U32" s="200" t="s">
        <v>1770</v>
      </c>
      <c r="V32" s="200"/>
      <c r="W32" s="200" t="s">
        <v>236</v>
      </c>
      <c r="X32" s="200"/>
      <c r="Y32" s="72"/>
      <c r="Z32" s="72"/>
      <c r="AA32" s="72"/>
      <c r="AB32" s="72"/>
      <c r="AC32" s="72"/>
      <c r="AD32" s="72"/>
      <c r="AE32" s="72"/>
      <c r="AF32" s="72"/>
      <c r="AG32" s="72"/>
      <c r="AH32" s="72"/>
      <c r="AI32" s="72"/>
      <c r="AJ32" s="23"/>
    </row>
    <row r="33" spans="1:36" ht="86.25" customHeight="1" x14ac:dyDescent="0.25">
      <c r="A33" s="252"/>
      <c r="B33" s="55" t="s">
        <v>80</v>
      </c>
      <c r="C33" s="197" t="s">
        <v>1336</v>
      </c>
      <c r="D33" s="200" t="s">
        <v>273</v>
      </c>
      <c r="E33" s="72"/>
      <c r="F33" s="378">
        <v>40909</v>
      </c>
      <c r="G33" s="369">
        <v>42767</v>
      </c>
      <c r="H33" s="200" t="s">
        <v>431</v>
      </c>
      <c r="I33" s="364">
        <v>2000000</v>
      </c>
      <c r="J33" s="200" t="s">
        <v>1715</v>
      </c>
      <c r="K33" s="72"/>
      <c r="L33" s="72"/>
      <c r="M33" s="72"/>
      <c r="N33" s="72"/>
      <c r="O33" s="72"/>
      <c r="P33" s="72"/>
      <c r="Q33" s="72" t="s">
        <v>42</v>
      </c>
      <c r="R33" s="72"/>
      <c r="S33" s="74"/>
      <c r="T33" s="200" t="s">
        <v>1765</v>
      </c>
      <c r="U33" s="200" t="s">
        <v>1758</v>
      </c>
      <c r="V33" s="200"/>
      <c r="W33" s="200" t="s">
        <v>1499</v>
      </c>
      <c r="X33" s="200"/>
      <c r="Y33" s="72"/>
      <c r="Z33" s="72"/>
      <c r="AA33" s="72"/>
      <c r="AB33" s="72"/>
      <c r="AC33" s="72"/>
      <c r="AD33" s="72"/>
      <c r="AE33" s="72"/>
      <c r="AF33" s="72"/>
      <c r="AG33" s="72"/>
      <c r="AH33" s="72"/>
      <c r="AI33" s="72"/>
      <c r="AJ33" s="23"/>
    </row>
    <row r="34" spans="1:36" ht="78" customHeight="1" x14ac:dyDescent="0.25">
      <c r="A34" s="252"/>
      <c r="B34" s="55" t="s">
        <v>81</v>
      </c>
      <c r="C34" s="197" t="s">
        <v>1337</v>
      </c>
      <c r="D34" s="200" t="s">
        <v>275</v>
      </c>
      <c r="E34" s="72"/>
      <c r="F34" s="378">
        <v>40969</v>
      </c>
      <c r="G34" s="369">
        <v>42767</v>
      </c>
      <c r="H34" s="200" t="s">
        <v>1382</v>
      </c>
      <c r="I34" s="364">
        <v>900000</v>
      </c>
      <c r="J34" s="200" t="s">
        <v>988</v>
      </c>
      <c r="K34" s="72"/>
      <c r="L34" s="72"/>
      <c r="M34" s="72"/>
      <c r="N34" s="72"/>
      <c r="O34" s="72"/>
      <c r="P34" s="72"/>
      <c r="Q34" s="72" t="s">
        <v>42</v>
      </c>
      <c r="R34" s="72"/>
      <c r="S34" s="74"/>
      <c r="T34" s="200" t="s">
        <v>1765</v>
      </c>
      <c r="U34" s="200" t="s">
        <v>1758</v>
      </c>
      <c r="V34" s="200"/>
      <c r="W34" s="200" t="s">
        <v>1499</v>
      </c>
      <c r="X34" s="200"/>
      <c r="Y34" s="72"/>
      <c r="Z34" s="72"/>
      <c r="AA34" s="72"/>
      <c r="AB34" s="72"/>
      <c r="AC34" s="72"/>
      <c r="AD34" s="72"/>
      <c r="AE34" s="72"/>
      <c r="AF34" s="72"/>
      <c r="AG34" s="72"/>
      <c r="AH34" s="72"/>
      <c r="AI34" s="72"/>
      <c r="AJ34" s="23"/>
    </row>
    <row r="35" spans="1:36" ht="89.25" customHeight="1" x14ac:dyDescent="0.25">
      <c r="A35" s="251" t="s">
        <v>406</v>
      </c>
      <c r="B35" s="55" t="s">
        <v>84</v>
      </c>
      <c r="C35" s="198" t="s">
        <v>276</v>
      </c>
      <c r="D35" s="228" t="s">
        <v>277</v>
      </c>
      <c r="E35" s="75"/>
      <c r="F35" s="378">
        <v>41456</v>
      </c>
      <c r="G35" s="369">
        <v>42767</v>
      </c>
      <c r="H35" s="228" t="s">
        <v>815</v>
      </c>
      <c r="I35" s="365">
        <v>200000</v>
      </c>
      <c r="J35" s="228" t="s">
        <v>1410</v>
      </c>
      <c r="K35" s="75"/>
      <c r="L35" s="75"/>
      <c r="M35" s="75"/>
      <c r="N35" s="72"/>
      <c r="O35" s="72"/>
      <c r="P35" s="72"/>
      <c r="Q35" s="72" t="s">
        <v>42</v>
      </c>
      <c r="R35" s="72"/>
      <c r="S35" s="74"/>
      <c r="T35" s="228" t="s">
        <v>1771</v>
      </c>
      <c r="U35" s="228" t="s">
        <v>1772</v>
      </c>
      <c r="V35" s="228" t="s">
        <v>1773</v>
      </c>
      <c r="W35" s="228" t="s">
        <v>603</v>
      </c>
      <c r="X35" s="228" t="s">
        <v>1774</v>
      </c>
      <c r="Y35" s="75"/>
      <c r="Z35" s="75"/>
      <c r="AA35" s="75"/>
      <c r="AB35" s="75"/>
      <c r="AC35" s="75"/>
      <c r="AD35" s="75"/>
      <c r="AE35" s="75"/>
      <c r="AF35" s="75"/>
      <c r="AG35" s="75"/>
      <c r="AH35" s="75"/>
      <c r="AI35" s="75"/>
      <c r="AJ35" s="23"/>
    </row>
    <row r="36" spans="1:36" ht="147.75" customHeight="1" x14ac:dyDescent="0.25">
      <c r="A36" s="252"/>
      <c r="B36" s="55" t="s">
        <v>85</v>
      </c>
      <c r="C36" s="198" t="s">
        <v>1338</v>
      </c>
      <c r="D36" s="228" t="s">
        <v>283</v>
      </c>
      <c r="E36" s="75"/>
      <c r="F36" s="378">
        <v>41487</v>
      </c>
      <c r="G36" s="369">
        <v>42767</v>
      </c>
      <c r="H36" s="228" t="s">
        <v>1383</v>
      </c>
      <c r="I36" s="365" t="s">
        <v>976</v>
      </c>
      <c r="J36" s="228" t="s">
        <v>491</v>
      </c>
      <c r="K36" s="75"/>
      <c r="L36" s="75"/>
      <c r="M36" s="75"/>
      <c r="N36" s="72"/>
      <c r="O36" s="72"/>
      <c r="P36" s="72" t="s">
        <v>42</v>
      </c>
      <c r="Q36" s="72"/>
      <c r="R36" s="72"/>
      <c r="S36" s="74"/>
      <c r="T36" s="228" t="s">
        <v>1775</v>
      </c>
      <c r="U36" s="228" t="s">
        <v>1776</v>
      </c>
      <c r="V36" s="228" t="s">
        <v>1777</v>
      </c>
      <c r="W36" s="228" t="s">
        <v>1505</v>
      </c>
      <c r="X36" s="228" t="s">
        <v>1778</v>
      </c>
      <c r="Y36" s="75"/>
      <c r="Z36" s="75"/>
      <c r="AA36" s="75"/>
      <c r="AB36" s="75"/>
      <c r="AC36" s="75"/>
      <c r="AD36" s="75"/>
      <c r="AE36" s="75"/>
      <c r="AF36" s="75"/>
      <c r="AG36" s="75"/>
      <c r="AH36" s="75"/>
      <c r="AI36" s="75"/>
      <c r="AJ36" s="23"/>
    </row>
    <row r="37" spans="1:36" ht="150" customHeight="1" x14ac:dyDescent="0.25">
      <c r="A37" s="252"/>
      <c r="B37" s="55" t="s">
        <v>86</v>
      </c>
      <c r="C37" s="198" t="s">
        <v>1647</v>
      </c>
      <c r="D37" s="228" t="s">
        <v>285</v>
      </c>
      <c r="E37" s="75"/>
      <c r="F37" s="378">
        <v>41791</v>
      </c>
      <c r="G37" s="369">
        <v>42767</v>
      </c>
      <c r="H37" s="228" t="s">
        <v>1384</v>
      </c>
      <c r="I37" s="365">
        <v>25000</v>
      </c>
      <c r="J37" s="228" t="s">
        <v>1411</v>
      </c>
      <c r="K37" s="75"/>
      <c r="L37" s="75"/>
      <c r="M37" s="75"/>
      <c r="N37" s="72"/>
      <c r="O37" s="72"/>
      <c r="P37" s="72" t="s">
        <v>42</v>
      </c>
      <c r="Q37" s="72"/>
      <c r="R37" s="72"/>
      <c r="S37" s="74"/>
      <c r="T37" s="228" t="s">
        <v>1779</v>
      </c>
      <c r="U37" s="228"/>
      <c r="V37" s="228" t="s">
        <v>1780</v>
      </c>
      <c r="W37" s="228" t="s">
        <v>1505</v>
      </c>
      <c r="X37" s="228"/>
      <c r="Y37" s="75"/>
      <c r="Z37" s="75"/>
      <c r="AA37" s="75"/>
      <c r="AB37" s="75"/>
      <c r="AC37" s="75"/>
      <c r="AD37" s="75"/>
      <c r="AE37" s="75"/>
      <c r="AF37" s="75"/>
      <c r="AG37" s="75"/>
      <c r="AH37" s="75"/>
      <c r="AI37" s="75"/>
      <c r="AJ37" s="23"/>
    </row>
    <row r="38" spans="1:36" ht="68.25" customHeight="1" x14ac:dyDescent="0.25">
      <c r="A38" s="252"/>
      <c r="B38" s="55" t="s">
        <v>87</v>
      </c>
      <c r="C38" s="198" t="s">
        <v>1340</v>
      </c>
      <c r="D38" s="200" t="s">
        <v>287</v>
      </c>
      <c r="E38" s="72"/>
      <c r="F38" s="378">
        <v>41061</v>
      </c>
      <c r="G38" s="369">
        <v>42767</v>
      </c>
      <c r="H38" s="200" t="s">
        <v>1711</v>
      </c>
      <c r="I38" s="364">
        <v>2500000</v>
      </c>
      <c r="J38" s="200" t="s">
        <v>1412</v>
      </c>
      <c r="K38" s="72"/>
      <c r="L38" s="72"/>
      <c r="M38" s="72"/>
      <c r="N38" s="72"/>
      <c r="O38" s="72" t="s">
        <v>42</v>
      </c>
      <c r="P38" s="72"/>
      <c r="Q38" s="72"/>
      <c r="R38" s="72"/>
      <c r="S38" s="74"/>
      <c r="T38" s="200" t="s">
        <v>1781</v>
      </c>
      <c r="U38" s="200"/>
      <c r="V38" s="200"/>
      <c r="W38" s="200"/>
      <c r="X38" s="200"/>
      <c r="Y38" s="72"/>
      <c r="Z38" s="72"/>
      <c r="AA38" s="72"/>
      <c r="AB38" s="72"/>
      <c r="AC38" s="72"/>
      <c r="AD38" s="72"/>
      <c r="AE38" s="72"/>
      <c r="AF38" s="72"/>
      <c r="AG38" s="72"/>
      <c r="AH38" s="72"/>
      <c r="AI38" s="72"/>
      <c r="AJ38" s="23"/>
    </row>
    <row r="39" spans="1:36" ht="60" customHeight="1" x14ac:dyDescent="0.25">
      <c r="A39" s="252"/>
      <c r="B39" s="55" t="s">
        <v>88</v>
      </c>
      <c r="C39" s="198" t="s">
        <v>1341</v>
      </c>
      <c r="D39" s="200" t="s">
        <v>291</v>
      </c>
      <c r="E39" s="72"/>
      <c r="F39" s="378">
        <v>40909</v>
      </c>
      <c r="G39" s="369">
        <v>42767</v>
      </c>
      <c r="H39" s="200" t="s">
        <v>1386</v>
      </c>
      <c r="I39" s="364">
        <v>500000</v>
      </c>
      <c r="J39" s="200" t="s">
        <v>1413</v>
      </c>
      <c r="K39" s="72"/>
      <c r="L39" s="72"/>
      <c r="M39" s="72"/>
      <c r="N39" s="72"/>
      <c r="O39" s="72"/>
      <c r="P39" s="72"/>
      <c r="Q39" s="72"/>
      <c r="R39" s="72" t="s">
        <v>42</v>
      </c>
      <c r="S39" s="74"/>
      <c r="T39" s="200" t="s">
        <v>1078</v>
      </c>
      <c r="U39" s="200" t="s">
        <v>1079</v>
      </c>
      <c r="V39" s="200"/>
      <c r="W39" s="200" t="s">
        <v>1782</v>
      </c>
      <c r="X39" s="200"/>
      <c r="Y39" s="72"/>
      <c r="Z39" s="72"/>
      <c r="AA39" s="72"/>
      <c r="AB39" s="72"/>
      <c r="AC39" s="72"/>
      <c r="AD39" s="72"/>
      <c r="AE39" s="72"/>
      <c r="AF39" s="72"/>
      <c r="AG39" s="72"/>
      <c r="AH39" s="72"/>
      <c r="AI39" s="72"/>
      <c r="AJ39" s="23"/>
    </row>
    <row r="40" spans="1:36" ht="63" customHeight="1" x14ac:dyDescent="0.25">
      <c r="A40" s="252"/>
      <c r="B40" s="55" t="s">
        <v>89</v>
      </c>
      <c r="C40" s="198" t="s">
        <v>1342</v>
      </c>
      <c r="D40" s="200" t="s">
        <v>291</v>
      </c>
      <c r="E40" s="72"/>
      <c r="F40" s="360">
        <v>41456</v>
      </c>
      <c r="G40" s="369">
        <v>42767</v>
      </c>
      <c r="H40" s="200" t="s">
        <v>1667</v>
      </c>
      <c r="I40" s="364">
        <v>200000</v>
      </c>
      <c r="J40" s="200" t="s">
        <v>1414</v>
      </c>
      <c r="K40" s="72"/>
      <c r="L40" s="72"/>
      <c r="M40" s="72"/>
      <c r="N40" s="72"/>
      <c r="O40" s="72" t="s">
        <v>42</v>
      </c>
      <c r="P40" s="72"/>
      <c r="Q40" s="72"/>
      <c r="R40" s="72"/>
      <c r="S40" s="74"/>
      <c r="T40" s="200" t="s">
        <v>1783</v>
      </c>
      <c r="U40" s="200"/>
      <c r="V40" s="200"/>
      <c r="W40" s="200" t="s">
        <v>1734</v>
      </c>
      <c r="X40" s="200"/>
      <c r="Y40" s="72"/>
      <c r="Z40" s="72"/>
      <c r="AA40" s="72"/>
      <c r="AB40" s="72"/>
      <c r="AC40" s="72"/>
      <c r="AD40" s="72"/>
      <c r="AE40" s="72"/>
      <c r="AF40" s="72"/>
      <c r="AG40" s="72"/>
      <c r="AH40" s="72"/>
      <c r="AI40" s="72"/>
      <c r="AJ40" s="23"/>
    </row>
    <row r="41" spans="1:36" ht="116.25" customHeight="1" x14ac:dyDescent="0.25">
      <c r="A41" s="252"/>
      <c r="B41" s="55" t="s">
        <v>90</v>
      </c>
      <c r="C41" s="198" t="s">
        <v>1343</v>
      </c>
      <c r="D41" s="200" t="s">
        <v>291</v>
      </c>
      <c r="E41" s="72"/>
      <c r="F41" s="378">
        <v>40909</v>
      </c>
      <c r="G41" s="369">
        <v>42767</v>
      </c>
      <c r="H41" s="200" t="s">
        <v>1668</v>
      </c>
      <c r="I41" s="364">
        <v>1000000</v>
      </c>
      <c r="J41" s="200" t="s">
        <v>1415</v>
      </c>
      <c r="K41" s="72"/>
      <c r="L41" s="72"/>
      <c r="M41" s="72"/>
      <c r="N41" s="72"/>
      <c r="O41" s="72"/>
      <c r="P41" s="72" t="s">
        <v>42</v>
      </c>
      <c r="Q41" s="72"/>
      <c r="R41" s="72"/>
      <c r="S41" s="74"/>
      <c r="T41" s="200" t="s">
        <v>1784</v>
      </c>
      <c r="U41" s="200" t="s">
        <v>1850</v>
      </c>
      <c r="V41" s="200"/>
      <c r="W41" s="200" t="s">
        <v>1734</v>
      </c>
      <c r="X41" s="200"/>
      <c r="Y41" s="72"/>
      <c r="Z41" s="72"/>
      <c r="AA41" s="72"/>
      <c r="AB41" s="72"/>
      <c r="AC41" s="72"/>
      <c r="AD41" s="72"/>
      <c r="AE41" s="72"/>
      <c r="AF41" s="72"/>
      <c r="AG41" s="72"/>
      <c r="AH41" s="72"/>
      <c r="AI41" s="72"/>
      <c r="AJ41" s="23"/>
    </row>
    <row r="42" spans="1:36" ht="138" customHeight="1" x14ac:dyDescent="0.25">
      <c r="A42" s="252"/>
      <c r="B42" s="55" t="s">
        <v>91</v>
      </c>
      <c r="C42" s="198" t="s">
        <v>1344</v>
      </c>
      <c r="D42" s="200" t="s">
        <v>297</v>
      </c>
      <c r="E42" s="72"/>
      <c r="F42" s="378" t="s">
        <v>1669</v>
      </c>
      <c r="G42" s="369">
        <v>42767</v>
      </c>
      <c r="H42" s="200" t="s">
        <v>1383</v>
      </c>
      <c r="I42" s="364">
        <v>3000000</v>
      </c>
      <c r="J42" s="200" t="s">
        <v>1416</v>
      </c>
      <c r="K42" s="72"/>
      <c r="L42" s="72"/>
      <c r="M42" s="72"/>
      <c r="N42" s="72"/>
      <c r="O42" s="72"/>
      <c r="P42" s="72" t="s">
        <v>42</v>
      </c>
      <c r="Q42" s="72"/>
      <c r="R42" s="72"/>
      <c r="S42" s="74"/>
      <c r="T42" s="200" t="s">
        <v>1779</v>
      </c>
      <c r="U42" s="200"/>
      <c r="V42" s="200" t="s">
        <v>1780</v>
      </c>
      <c r="W42" s="200" t="s">
        <v>1505</v>
      </c>
      <c r="X42" s="200"/>
      <c r="Y42" s="72"/>
      <c r="Z42" s="72"/>
      <c r="AA42" s="72"/>
      <c r="AB42" s="72"/>
      <c r="AC42" s="72"/>
      <c r="AD42" s="72"/>
      <c r="AE42" s="72"/>
      <c r="AF42" s="72"/>
      <c r="AG42" s="72"/>
      <c r="AH42" s="72"/>
      <c r="AI42" s="72"/>
      <c r="AJ42" s="23"/>
    </row>
    <row r="43" spans="1:36" ht="121.5" customHeight="1" x14ac:dyDescent="0.25">
      <c r="A43" s="251" t="s">
        <v>407</v>
      </c>
      <c r="B43" s="55" t="s">
        <v>96</v>
      </c>
      <c r="C43" s="198" t="s">
        <v>298</v>
      </c>
      <c r="D43" s="228" t="s">
        <v>299</v>
      </c>
      <c r="E43" s="75"/>
      <c r="F43" s="369">
        <v>41640</v>
      </c>
      <c r="G43" s="369">
        <v>42767</v>
      </c>
      <c r="H43" s="228" t="s">
        <v>815</v>
      </c>
      <c r="I43" s="365">
        <v>100000</v>
      </c>
      <c r="J43" s="228" t="s">
        <v>1417</v>
      </c>
      <c r="K43" s="75"/>
      <c r="L43" s="75"/>
      <c r="M43" s="75"/>
      <c r="N43" s="72"/>
      <c r="O43" s="72"/>
      <c r="P43" s="72"/>
      <c r="Q43" s="72"/>
      <c r="R43" s="72" t="s">
        <v>42</v>
      </c>
      <c r="S43" s="74"/>
      <c r="T43" s="228" t="s">
        <v>1785</v>
      </c>
      <c r="U43" s="228" t="s">
        <v>1772</v>
      </c>
      <c r="V43" s="228"/>
      <c r="W43" s="228" t="s">
        <v>603</v>
      </c>
      <c r="X43" s="228" t="s">
        <v>1786</v>
      </c>
      <c r="Y43" s="75"/>
      <c r="Z43" s="75"/>
      <c r="AA43" s="75"/>
      <c r="AB43" s="75"/>
      <c r="AC43" s="75"/>
      <c r="AD43" s="75"/>
      <c r="AE43" s="75"/>
      <c r="AF43" s="75"/>
      <c r="AG43" s="75"/>
      <c r="AH43" s="75"/>
      <c r="AI43" s="75"/>
      <c r="AJ43" s="23"/>
    </row>
    <row r="44" spans="1:36" ht="124.5" customHeight="1" x14ac:dyDescent="0.25">
      <c r="A44" s="252"/>
      <c r="B44" s="55" t="s">
        <v>97</v>
      </c>
      <c r="C44" s="198" t="s">
        <v>1705</v>
      </c>
      <c r="D44" s="228" t="s">
        <v>1649</v>
      </c>
      <c r="E44" s="75"/>
      <c r="F44" s="369">
        <v>40909</v>
      </c>
      <c r="G44" s="369">
        <v>42767</v>
      </c>
      <c r="H44" s="228" t="s">
        <v>1378</v>
      </c>
      <c r="I44" s="365" t="s">
        <v>977</v>
      </c>
      <c r="J44" s="228" t="s">
        <v>785</v>
      </c>
      <c r="K44" s="75"/>
      <c r="L44" s="75"/>
      <c r="M44" s="75"/>
      <c r="N44" s="72"/>
      <c r="O44" s="72"/>
      <c r="P44" s="72" t="s">
        <v>42</v>
      </c>
      <c r="Q44" s="72"/>
      <c r="R44" s="72"/>
      <c r="S44" s="74"/>
      <c r="T44" s="228" t="s">
        <v>1787</v>
      </c>
      <c r="U44" s="228"/>
      <c r="V44" s="228"/>
      <c r="W44" s="228" t="s">
        <v>1788</v>
      </c>
      <c r="X44" s="228"/>
      <c r="Y44" s="75"/>
      <c r="Z44" s="75"/>
      <c r="AA44" s="75"/>
      <c r="AB44" s="75"/>
      <c r="AC44" s="75"/>
      <c r="AD44" s="75"/>
      <c r="AE44" s="75"/>
      <c r="AF44" s="75"/>
      <c r="AG44" s="75"/>
      <c r="AH44" s="75"/>
      <c r="AI44" s="75"/>
      <c r="AJ44" s="23"/>
    </row>
    <row r="45" spans="1:36" ht="123" customHeight="1" x14ac:dyDescent="0.25">
      <c r="A45" s="252"/>
      <c r="B45" s="55" t="s">
        <v>98</v>
      </c>
      <c r="C45" s="198" t="s">
        <v>1650</v>
      </c>
      <c r="D45" s="228" t="s">
        <v>1651</v>
      </c>
      <c r="E45" s="75"/>
      <c r="F45" s="369">
        <v>40909</v>
      </c>
      <c r="G45" s="369">
        <v>42767</v>
      </c>
      <c r="H45" s="228" t="s">
        <v>1383</v>
      </c>
      <c r="I45" s="365">
        <v>300000</v>
      </c>
      <c r="J45" s="228" t="s">
        <v>1716</v>
      </c>
      <c r="K45" s="75"/>
      <c r="L45" s="75"/>
      <c r="M45" s="75"/>
      <c r="N45" s="72"/>
      <c r="O45" s="72" t="s">
        <v>42</v>
      </c>
      <c r="P45" s="72"/>
      <c r="Q45" s="72"/>
      <c r="R45" s="72"/>
      <c r="S45" s="74"/>
      <c r="T45" s="228" t="s">
        <v>1789</v>
      </c>
      <c r="U45" s="228"/>
      <c r="V45" s="228" t="s">
        <v>1790</v>
      </c>
      <c r="W45" s="228" t="s">
        <v>1791</v>
      </c>
      <c r="X45" s="228"/>
      <c r="Y45" s="75"/>
      <c r="Z45" s="75"/>
      <c r="AA45" s="75"/>
      <c r="AB45" s="75"/>
      <c r="AC45" s="75"/>
      <c r="AD45" s="75"/>
      <c r="AE45" s="75"/>
      <c r="AF45" s="75"/>
      <c r="AG45" s="75"/>
      <c r="AH45" s="75"/>
      <c r="AI45" s="75"/>
      <c r="AJ45" s="23"/>
    </row>
    <row r="46" spans="1:36" ht="72" customHeight="1" x14ac:dyDescent="0.25">
      <c r="A46" s="252"/>
      <c r="B46" s="55" t="s">
        <v>99</v>
      </c>
      <c r="C46" s="198" t="s">
        <v>304</v>
      </c>
      <c r="D46" s="228" t="s">
        <v>1345</v>
      </c>
      <c r="E46" s="75"/>
      <c r="F46" s="209">
        <v>40909</v>
      </c>
      <c r="G46" s="369">
        <v>42767</v>
      </c>
      <c r="H46" s="228" t="s">
        <v>1383</v>
      </c>
      <c r="I46" s="365">
        <v>2000000</v>
      </c>
      <c r="J46" s="228" t="s">
        <v>787</v>
      </c>
      <c r="K46" s="75"/>
      <c r="L46" s="75"/>
      <c r="M46" s="75"/>
      <c r="N46" s="72"/>
      <c r="O46" s="72"/>
      <c r="P46" s="72"/>
      <c r="Q46" s="72"/>
      <c r="R46" s="72" t="s">
        <v>42</v>
      </c>
      <c r="S46" s="74"/>
      <c r="T46" s="228" t="s">
        <v>1792</v>
      </c>
      <c r="U46" s="228"/>
      <c r="V46" s="228"/>
      <c r="W46" s="228" t="s">
        <v>1505</v>
      </c>
      <c r="X46" s="228"/>
      <c r="Y46" s="75"/>
      <c r="Z46" s="75"/>
      <c r="AA46" s="75"/>
      <c r="AB46" s="75"/>
      <c r="AC46" s="75"/>
      <c r="AD46" s="75"/>
      <c r="AE46" s="75"/>
      <c r="AF46" s="75"/>
      <c r="AG46" s="75"/>
      <c r="AH46" s="75"/>
      <c r="AI46" s="75"/>
      <c r="AJ46" s="23"/>
    </row>
    <row r="47" spans="1:36" ht="179.25" customHeight="1" x14ac:dyDescent="0.25">
      <c r="A47" s="252"/>
      <c r="B47" s="55" t="s">
        <v>100</v>
      </c>
      <c r="C47" s="198" t="s">
        <v>306</v>
      </c>
      <c r="D47" s="228" t="s">
        <v>307</v>
      </c>
      <c r="E47" s="75"/>
      <c r="F47" s="369">
        <v>42278</v>
      </c>
      <c r="G47" s="369">
        <v>42767</v>
      </c>
      <c r="H47" s="228" t="s">
        <v>436</v>
      </c>
      <c r="I47" s="365">
        <v>300000</v>
      </c>
      <c r="J47" s="228" t="s">
        <v>1418</v>
      </c>
      <c r="K47" s="75"/>
      <c r="L47" s="75"/>
      <c r="M47" s="75"/>
      <c r="N47" s="72"/>
      <c r="O47" s="72" t="s">
        <v>42</v>
      </c>
      <c r="P47" s="72"/>
      <c r="Q47" s="72"/>
      <c r="R47" s="72"/>
      <c r="S47" s="74"/>
      <c r="T47" s="228" t="s">
        <v>1793</v>
      </c>
      <c r="U47" s="228" t="s">
        <v>1794</v>
      </c>
      <c r="V47" s="228"/>
      <c r="W47" s="228" t="s">
        <v>1734</v>
      </c>
      <c r="X47" s="228" t="s">
        <v>1795</v>
      </c>
      <c r="Y47" s="75"/>
      <c r="Z47" s="75"/>
      <c r="AA47" s="75"/>
      <c r="AB47" s="75"/>
      <c r="AC47" s="75"/>
      <c r="AD47" s="75"/>
      <c r="AE47" s="75"/>
      <c r="AF47" s="75"/>
      <c r="AG47" s="75"/>
      <c r="AH47" s="75"/>
      <c r="AI47" s="75"/>
      <c r="AJ47" s="23"/>
    </row>
    <row r="48" spans="1:36" ht="72" customHeight="1" x14ac:dyDescent="0.25">
      <c r="A48" s="252"/>
      <c r="B48" s="55" t="s">
        <v>101</v>
      </c>
      <c r="C48" s="198" t="s">
        <v>308</v>
      </c>
      <c r="D48" s="228" t="s">
        <v>309</v>
      </c>
      <c r="E48" s="75"/>
      <c r="F48" s="369">
        <v>40909</v>
      </c>
      <c r="G48" s="369">
        <v>42767</v>
      </c>
      <c r="H48" s="228" t="s">
        <v>1379</v>
      </c>
      <c r="I48" s="365">
        <v>1000000</v>
      </c>
      <c r="J48" s="228" t="s">
        <v>1717</v>
      </c>
      <c r="K48" s="75"/>
      <c r="L48" s="75"/>
      <c r="M48" s="75"/>
      <c r="N48" s="72"/>
      <c r="O48" s="72" t="s">
        <v>42</v>
      </c>
      <c r="P48" s="72"/>
      <c r="Q48" s="72"/>
      <c r="R48" s="72"/>
      <c r="S48" s="74"/>
      <c r="T48" s="228" t="s">
        <v>1796</v>
      </c>
      <c r="U48" s="228" t="s">
        <v>1797</v>
      </c>
      <c r="V48" s="228"/>
      <c r="W48" s="228" t="s">
        <v>1734</v>
      </c>
      <c r="X48" s="228"/>
      <c r="Y48" s="75"/>
      <c r="Z48" s="75"/>
      <c r="AA48" s="75"/>
      <c r="AB48" s="75"/>
      <c r="AC48" s="75"/>
      <c r="AD48" s="75"/>
      <c r="AE48" s="75"/>
      <c r="AF48" s="75"/>
      <c r="AG48" s="75"/>
      <c r="AH48" s="75"/>
      <c r="AI48" s="75"/>
      <c r="AJ48" s="23"/>
    </row>
    <row r="49" spans="1:36" ht="234" customHeight="1" x14ac:dyDescent="0.25">
      <c r="A49" s="252"/>
      <c r="B49" s="55" t="s">
        <v>102</v>
      </c>
      <c r="C49" s="198" t="s">
        <v>1652</v>
      </c>
      <c r="D49" s="228" t="s">
        <v>310</v>
      </c>
      <c r="E49" s="75"/>
      <c r="F49" s="369">
        <v>40909</v>
      </c>
      <c r="G49" s="369">
        <v>42767</v>
      </c>
      <c r="H49" s="228" t="s">
        <v>1379</v>
      </c>
      <c r="I49" s="365">
        <v>1000000</v>
      </c>
      <c r="J49" s="228" t="s">
        <v>1419</v>
      </c>
      <c r="K49" s="75"/>
      <c r="L49" s="75"/>
      <c r="M49" s="75"/>
      <c r="N49" s="72"/>
      <c r="O49" s="72"/>
      <c r="P49" s="72" t="s">
        <v>42</v>
      </c>
      <c r="Q49" s="72"/>
      <c r="R49" s="72"/>
      <c r="S49" s="74"/>
      <c r="T49" s="228" t="s">
        <v>1798</v>
      </c>
      <c r="U49" s="228" t="s">
        <v>1851</v>
      </c>
      <c r="V49" s="228"/>
      <c r="W49" s="228" t="s">
        <v>1734</v>
      </c>
      <c r="X49" s="228" t="s">
        <v>1799</v>
      </c>
      <c r="Y49" s="75"/>
      <c r="Z49" s="75"/>
      <c r="AA49" s="75"/>
      <c r="AB49" s="75"/>
      <c r="AC49" s="75"/>
      <c r="AD49" s="75"/>
      <c r="AE49" s="75"/>
      <c r="AF49" s="75"/>
      <c r="AG49" s="75"/>
      <c r="AH49" s="75"/>
      <c r="AI49" s="75"/>
      <c r="AJ49" s="23"/>
    </row>
    <row r="50" spans="1:36" ht="83.25" customHeight="1" x14ac:dyDescent="0.25">
      <c r="A50" s="252"/>
      <c r="B50" s="55" t="s">
        <v>103</v>
      </c>
      <c r="C50" s="198" t="s">
        <v>311</v>
      </c>
      <c r="D50" s="228" t="s">
        <v>1346</v>
      </c>
      <c r="E50" s="75"/>
      <c r="F50" s="369">
        <v>40909</v>
      </c>
      <c r="G50" s="369">
        <v>42767</v>
      </c>
      <c r="H50" s="228" t="s">
        <v>1232</v>
      </c>
      <c r="I50" s="365">
        <v>600000</v>
      </c>
      <c r="J50" s="228" t="s">
        <v>1718</v>
      </c>
      <c r="K50" s="75"/>
      <c r="L50" s="75"/>
      <c r="M50" s="75"/>
      <c r="N50" s="72"/>
      <c r="O50" s="72"/>
      <c r="P50" s="72" t="s">
        <v>42</v>
      </c>
      <c r="Q50" s="72"/>
      <c r="R50" s="72"/>
      <c r="S50" s="74"/>
      <c r="T50" s="228" t="s">
        <v>1800</v>
      </c>
      <c r="U50" s="228"/>
      <c r="V50" s="228" t="s">
        <v>1801</v>
      </c>
      <c r="W50" s="228" t="s">
        <v>1802</v>
      </c>
      <c r="X50" s="228"/>
      <c r="Y50" s="75"/>
      <c r="Z50" s="75"/>
      <c r="AA50" s="75"/>
      <c r="AB50" s="75"/>
      <c r="AC50" s="75"/>
      <c r="AD50" s="75"/>
      <c r="AE50" s="75"/>
      <c r="AF50" s="75"/>
      <c r="AG50" s="75"/>
      <c r="AH50" s="75"/>
      <c r="AI50" s="75"/>
      <c r="AJ50" s="23"/>
    </row>
    <row r="51" spans="1:36" ht="95.25" customHeight="1" x14ac:dyDescent="0.25">
      <c r="A51" s="252"/>
      <c r="B51" s="55" t="s">
        <v>104</v>
      </c>
      <c r="C51" s="197" t="s">
        <v>313</v>
      </c>
      <c r="D51" s="200" t="s">
        <v>314</v>
      </c>
      <c r="E51" s="72"/>
      <c r="F51" s="369">
        <v>41183</v>
      </c>
      <c r="G51" s="369">
        <v>42767</v>
      </c>
      <c r="H51" s="200" t="s">
        <v>1382</v>
      </c>
      <c r="I51" s="364">
        <v>200000</v>
      </c>
      <c r="J51" s="200" t="s">
        <v>1719</v>
      </c>
      <c r="K51" s="72"/>
      <c r="L51" s="72"/>
      <c r="M51" s="72"/>
      <c r="N51" s="72"/>
      <c r="O51" s="72"/>
      <c r="P51" s="72"/>
      <c r="Q51" s="72" t="s">
        <v>42</v>
      </c>
      <c r="R51" s="72"/>
      <c r="S51" s="74"/>
      <c r="T51" s="200" t="s">
        <v>1803</v>
      </c>
      <c r="U51" s="200" t="s">
        <v>1804</v>
      </c>
      <c r="V51" s="200"/>
      <c r="W51" s="200" t="s">
        <v>1499</v>
      </c>
      <c r="X51" s="200"/>
      <c r="Y51" s="72"/>
      <c r="Z51" s="72"/>
      <c r="AA51" s="72"/>
      <c r="AB51" s="72"/>
      <c r="AC51" s="72"/>
      <c r="AD51" s="72"/>
      <c r="AE51" s="72"/>
      <c r="AF51" s="72"/>
      <c r="AG51" s="72"/>
      <c r="AH51" s="72"/>
      <c r="AI51" s="72"/>
      <c r="AJ51" s="23"/>
    </row>
    <row r="52" spans="1:36" ht="80.25" customHeight="1" x14ac:dyDescent="0.25">
      <c r="A52" s="252"/>
      <c r="B52" s="55" t="s">
        <v>105</v>
      </c>
      <c r="C52" s="197" t="s">
        <v>315</v>
      </c>
      <c r="D52" s="200" t="s">
        <v>316</v>
      </c>
      <c r="E52" s="72"/>
      <c r="F52" s="369">
        <v>40909</v>
      </c>
      <c r="G52" s="369">
        <v>42767</v>
      </c>
      <c r="H52" s="200" t="s">
        <v>1378</v>
      </c>
      <c r="I52" s="364">
        <v>10000</v>
      </c>
      <c r="J52" s="200" t="s">
        <v>509</v>
      </c>
      <c r="K52" s="72"/>
      <c r="L52" s="72"/>
      <c r="M52" s="72"/>
      <c r="N52" s="72"/>
      <c r="O52" s="72" t="s">
        <v>42</v>
      </c>
      <c r="P52" s="72"/>
      <c r="Q52" s="72"/>
      <c r="R52" s="72"/>
      <c r="S52" s="74"/>
      <c r="T52" s="200" t="s">
        <v>1805</v>
      </c>
      <c r="U52" s="200"/>
      <c r="V52" s="200" t="s">
        <v>1806</v>
      </c>
      <c r="W52" s="200" t="s">
        <v>1807</v>
      </c>
      <c r="X52" s="200"/>
      <c r="Y52" s="72"/>
      <c r="Z52" s="72"/>
      <c r="AA52" s="72"/>
      <c r="AB52" s="72"/>
      <c r="AC52" s="72"/>
      <c r="AD52" s="72"/>
      <c r="AE52" s="72"/>
      <c r="AF52" s="72"/>
      <c r="AG52" s="72"/>
      <c r="AH52" s="72"/>
      <c r="AI52" s="72"/>
      <c r="AJ52" s="23"/>
    </row>
    <row r="53" spans="1:36" ht="114.75" customHeight="1" x14ac:dyDescent="0.25">
      <c r="A53" s="252"/>
      <c r="B53" s="55" t="s">
        <v>106</v>
      </c>
      <c r="C53" s="197" t="s">
        <v>1706</v>
      </c>
      <c r="D53" s="200" t="s">
        <v>1698</v>
      </c>
      <c r="E53" s="72"/>
      <c r="F53" s="369">
        <v>42278</v>
      </c>
      <c r="G53" s="369">
        <v>42552</v>
      </c>
      <c r="H53" s="200" t="s">
        <v>1384</v>
      </c>
      <c r="I53" s="364"/>
      <c r="J53" s="200" t="s">
        <v>1700</v>
      </c>
      <c r="K53" s="72"/>
      <c r="L53" s="72"/>
      <c r="M53" s="72"/>
      <c r="N53" s="72"/>
      <c r="O53" s="72"/>
      <c r="P53" s="72" t="s">
        <v>42</v>
      </c>
      <c r="Q53" s="72"/>
      <c r="R53" s="72"/>
      <c r="S53" s="74"/>
      <c r="T53" s="200" t="s">
        <v>1808</v>
      </c>
      <c r="U53" s="200"/>
      <c r="V53" s="200" t="s">
        <v>1809</v>
      </c>
      <c r="W53" s="200" t="s">
        <v>1791</v>
      </c>
      <c r="X53" s="200"/>
      <c r="Y53" s="72"/>
      <c r="Z53" s="72"/>
      <c r="AA53" s="72"/>
      <c r="AB53" s="72"/>
      <c r="AC53" s="72"/>
      <c r="AD53" s="72"/>
      <c r="AE53" s="72"/>
      <c r="AF53" s="72"/>
      <c r="AG53" s="72"/>
      <c r="AH53" s="72"/>
      <c r="AI53" s="72"/>
      <c r="AJ53" s="23"/>
    </row>
    <row r="54" spans="1:36" ht="110.25" customHeight="1" x14ac:dyDescent="0.25">
      <c r="A54" s="251" t="s">
        <v>408</v>
      </c>
      <c r="B54" s="55" t="s">
        <v>108</v>
      </c>
      <c r="C54" s="198" t="s">
        <v>321</v>
      </c>
      <c r="D54" s="228" t="s">
        <v>322</v>
      </c>
      <c r="E54" s="75"/>
      <c r="F54" s="209">
        <v>40909</v>
      </c>
      <c r="G54" s="369">
        <v>42767</v>
      </c>
      <c r="H54" s="228" t="s">
        <v>815</v>
      </c>
      <c r="I54" s="365">
        <v>450000</v>
      </c>
      <c r="J54" s="228"/>
      <c r="K54" s="75"/>
      <c r="L54" s="75"/>
      <c r="M54" s="75"/>
      <c r="N54" s="72"/>
      <c r="O54" s="72"/>
      <c r="P54" s="72"/>
      <c r="Q54" s="72"/>
      <c r="R54" s="72" t="s">
        <v>42</v>
      </c>
      <c r="S54" s="74"/>
      <c r="T54" s="228" t="s">
        <v>1810</v>
      </c>
      <c r="U54" s="228" t="s">
        <v>1811</v>
      </c>
      <c r="V54" s="228"/>
      <c r="W54" s="228" t="s">
        <v>603</v>
      </c>
      <c r="X54" s="228" t="s">
        <v>1812</v>
      </c>
      <c r="Y54" s="75"/>
      <c r="Z54" s="75"/>
      <c r="AA54" s="75"/>
      <c r="AB54" s="75"/>
      <c r="AC54" s="75"/>
      <c r="AD54" s="75"/>
      <c r="AE54" s="75"/>
      <c r="AF54" s="75"/>
      <c r="AG54" s="75"/>
      <c r="AH54" s="75"/>
      <c r="AI54" s="75"/>
      <c r="AJ54" s="23"/>
    </row>
    <row r="55" spans="1:36" ht="107.25" customHeight="1" x14ac:dyDescent="0.25">
      <c r="A55" s="252"/>
      <c r="B55" s="55" t="s">
        <v>109</v>
      </c>
      <c r="C55" s="198" t="s">
        <v>323</v>
      </c>
      <c r="D55" s="228" t="s">
        <v>324</v>
      </c>
      <c r="E55" s="75"/>
      <c r="F55" s="369">
        <v>41183</v>
      </c>
      <c r="G55" s="369">
        <v>42767</v>
      </c>
      <c r="H55" s="228" t="s">
        <v>1391</v>
      </c>
      <c r="I55" s="365">
        <v>500000</v>
      </c>
      <c r="J55" s="228" t="s">
        <v>1423</v>
      </c>
      <c r="K55" s="75"/>
      <c r="L55" s="75"/>
      <c r="M55" s="75"/>
      <c r="N55" s="72"/>
      <c r="O55" s="72" t="s">
        <v>42</v>
      </c>
      <c r="P55" s="72"/>
      <c r="Q55" s="72"/>
      <c r="R55" s="72"/>
      <c r="S55" s="74"/>
      <c r="T55" s="228" t="s">
        <v>1813</v>
      </c>
      <c r="U55" s="228"/>
      <c r="V55" s="228"/>
      <c r="W55" s="228" t="s">
        <v>672</v>
      </c>
      <c r="X55" s="228"/>
      <c r="Y55" s="75"/>
      <c r="Z55" s="75"/>
      <c r="AA55" s="75"/>
      <c r="AB55" s="75"/>
      <c r="AC55" s="75"/>
      <c r="AD55" s="75"/>
      <c r="AE55" s="75"/>
      <c r="AF55" s="75"/>
      <c r="AG55" s="75"/>
      <c r="AH55" s="75"/>
      <c r="AI55" s="75"/>
      <c r="AJ55" s="23"/>
    </row>
    <row r="56" spans="1:36" ht="54.75" customHeight="1" x14ac:dyDescent="0.25">
      <c r="A56" s="252"/>
      <c r="B56" s="55" t="s">
        <v>110</v>
      </c>
      <c r="C56" s="198" t="s">
        <v>325</v>
      </c>
      <c r="D56" s="228" t="s">
        <v>908</v>
      </c>
      <c r="E56" s="75"/>
      <c r="F56" s="369">
        <v>41122</v>
      </c>
      <c r="G56" s="369">
        <v>42767</v>
      </c>
      <c r="H56" s="228" t="s">
        <v>1391</v>
      </c>
      <c r="I56" s="365">
        <v>500000</v>
      </c>
      <c r="J56" s="228" t="s">
        <v>1720</v>
      </c>
      <c r="K56" s="75"/>
      <c r="L56" s="75"/>
      <c r="M56" s="75"/>
      <c r="N56" s="72"/>
      <c r="O56" s="72"/>
      <c r="P56" s="72"/>
      <c r="Q56" s="72" t="s">
        <v>42</v>
      </c>
      <c r="R56" s="72"/>
      <c r="S56" s="74"/>
      <c r="T56" s="228" t="s">
        <v>1814</v>
      </c>
      <c r="U56" s="228"/>
      <c r="V56" s="228"/>
      <c r="W56" s="228" t="s">
        <v>672</v>
      </c>
      <c r="X56" s="228"/>
      <c r="Y56" s="75"/>
      <c r="Z56" s="75"/>
      <c r="AA56" s="75"/>
      <c r="AB56" s="75"/>
      <c r="AC56" s="75"/>
      <c r="AD56" s="75"/>
      <c r="AE56" s="75"/>
      <c r="AF56" s="75"/>
      <c r="AG56" s="75"/>
      <c r="AH56" s="75"/>
      <c r="AI56" s="75"/>
      <c r="AJ56" s="23"/>
    </row>
    <row r="57" spans="1:36" ht="90" customHeight="1" x14ac:dyDescent="0.25">
      <c r="A57" s="252"/>
      <c r="B57" s="55" t="s">
        <v>111</v>
      </c>
      <c r="C57" s="198" t="s">
        <v>327</v>
      </c>
      <c r="D57" s="228" t="s">
        <v>909</v>
      </c>
      <c r="E57" s="75"/>
      <c r="F57" s="369">
        <v>41183</v>
      </c>
      <c r="G57" s="369">
        <v>42767</v>
      </c>
      <c r="H57" s="228" t="s">
        <v>1391</v>
      </c>
      <c r="I57" s="365">
        <v>600000</v>
      </c>
      <c r="J57" s="228" t="s">
        <v>1425</v>
      </c>
      <c r="K57" s="75"/>
      <c r="L57" s="75"/>
      <c r="M57" s="75"/>
      <c r="N57" s="72"/>
      <c r="O57" s="72" t="s">
        <v>42</v>
      </c>
      <c r="P57" s="72"/>
      <c r="Q57" s="72"/>
      <c r="R57" s="72"/>
      <c r="S57" s="74"/>
      <c r="T57" s="228" t="s">
        <v>1815</v>
      </c>
      <c r="U57" s="228"/>
      <c r="V57" s="228"/>
      <c r="W57" s="228" t="s">
        <v>672</v>
      </c>
      <c r="X57" s="228"/>
      <c r="Y57" s="75"/>
      <c r="Z57" s="75"/>
      <c r="AA57" s="75"/>
      <c r="AB57" s="75"/>
      <c r="AC57" s="75"/>
      <c r="AD57" s="75"/>
      <c r="AE57" s="75"/>
      <c r="AF57" s="75"/>
      <c r="AG57" s="75"/>
      <c r="AH57" s="75"/>
      <c r="AI57" s="75"/>
      <c r="AJ57" s="23"/>
    </row>
    <row r="58" spans="1:36" ht="98.25" customHeight="1" x14ac:dyDescent="0.25">
      <c r="A58" s="252"/>
      <c r="B58" s="55" t="s">
        <v>112</v>
      </c>
      <c r="C58" s="198" t="s">
        <v>329</v>
      </c>
      <c r="D58" s="228" t="s">
        <v>330</v>
      </c>
      <c r="E58" s="75"/>
      <c r="F58" s="369">
        <v>40817</v>
      </c>
      <c r="G58" s="369">
        <v>42767</v>
      </c>
      <c r="H58" s="228" t="s">
        <v>815</v>
      </c>
      <c r="I58" s="365">
        <v>450000</v>
      </c>
      <c r="J58" s="228"/>
      <c r="K58" s="75"/>
      <c r="L58" s="75"/>
      <c r="M58" s="75"/>
      <c r="N58" s="72"/>
      <c r="O58" s="72"/>
      <c r="P58" s="72"/>
      <c r="Q58" s="72"/>
      <c r="R58" s="72" t="s">
        <v>42</v>
      </c>
      <c r="S58" s="74"/>
      <c r="T58" s="228" t="s">
        <v>1816</v>
      </c>
      <c r="U58" s="228" t="s">
        <v>1811</v>
      </c>
      <c r="V58" s="228"/>
      <c r="W58" s="228"/>
      <c r="X58" s="228" t="s">
        <v>1812</v>
      </c>
      <c r="Y58" s="75"/>
      <c r="Z58" s="75"/>
      <c r="AA58" s="75"/>
      <c r="AB58" s="75"/>
      <c r="AC58" s="75"/>
      <c r="AD58" s="75"/>
      <c r="AE58" s="75"/>
      <c r="AF58" s="75"/>
      <c r="AG58" s="75"/>
      <c r="AH58" s="75"/>
      <c r="AI58" s="75"/>
      <c r="AJ58" s="23"/>
    </row>
    <row r="59" spans="1:36" ht="114.75" customHeight="1" x14ac:dyDescent="0.25">
      <c r="A59" s="252"/>
      <c r="B59" s="55" t="s">
        <v>113</v>
      </c>
      <c r="C59" s="198" t="s">
        <v>1348</v>
      </c>
      <c r="D59" s="228" t="s">
        <v>1215</v>
      </c>
      <c r="E59" s="75"/>
      <c r="F59" s="369">
        <v>40909</v>
      </c>
      <c r="G59" s="369">
        <v>42767</v>
      </c>
      <c r="H59" s="228" t="s">
        <v>1667</v>
      </c>
      <c r="I59" s="365">
        <v>600000</v>
      </c>
      <c r="J59" s="228" t="s">
        <v>1426</v>
      </c>
      <c r="K59" s="75"/>
      <c r="L59" s="75"/>
      <c r="M59" s="75"/>
      <c r="N59" s="72"/>
      <c r="O59" s="72" t="s">
        <v>42</v>
      </c>
      <c r="P59" s="72"/>
      <c r="Q59" s="72"/>
      <c r="R59" s="72"/>
      <c r="S59" s="74"/>
      <c r="T59" s="228" t="s">
        <v>1817</v>
      </c>
      <c r="U59" s="228"/>
      <c r="V59" s="228"/>
      <c r="W59" s="228"/>
      <c r="X59" s="228"/>
      <c r="Y59" s="75"/>
      <c r="Z59" s="75"/>
      <c r="AA59" s="75"/>
      <c r="AB59" s="75"/>
      <c r="AC59" s="75"/>
      <c r="AD59" s="75"/>
      <c r="AE59" s="75"/>
      <c r="AF59" s="75"/>
      <c r="AG59" s="75"/>
      <c r="AH59" s="75"/>
      <c r="AI59" s="75"/>
      <c r="AJ59" s="23"/>
    </row>
    <row r="60" spans="1:36" ht="255" x14ac:dyDescent="0.25">
      <c r="A60" s="252"/>
      <c r="B60" s="55" t="s">
        <v>114</v>
      </c>
      <c r="C60" s="198" t="s">
        <v>910</v>
      </c>
      <c r="D60" s="228" t="s">
        <v>863</v>
      </c>
      <c r="E60" s="75"/>
      <c r="F60" s="209">
        <v>41640</v>
      </c>
      <c r="G60" s="369">
        <v>42767</v>
      </c>
      <c r="H60" s="228" t="s">
        <v>1392</v>
      </c>
      <c r="I60" s="365">
        <v>20000</v>
      </c>
      <c r="J60" s="228" t="s">
        <v>1721</v>
      </c>
      <c r="K60" s="75"/>
      <c r="L60" s="75"/>
      <c r="M60" s="75"/>
      <c r="N60" s="72"/>
      <c r="O60" s="72" t="s">
        <v>42</v>
      </c>
      <c r="P60" s="72"/>
      <c r="Q60" s="72"/>
      <c r="R60" s="72"/>
      <c r="S60" s="74"/>
      <c r="T60" s="228" t="s">
        <v>1818</v>
      </c>
      <c r="U60" s="228"/>
      <c r="V60" s="228"/>
      <c r="W60" s="228" t="s">
        <v>1734</v>
      </c>
      <c r="X60" s="228"/>
      <c r="Y60" s="75"/>
      <c r="Z60" s="75"/>
      <c r="AA60" s="75"/>
      <c r="AB60" s="75"/>
      <c r="AC60" s="75"/>
      <c r="AD60" s="75"/>
      <c r="AE60" s="75"/>
      <c r="AF60" s="75"/>
      <c r="AG60" s="75"/>
      <c r="AH60" s="75"/>
      <c r="AI60" s="75"/>
      <c r="AJ60" s="23"/>
    </row>
    <row r="61" spans="1:36" ht="62.25" customHeight="1" x14ac:dyDescent="0.25">
      <c r="A61" s="251" t="s">
        <v>409</v>
      </c>
      <c r="B61" s="55" t="s">
        <v>142</v>
      </c>
      <c r="C61" s="198" t="s">
        <v>1653</v>
      </c>
      <c r="D61" s="228" t="s">
        <v>1654</v>
      </c>
      <c r="E61" s="75"/>
      <c r="F61" s="369">
        <v>41640</v>
      </c>
      <c r="G61" s="369">
        <v>42767</v>
      </c>
      <c r="H61" s="228" t="s">
        <v>815</v>
      </c>
      <c r="I61" s="365">
        <v>25000</v>
      </c>
      <c r="J61" s="228" t="s">
        <v>801</v>
      </c>
      <c r="K61" s="75"/>
      <c r="L61" s="75"/>
      <c r="M61" s="75"/>
      <c r="N61" s="72"/>
      <c r="O61" s="72" t="s">
        <v>42</v>
      </c>
      <c r="P61" s="72"/>
      <c r="Q61" s="72"/>
      <c r="R61" s="72"/>
      <c r="S61" s="74"/>
      <c r="T61" s="228" t="s">
        <v>1819</v>
      </c>
      <c r="U61" s="228"/>
      <c r="V61" s="228"/>
      <c r="W61" s="228" t="s">
        <v>1820</v>
      </c>
      <c r="X61" s="228"/>
      <c r="Y61" s="75"/>
      <c r="Z61" s="75"/>
      <c r="AA61" s="75"/>
      <c r="AB61" s="75"/>
      <c r="AC61" s="75"/>
      <c r="AD61" s="75"/>
      <c r="AE61" s="75"/>
      <c r="AF61" s="75"/>
      <c r="AG61" s="75"/>
      <c r="AH61" s="75"/>
      <c r="AI61" s="75"/>
      <c r="AJ61" s="23"/>
    </row>
    <row r="62" spans="1:36" ht="153.75" customHeight="1" x14ac:dyDescent="0.25">
      <c r="A62" s="252"/>
      <c r="B62" s="55" t="s">
        <v>143</v>
      </c>
      <c r="C62" s="198" t="s">
        <v>335</v>
      </c>
      <c r="D62" s="228" t="s">
        <v>1655</v>
      </c>
      <c r="E62" s="75"/>
      <c r="F62" s="369">
        <v>41091</v>
      </c>
      <c r="G62" s="369">
        <v>42767</v>
      </c>
      <c r="H62" s="228" t="s">
        <v>1712</v>
      </c>
      <c r="I62" s="365">
        <v>6800000</v>
      </c>
      <c r="J62" s="228" t="s">
        <v>1722</v>
      </c>
      <c r="K62" s="75"/>
      <c r="L62" s="75"/>
      <c r="M62" s="75"/>
      <c r="N62" s="72"/>
      <c r="O62" s="72" t="s">
        <v>42</v>
      </c>
      <c r="P62" s="72"/>
      <c r="Q62" s="72"/>
      <c r="R62" s="72"/>
      <c r="S62" s="74"/>
      <c r="T62" s="228" t="s">
        <v>1821</v>
      </c>
      <c r="U62" s="228" t="s">
        <v>1822</v>
      </c>
      <c r="V62" s="228" t="s">
        <v>1823</v>
      </c>
      <c r="W62" s="228" t="s">
        <v>1824</v>
      </c>
      <c r="X62" s="228" t="s">
        <v>1825</v>
      </c>
      <c r="Y62" s="75"/>
      <c r="Z62" s="75"/>
      <c r="AA62" s="75"/>
      <c r="AB62" s="75"/>
      <c r="AC62" s="75"/>
      <c r="AD62" s="75"/>
      <c r="AE62" s="75"/>
      <c r="AF62" s="75"/>
      <c r="AG62" s="75"/>
      <c r="AH62" s="75"/>
      <c r="AI62" s="75"/>
      <c r="AJ62" s="23"/>
    </row>
    <row r="63" spans="1:36" ht="204" customHeight="1" x14ac:dyDescent="0.25">
      <c r="A63" s="252"/>
      <c r="B63" s="55" t="s">
        <v>144</v>
      </c>
      <c r="C63" s="198" t="s">
        <v>1656</v>
      </c>
      <c r="D63" s="228" t="s">
        <v>1657</v>
      </c>
      <c r="E63" s="75"/>
      <c r="F63" s="369">
        <v>40909</v>
      </c>
      <c r="G63" s="369">
        <v>42767</v>
      </c>
      <c r="H63" s="228" t="s">
        <v>1394</v>
      </c>
      <c r="I63" s="365">
        <v>50000</v>
      </c>
      <c r="J63" s="228" t="s">
        <v>1428</v>
      </c>
      <c r="K63" s="75"/>
      <c r="L63" s="75"/>
      <c r="M63" s="75"/>
      <c r="N63" s="72"/>
      <c r="O63" s="72" t="s">
        <v>42</v>
      </c>
      <c r="P63" s="72"/>
      <c r="Q63" s="72"/>
      <c r="R63" s="72"/>
      <c r="S63" s="74"/>
      <c r="T63" s="228" t="s">
        <v>1766</v>
      </c>
      <c r="U63" s="228"/>
      <c r="V63" s="228"/>
      <c r="W63" s="228" t="s">
        <v>1734</v>
      </c>
      <c r="X63" s="228"/>
      <c r="Y63" s="75"/>
      <c r="Z63" s="75"/>
      <c r="AA63" s="75"/>
      <c r="AB63" s="75"/>
      <c r="AC63" s="75"/>
      <c r="AD63" s="75"/>
      <c r="AE63" s="75"/>
      <c r="AF63" s="75"/>
      <c r="AG63" s="75"/>
      <c r="AH63" s="75"/>
      <c r="AI63" s="75"/>
      <c r="AJ63" s="23"/>
    </row>
    <row r="64" spans="1:36" ht="84.75" customHeight="1" x14ac:dyDescent="0.25">
      <c r="A64" s="252"/>
      <c r="B64" s="55" t="s">
        <v>145</v>
      </c>
      <c r="C64" s="198" t="s">
        <v>1350</v>
      </c>
      <c r="D64" s="228" t="s">
        <v>340</v>
      </c>
      <c r="E64" s="75"/>
      <c r="F64" s="209">
        <v>40909</v>
      </c>
      <c r="G64" s="369">
        <v>42767</v>
      </c>
      <c r="H64" s="228" t="s">
        <v>1667</v>
      </c>
      <c r="I64" s="365">
        <v>100000</v>
      </c>
      <c r="J64" s="228" t="s">
        <v>1429</v>
      </c>
      <c r="K64" s="75"/>
      <c r="L64" s="75"/>
      <c r="M64" s="75"/>
      <c r="N64" s="72"/>
      <c r="O64" s="72" t="s">
        <v>42</v>
      </c>
      <c r="P64" s="72"/>
      <c r="Q64" s="72"/>
      <c r="R64" s="72"/>
      <c r="S64" s="74"/>
      <c r="T64" s="228" t="s">
        <v>1817</v>
      </c>
      <c r="U64" s="228"/>
      <c r="V64" s="228"/>
      <c r="W64" s="228"/>
      <c r="X64" s="228"/>
      <c r="Y64" s="75"/>
      <c r="Z64" s="75"/>
      <c r="AA64" s="75"/>
      <c r="AB64" s="75"/>
      <c r="AC64" s="75"/>
      <c r="AD64" s="75"/>
      <c r="AE64" s="75"/>
      <c r="AF64" s="75"/>
      <c r="AG64" s="75"/>
      <c r="AH64" s="75"/>
      <c r="AI64" s="75"/>
      <c r="AJ64" s="23"/>
    </row>
    <row r="65" spans="1:36" ht="157.5" customHeight="1" x14ac:dyDescent="0.25">
      <c r="A65" s="251" t="s">
        <v>1318</v>
      </c>
      <c r="B65" s="55" t="s">
        <v>146</v>
      </c>
      <c r="C65" s="198" t="s">
        <v>1351</v>
      </c>
      <c r="D65" s="228" t="s">
        <v>342</v>
      </c>
      <c r="E65" s="75"/>
      <c r="F65" s="209">
        <v>41548</v>
      </c>
      <c r="G65" s="369">
        <v>42767</v>
      </c>
      <c r="H65" s="228" t="s">
        <v>1390</v>
      </c>
      <c r="I65" s="365">
        <v>150000</v>
      </c>
      <c r="J65" s="228" t="s">
        <v>1430</v>
      </c>
      <c r="K65" s="75"/>
      <c r="L65" s="75"/>
      <c r="M65" s="75"/>
      <c r="N65" s="72"/>
      <c r="O65" s="72" t="s">
        <v>42</v>
      </c>
      <c r="P65" s="72"/>
      <c r="Q65" s="72"/>
      <c r="R65" s="72"/>
      <c r="S65" s="74"/>
      <c r="T65" s="228" t="s">
        <v>1826</v>
      </c>
      <c r="U65" s="228" t="s">
        <v>1827</v>
      </c>
      <c r="V65" s="228" t="s">
        <v>1572</v>
      </c>
      <c r="W65" s="228" t="s">
        <v>1539</v>
      </c>
      <c r="X65" s="228" t="s">
        <v>1540</v>
      </c>
      <c r="Y65" s="75"/>
      <c r="Z65" s="75"/>
      <c r="AA65" s="75"/>
      <c r="AB65" s="75"/>
      <c r="AC65" s="75"/>
      <c r="AD65" s="75"/>
      <c r="AE65" s="75"/>
      <c r="AF65" s="75"/>
      <c r="AG65" s="75"/>
      <c r="AH65" s="75"/>
      <c r="AI65" s="75"/>
      <c r="AJ65" s="23"/>
    </row>
    <row r="66" spans="1:36" ht="344.25" customHeight="1" x14ac:dyDescent="0.25">
      <c r="A66" s="252"/>
      <c r="B66" s="55" t="s">
        <v>147</v>
      </c>
      <c r="C66" s="198" t="s">
        <v>1658</v>
      </c>
      <c r="D66" s="228" t="s">
        <v>1659</v>
      </c>
      <c r="E66" s="75"/>
      <c r="F66" s="209">
        <v>41548</v>
      </c>
      <c r="G66" s="369">
        <v>42767</v>
      </c>
      <c r="H66" s="228" t="s">
        <v>958</v>
      </c>
      <c r="I66" s="365">
        <v>600000</v>
      </c>
      <c r="J66" s="228" t="s">
        <v>1431</v>
      </c>
      <c r="K66" s="75"/>
      <c r="L66" s="75"/>
      <c r="M66" s="75"/>
      <c r="N66" s="72"/>
      <c r="O66" s="72"/>
      <c r="P66" s="72"/>
      <c r="Q66" s="72" t="s">
        <v>42</v>
      </c>
      <c r="R66" s="72"/>
      <c r="S66" s="74"/>
      <c r="T66" s="228" t="s">
        <v>1828</v>
      </c>
      <c r="U66" s="228" t="s">
        <v>1829</v>
      </c>
      <c r="V66" s="228"/>
      <c r="W66" s="228" t="s">
        <v>1830</v>
      </c>
      <c r="X66" s="397" t="s">
        <v>1852</v>
      </c>
      <c r="Y66" s="75"/>
      <c r="Z66" s="75"/>
      <c r="AA66" s="75"/>
      <c r="AB66" s="75"/>
      <c r="AC66" s="75"/>
      <c r="AD66" s="75"/>
      <c r="AE66" s="75"/>
      <c r="AF66" s="75"/>
      <c r="AG66" s="75"/>
      <c r="AH66" s="75"/>
      <c r="AI66" s="75"/>
      <c r="AJ66" s="23"/>
    </row>
    <row r="67" spans="1:36" ht="111.75" customHeight="1" x14ac:dyDescent="0.25">
      <c r="A67" s="252"/>
      <c r="B67" s="55" t="s">
        <v>148</v>
      </c>
      <c r="C67" s="198" t="s">
        <v>1660</v>
      </c>
      <c r="D67" s="228" t="s">
        <v>1219</v>
      </c>
      <c r="E67" s="75"/>
      <c r="F67" s="209">
        <v>40940</v>
      </c>
      <c r="G67" s="369">
        <v>42767</v>
      </c>
      <c r="H67" s="228" t="s">
        <v>1384</v>
      </c>
      <c r="I67" s="365">
        <v>3000000</v>
      </c>
      <c r="J67" s="228" t="s">
        <v>1432</v>
      </c>
      <c r="K67" s="75"/>
      <c r="L67" s="75"/>
      <c r="M67" s="75"/>
      <c r="N67" s="72"/>
      <c r="O67" s="72" t="s">
        <v>42</v>
      </c>
      <c r="P67" s="72"/>
      <c r="Q67" s="72"/>
      <c r="R67" s="72"/>
      <c r="S67" s="74"/>
      <c r="T67" s="228" t="s">
        <v>1781</v>
      </c>
      <c r="U67" s="228"/>
      <c r="V67" s="228"/>
      <c r="W67" s="228"/>
      <c r="X67" s="228"/>
      <c r="Y67" s="75"/>
      <c r="Z67" s="75"/>
      <c r="AA67" s="75"/>
      <c r="AB67" s="75"/>
      <c r="AC67" s="75"/>
      <c r="AD67" s="75"/>
      <c r="AE67" s="75"/>
      <c r="AF67" s="75"/>
      <c r="AG67" s="75"/>
      <c r="AH67" s="75"/>
      <c r="AI67" s="75"/>
      <c r="AJ67" s="23"/>
    </row>
    <row r="68" spans="1:36" ht="174.75" customHeight="1" x14ac:dyDescent="0.25">
      <c r="A68" s="252"/>
      <c r="B68" s="55" t="s">
        <v>149</v>
      </c>
      <c r="C68" s="198" t="s">
        <v>1353</v>
      </c>
      <c r="D68" s="228" t="s">
        <v>358</v>
      </c>
      <c r="E68" s="75"/>
      <c r="F68" s="209">
        <v>40909</v>
      </c>
      <c r="G68" s="369">
        <v>42767</v>
      </c>
      <c r="H68" s="228" t="s">
        <v>415</v>
      </c>
      <c r="I68" s="365">
        <v>250000</v>
      </c>
      <c r="J68" s="228" t="s">
        <v>1433</v>
      </c>
      <c r="K68" s="75"/>
      <c r="L68" s="75"/>
      <c r="M68" s="75"/>
      <c r="N68" s="72"/>
      <c r="O68" s="72"/>
      <c r="P68" s="72"/>
      <c r="Q68" s="72"/>
      <c r="R68" s="72" t="s">
        <v>42</v>
      </c>
      <c r="S68" s="74"/>
      <c r="T68" s="228" t="s">
        <v>1831</v>
      </c>
      <c r="U68" s="228" t="s">
        <v>1580</v>
      </c>
      <c r="V68" s="228"/>
      <c r="W68" s="228" t="s">
        <v>236</v>
      </c>
      <c r="X68" s="228"/>
      <c r="Y68" s="75"/>
      <c r="Z68" s="75"/>
      <c r="AA68" s="75"/>
      <c r="AB68" s="75"/>
      <c r="AC68" s="75"/>
      <c r="AD68" s="75"/>
      <c r="AE68" s="75"/>
      <c r="AF68" s="75"/>
      <c r="AG68" s="75"/>
      <c r="AH68" s="75"/>
      <c r="AI68" s="75"/>
      <c r="AJ68" s="23"/>
    </row>
    <row r="69" spans="1:36" ht="68.25" customHeight="1" x14ac:dyDescent="0.25">
      <c r="A69" s="252"/>
      <c r="B69" s="55" t="s">
        <v>150</v>
      </c>
      <c r="C69" s="198" t="s">
        <v>1354</v>
      </c>
      <c r="D69" s="228" t="s">
        <v>360</v>
      </c>
      <c r="E69" s="75"/>
      <c r="F69" s="369">
        <v>41275</v>
      </c>
      <c r="G69" s="369">
        <v>42767</v>
      </c>
      <c r="H69" s="228" t="s">
        <v>415</v>
      </c>
      <c r="I69" s="365">
        <v>8000000</v>
      </c>
      <c r="J69" s="228" t="s">
        <v>531</v>
      </c>
      <c r="K69" s="75"/>
      <c r="L69" s="75"/>
      <c r="M69" s="75"/>
      <c r="N69" s="72"/>
      <c r="O69" s="72"/>
      <c r="P69" s="72"/>
      <c r="Q69" s="72" t="s">
        <v>42</v>
      </c>
      <c r="R69" s="72"/>
      <c r="S69" s="74"/>
      <c r="T69" s="228" t="s">
        <v>1832</v>
      </c>
      <c r="U69" s="228" t="s">
        <v>1833</v>
      </c>
      <c r="V69" s="228"/>
      <c r="W69" s="228" t="s">
        <v>236</v>
      </c>
      <c r="X69" s="228"/>
      <c r="Y69" s="75"/>
      <c r="Z69" s="75"/>
      <c r="AA69" s="75"/>
      <c r="AB69" s="75"/>
      <c r="AC69" s="75"/>
      <c r="AD69" s="75"/>
      <c r="AE69" s="75"/>
      <c r="AF69" s="75"/>
      <c r="AG69" s="75"/>
      <c r="AH69" s="75"/>
      <c r="AI69" s="75"/>
      <c r="AJ69" s="23"/>
    </row>
    <row r="70" spans="1:36" ht="89.25" customHeight="1" x14ac:dyDescent="0.25">
      <c r="A70" s="252"/>
      <c r="B70" s="55" t="s">
        <v>151</v>
      </c>
      <c r="C70" s="198" t="s">
        <v>1355</v>
      </c>
      <c r="D70" s="228" t="s">
        <v>360</v>
      </c>
      <c r="E70" s="75"/>
      <c r="F70" s="369">
        <v>40909</v>
      </c>
      <c r="G70" s="369">
        <v>42767</v>
      </c>
      <c r="H70" s="228" t="s">
        <v>415</v>
      </c>
      <c r="I70" s="365">
        <v>5300000</v>
      </c>
      <c r="J70" s="228" t="s">
        <v>532</v>
      </c>
      <c r="K70" s="75"/>
      <c r="L70" s="75"/>
      <c r="M70" s="75"/>
      <c r="N70" s="72"/>
      <c r="O70" s="72"/>
      <c r="P70" s="72"/>
      <c r="Q70" s="72" t="s">
        <v>42</v>
      </c>
      <c r="R70" s="72"/>
      <c r="S70" s="74"/>
      <c r="T70" s="228" t="s">
        <v>1834</v>
      </c>
      <c r="U70" s="228" t="s">
        <v>1835</v>
      </c>
      <c r="V70" s="228"/>
      <c r="W70" s="228" t="s">
        <v>236</v>
      </c>
      <c r="X70" s="228"/>
      <c r="Y70" s="75"/>
      <c r="Z70" s="75"/>
      <c r="AA70" s="75"/>
      <c r="AB70" s="75"/>
      <c r="AC70" s="75"/>
      <c r="AD70" s="75"/>
      <c r="AE70" s="75"/>
      <c r="AF70" s="75"/>
      <c r="AG70" s="75"/>
      <c r="AH70" s="75"/>
      <c r="AI70" s="75"/>
      <c r="AJ70" s="23"/>
    </row>
    <row r="71" spans="1:36" ht="77.25" customHeight="1" x14ac:dyDescent="0.25">
      <c r="A71" s="252"/>
      <c r="B71" s="55" t="s">
        <v>152</v>
      </c>
      <c r="C71" s="198" t="s">
        <v>1356</v>
      </c>
      <c r="D71" s="228" t="s">
        <v>363</v>
      </c>
      <c r="E71" s="75"/>
      <c r="F71" s="369">
        <v>40910</v>
      </c>
      <c r="G71" s="369">
        <v>42767</v>
      </c>
      <c r="H71" s="228" t="s">
        <v>1378</v>
      </c>
      <c r="I71" s="365">
        <v>4000000</v>
      </c>
      <c r="J71" s="228" t="s">
        <v>1723</v>
      </c>
      <c r="K71" s="75"/>
      <c r="L71" s="75"/>
      <c r="M71" s="75"/>
      <c r="N71" s="72"/>
      <c r="O71" s="72" t="s">
        <v>42</v>
      </c>
      <c r="P71" s="72"/>
      <c r="Q71" s="72"/>
      <c r="R71" s="72"/>
      <c r="S71" s="74"/>
      <c r="T71" s="228" t="s">
        <v>1781</v>
      </c>
      <c r="U71" s="228"/>
      <c r="V71" s="228"/>
      <c r="W71" s="228"/>
      <c r="X71" s="228"/>
      <c r="Y71" s="75"/>
      <c r="Z71" s="75"/>
      <c r="AA71" s="75"/>
      <c r="AB71" s="75"/>
      <c r="AC71" s="75"/>
      <c r="AD71" s="75"/>
      <c r="AE71" s="75"/>
      <c r="AF71" s="75"/>
      <c r="AG71" s="75"/>
      <c r="AH71" s="75"/>
      <c r="AI71" s="75"/>
      <c r="AJ71" s="23"/>
    </row>
    <row r="72" spans="1:36" ht="109.5" customHeight="1" x14ac:dyDescent="0.25">
      <c r="A72" s="252"/>
      <c r="B72" s="55" t="s">
        <v>153</v>
      </c>
      <c r="C72" s="198" t="s">
        <v>1661</v>
      </c>
      <c r="D72" s="228" t="s">
        <v>1662</v>
      </c>
      <c r="E72" s="75"/>
      <c r="F72" s="369">
        <v>40909</v>
      </c>
      <c r="G72" s="369">
        <v>42767</v>
      </c>
      <c r="H72" s="228" t="s">
        <v>1391</v>
      </c>
      <c r="I72" s="365">
        <v>200000</v>
      </c>
      <c r="J72" s="228" t="s">
        <v>1724</v>
      </c>
      <c r="K72" s="75"/>
      <c r="L72" s="75"/>
      <c r="M72" s="75"/>
      <c r="N72" s="72"/>
      <c r="O72" s="72" t="s">
        <v>42</v>
      </c>
      <c r="P72" s="72"/>
      <c r="Q72" s="72"/>
      <c r="R72" s="72"/>
      <c r="S72" s="74"/>
      <c r="T72" s="228" t="s">
        <v>1836</v>
      </c>
      <c r="U72" s="228"/>
      <c r="V72" s="228"/>
      <c r="W72" s="228" t="s">
        <v>672</v>
      </c>
      <c r="X72" s="228"/>
      <c r="Y72" s="75"/>
      <c r="Z72" s="75"/>
      <c r="AA72" s="75"/>
      <c r="AB72" s="75"/>
      <c r="AC72" s="75"/>
      <c r="AD72" s="75"/>
      <c r="AE72" s="75"/>
      <c r="AF72" s="75"/>
      <c r="AG72" s="75"/>
      <c r="AH72" s="75"/>
      <c r="AI72" s="75"/>
      <c r="AJ72" s="23"/>
    </row>
    <row r="73" spans="1:36" ht="109.5" customHeight="1" x14ac:dyDescent="0.25">
      <c r="A73" s="252"/>
      <c r="B73" s="55" t="s">
        <v>154</v>
      </c>
      <c r="C73" s="198" t="s">
        <v>1358</v>
      </c>
      <c r="D73" s="228" t="s">
        <v>367</v>
      </c>
      <c r="E73" s="75"/>
      <c r="F73" s="369">
        <v>40909</v>
      </c>
      <c r="G73" s="209">
        <v>42644</v>
      </c>
      <c r="H73" s="228" t="s">
        <v>1382</v>
      </c>
      <c r="I73" s="365">
        <v>600000</v>
      </c>
      <c r="J73" s="228" t="s">
        <v>1436</v>
      </c>
      <c r="K73" s="75"/>
      <c r="L73" s="75"/>
      <c r="M73" s="75"/>
      <c r="N73" s="72"/>
      <c r="O73" s="72"/>
      <c r="P73" s="72"/>
      <c r="Q73" s="72"/>
      <c r="R73" s="72" t="s">
        <v>42</v>
      </c>
      <c r="S73" s="74"/>
      <c r="T73" s="228" t="s">
        <v>1837</v>
      </c>
      <c r="U73" s="228" t="s">
        <v>1838</v>
      </c>
      <c r="V73" s="228"/>
      <c r="W73" s="228" t="s">
        <v>1499</v>
      </c>
      <c r="X73" s="228"/>
      <c r="Y73" s="75"/>
      <c r="Z73" s="75"/>
      <c r="AA73" s="75"/>
      <c r="AB73" s="75"/>
      <c r="AC73" s="75"/>
      <c r="AD73" s="75"/>
      <c r="AE73" s="75"/>
      <c r="AF73" s="75"/>
      <c r="AG73" s="75"/>
      <c r="AH73" s="75"/>
      <c r="AI73" s="75"/>
      <c r="AJ73" s="23"/>
    </row>
    <row r="74" spans="1:36" ht="203.25" customHeight="1" x14ac:dyDescent="0.25">
      <c r="A74" s="252"/>
      <c r="B74" s="55" t="s">
        <v>155</v>
      </c>
      <c r="C74" s="198" t="s">
        <v>1359</v>
      </c>
      <c r="D74" s="228" t="s">
        <v>876</v>
      </c>
      <c r="E74" s="75"/>
      <c r="F74" s="369">
        <v>41030</v>
      </c>
      <c r="G74" s="369">
        <v>42767</v>
      </c>
      <c r="H74" s="228" t="s">
        <v>1394</v>
      </c>
      <c r="I74" s="365"/>
      <c r="J74" s="228" t="s">
        <v>1437</v>
      </c>
      <c r="K74" s="75"/>
      <c r="L74" s="75"/>
      <c r="M74" s="75"/>
      <c r="N74" s="72"/>
      <c r="O74" s="72" t="s">
        <v>42</v>
      </c>
      <c r="P74" s="72"/>
      <c r="Q74" s="72"/>
      <c r="R74" s="72"/>
      <c r="S74" s="74"/>
      <c r="T74" s="228" t="s">
        <v>1766</v>
      </c>
      <c r="U74" s="228"/>
      <c r="V74" s="228"/>
      <c r="W74" s="228" t="s">
        <v>1734</v>
      </c>
      <c r="X74" s="228"/>
      <c r="Y74" s="75"/>
      <c r="Z74" s="75"/>
      <c r="AA74" s="75"/>
      <c r="AB74" s="75"/>
      <c r="AC74" s="75"/>
      <c r="AD74" s="75"/>
      <c r="AE74" s="75"/>
      <c r="AF74" s="75"/>
      <c r="AG74" s="75"/>
      <c r="AH74" s="75"/>
      <c r="AI74" s="75"/>
      <c r="AJ74" s="23"/>
    </row>
    <row r="75" spans="1:36" ht="213.75" customHeight="1" x14ac:dyDescent="0.25">
      <c r="A75" s="252"/>
      <c r="B75" s="55" t="s">
        <v>156</v>
      </c>
      <c r="C75" s="198" t="s">
        <v>1360</v>
      </c>
      <c r="D75" s="228" t="s">
        <v>878</v>
      </c>
      <c r="E75" s="75"/>
      <c r="F75" s="369">
        <v>41030</v>
      </c>
      <c r="G75" s="369">
        <v>42767</v>
      </c>
      <c r="H75" s="228" t="s">
        <v>1394</v>
      </c>
      <c r="I75" s="365"/>
      <c r="J75" s="228" t="s">
        <v>1438</v>
      </c>
      <c r="K75" s="75"/>
      <c r="L75" s="75"/>
      <c r="M75" s="75"/>
      <c r="N75" s="72"/>
      <c r="O75" s="72" t="s">
        <v>42</v>
      </c>
      <c r="P75" s="72"/>
      <c r="Q75" s="72"/>
      <c r="R75" s="72"/>
      <c r="S75" s="74"/>
      <c r="T75" s="228" t="s">
        <v>1766</v>
      </c>
      <c r="U75" s="228"/>
      <c r="V75" s="228"/>
      <c r="W75" s="228" t="s">
        <v>1734</v>
      </c>
      <c r="X75" s="228"/>
      <c r="Y75" s="75"/>
      <c r="Z75" s="75"/>
      <c r="AA75" s="75"/>
      <c r="AB75" s="75"/>
      <c r="AC75" s="75"/>
      <c r="AD75" s="75"/>
      <c r="AE75" s="75"/>
      <c r="AF75" s="75"/>
      <c r="AG75" s="75"/>
      <c r="AH75" s="75"/>
      <c r="AI75" s="75"/>
      <c r="AJ75" s="23"/>
    </row>
    <row r="76" spans="1:36" ht="189" customHeight="1" x14ac:dyDescent="0.25">
      <c r="A76" s="252"/>
      <c r="B76" s="55" t="s">
        <v>157</v>
      </c>
      <c r="C76" s="198" t="s">
        <v>1663</v>
      </c>
      <c r="D76" s="228" t="s">
        <v>880</v>
      </c>
      <c r="E76" s="75"/>
      <c r="F76" s="369">
        <v>41030</v>
      </c>
      <c r="G76" s="369">
        <v>42767</v>
      </c>
      <c r="H76" s="228" t="s">
        <v>1394</v>
      </c>
      <c r="I76" s="365" t="s">
        <v>978</v>
      </c>
      <c r="J76" s="228" t="s">
        <v>890</v>
      </c>
      <c r="K76" s="75"/>
      <c r="L76" s="75"/>
      <c r="M76" s="75"/>
      <c r="N76" s="72"/>
      <c r="O76" s="72" t="s">
        <v>42</v>
      </c>
      <c r="P76" s="72"/>
      <c r="Q76" s="72"/>
      <c r="R76" s="72"/>
      <c r="S76" s="74"/>
      <c r="T76" s="228" t="s">
        <v>1766</v>
      </c>
      <c r="U76" s="228"/>
      <c r="V76" s="228"/>
      <c r="W76" s="228" t="s">
        <v>1734</v>
      </c>
      <c r="X76" s="228"/>
      <c r="Y76" s="75"/>
      <c r="Z76" s="75"/>
      <c r="AA76" s="75"/>
      <c r="AB76" s="75"/>
      <c r="AC76" s="75"/>
      <c r="AD76" s="75"/>
      <c r="AE76" s="75"/>
      <c r="AF76" s="75"/>
      <c r="AG76" s="75"/>
      <c r="AH76" s="75"/>
      <c r="AI76" s="75"/>
      <c r="AJ76" s="23"/>
    </row>
    <row r="77" spans="1:36" ht="199.5" customHeight="1" x14ac:dyDescent="0.25">
      <c r="A77" s="252"/>
      <c r="B77" s="55" t="s">
        <v>158</v>
      </c>
      <c r="C77" s="198" t="s">
        <v>1362</v>
      </c>
      <c r="D77" s="228" t="s">
        <v>882</v>
      </c>
      <c r="E77" s="75"/>
      <c r="F77" s="369">
        <v>41030</v>
      </c>
      <c r="G77" s="369">
        <v>42767</v>
      </c>
      <c r="H77" s="228" t="s">
        <v>1394</v>
      </c>
      <c r="I77" s="365"/>
      <c r="J77" s="228" t="s">
        <v>891</v>
      </c>
      <c r="K77" s="75"/>
      <c r="L77" s="75"/>
      <c r="M77" s="75"/>
      <c r="N77" s="72"/>
      <c r="O77" s="72" t="s">
        <v>42</v>
      </c>
      <c r="P77" s="72"/>
      <c r="Q77" s="72"/>
      <c r="R77" s="72"/>
      <c r="S77" s="74"/>
      <c r="T77" s="228" t="s">
        <v>1766</v>
      </c>
      <c r="U77" s="228"/>
      <c r="V77" s="228"/>
      <c r="W77" s="228" t="s">
        <v>1734</v>
      </c>
      <c r="X77" s="228"/>
      <c r="Y77" s="75"/>
      <c r="Z77" s="75"/>
      <c r="AA77" s="75"/>
      <c r="AB77" s="75"/>
      <c r="AC77" s="75"/>
      <c r="AD77" s="75"/>
      <c r="AE77" s="75"/>
      <c r="AF77" s="75"/>
      <c r="AG77" s="75"/>
      <c r="AH77" s="75"/>
      <c r="AI77" s="75"/>
      <c r="AJ77" s="23"/>
    </row>
    <row r="78" spans="1:36" ht="194.25" customHeight="1" x14ac:dyDescent="0.25">
      <c r="A78" s="252"/>
      <c r="B78" s="55" t="s">
        <v>159</v>
      </c>
      <c r="C78" s="198" t="s">
        <v>1363</v>
      </c>
      <c r="D78" s="228" t="s">
        <v>1222</v>
      </c>
      <c r="E78" s="75"/>
      <c r="F78" s="209">
        <v>41030</v>
      </c>
      <c r="G78" s="369">
        <v>42767</v>
      </c>
      <c r="H78" s="228" t="s">
        <v>1394</v>
      </c>
      <c r="I78" s="365">
        <v>18000</v>
      </c>
      <c r="J78" s="228" t="s">
        <v>892</v>
      </c>
      <c r="K78" s="75"/>
      <c r="L78" s="75"/>
      <c r="M78" s="75"/>
      <c r="N78" s="72"/>
      <c r="O78" s="72" t="s">
        <v>42</v>
      </c>
      <c r="P78" s="72"/>
      <c r="Q78" s="72"/>
      <c r="R78" s="72"/>
      <c r="S78" s="74"/>
      <c r="T78" s="228" t="s">
        <v>1766</v>
      </c>
      <c r="U78" s="228"/>
      <c r="V78" s="228"/>
      <c r="W78" s="228" t="s">
        <v>1734</v>
      </c>
      <c r="X78" s="228"/>
      <c r="Y78" s="75"/>
      <c r="Z78" s="75"/>
      <c r="AA78" s="75"/>
      <c r="AB78" s="75"/>
      <c r="AC78" s="75"/>
      <c r="AD78" s="75"/>
      <c r="AE78" s="75"/>
      <c r="AF78" s="75"/>
      <c r="AG78" s="75"/>
      <c r="AH78" s="75"/>
      <c r="AI78" s="75"/>
      <c r="AJ78" s="23"/>
    </row>
    <row r="79" spans="1:36" ht="189.75" customHeight="1" x14ac:dyDescent="0.25">
      <c r="A79" s="270"/>
      <c r="B79" s="55" t="s">
        <v>160</v>
      </c>
      <c r="C79" s="198" t="s">
        <v>1707</v>
      </c>
      <c r="D79" s="228" t="s">
        <v>1691</v>
      </c>
      <c r="E79" s="75"/>
      <c r="F79" s="369">
        <v>42278</v>
      </c>
      <c r="G79" s="369">
        <v>42767</v>
      </c>
      <c r="H79" s="228" t="s">
        <v>1394</v>
      </c>
      <c r="I79" s="365"/>
      <c r="J79" s="228" t="s">
        <v>1693</v>
      </c>
      <c r="K79" s="75"/>
      <c r="L79" s="75"/>
      <c r="M79" s="75"/>
      <c r="N79" s="72"/>
      <c r="O79" s="72" t="s">
        <v>42</v>
      </c>
      <c r="P79" s="72"/>
      <c r="Q79" s="72"/>
      <c r="R79" s="72"/>
      <c r="S79" s="74"/>
      <c r="T79" s="228" t="s">
        <v>1766</v>
      </c>
      <c r="U79" s="228"/>
      <c r="V79" s="228"/>
      <c r="W79" s="228" t="s">
        <v>1734</v>
      </c>
      <c r="X79" s="228"/>
      <c r="Y79" s="75"/>
      <c r="Z79" s="75"/>
      <c r="AA79" s="75"/>
      <c r="AB79" s="75"/>
      <c r="AC79" s="75"/>
      <c r="AD79" s="75"/>
      <c r="AE79" s="75"/>
      <c r="AF79" s="75"/>
      <c r="AG79" s="75"/>
      <c r="AH79" s="75"/>
      <c r="AI79" s="75"/>
      <c r="AJ79" s="23"/>
    </row>
    <row r="80" spans="1:36" ht="70.5" customHeight="1" x14ac:dyDescent="0.25">
      <c r="A80" s="251" t="s">
        <v>411</v>
      </c>
      <c r="B80" s="55" t="s">
        <v>161</v>
      </c>
      <c r="C80" s="198" t="s">
        <v>1664</v>
      </c>
      <c r="D80" s="228" t="s">
        <v>371</v>
      </c>
      <c r="E80" s="75"/>
      <c r="F80" s="369">
        <v>41456</v>
      </c>
      <c r="G80" s="369">
        <v>42767</v>
      </c>
      <c r="H80" s="228" t="s">
        <v>1240</v>
      </c>
      <c r="I80" s="365">
        <v>4000000</v>
      </c>
      <c r="J80" s="228" t="s">
        <v>1725</v>
      </c>
      <c r="K80" s="75"/>
      <c r="L80" s="75"/>
      <c r="M80" s="75"/>
      <c r="N80" s="72"/>
      <c r="O80" s="72" t="s">
        <v>42</v>
      </c>
      <c r="P80" s="72"/>
      <c r="Q80" s="72"/>
      <c r="R80" s="72"/>
      <c r="S80" s="74"/>
      <c r="T80" s="228" t="s">
        <v>1781</v>
      </c>
      <c r="U80" s="228"/>
      <c r="V80" s="228"/>
      <c r="W80" s="228"/>
      <c r="X80" s="228"/>
      <c r="Y80" s="75"/>
      <c r="Z80" s="75"/>
      <c r="AA80" s="75"/>
      <c r="AB80" s="75"/>
      <c r="AC80" s="75"/>
      <c r="AD80" s="75"/>
      <c r="AE80" s="75"/>
      <c r="AF80" s="75"/>
      <c r="AG80" s="75"/>
      <c r="AH80" s="75"/>
      <c r="AI80" s="75"/>
      <c r="AJ80" s="23"/>
    </row>
    <row r="81" spans="1:36" ht="168" customHeight="1" x14ac:dyDescent="0.25">
      <c r="A81" s="252"/>
      <c r="B81" s="55" t="s">
        <v>162</v>
      </c>
      <c r="C81" s="198" t="s">
        <v>1665</v>
      </c>
      <c r="D81" s="228" t="s">
        <v>373</v>
      </c>
      <c r="E81" s="75"/>
      <c r="F81" s="369">
        <v>40909</v>
      </c>
      <c r="G81" s="369">
        <v>42767</v>
      </c>
      <c r="H81" s="228" t="s">
        <v>1232</v>
      </c>
      <c r="I81" s="365">
        <v>600000</v>
      </c>
      <c r="J81" s="228" t="s">
        <v>816</v>
      </c>
      <c r="K81" s="75"/>
      <c r="L81" s="75"/>
      <c r="M81" s="75"/>
      <c r="N81" s="72"/>
      <c r="O81" s="72"/>
      <c r="P81" s="72" t="s">
        <v>42</v>
      </c>
      <c r="Q81" s="72"/>
      <c r="R81" s="72"/>
      <c r="S81" s="74"/>
      <c r="T81" s="228" t="s">
        <v>1839</v>
      </c>
      <c r="U81" s="228"/>
      <c r="V81" s="228" t="s">
        <v>1840</v>
      </c>
      <c r="W81" s="228" t="s">
        <v>1802</v>
      </c>
      <c r="X81" s="228"/>
      <c r="Y81" s="75"/>
      <c r="Z81" s="75"/>
      <c r="AA81" s="75"/>
      <c r="AB81" s="75"/>
      <c r="AC81" s="75"/>
      <c r="AD81" s="75"/>
      <c r="AE81" s="75"/>
      <c r="AF81" s="75"/>
      <c r="AG81" s="75"/>
      <c r="AH81" s="75"/>
      <c r="AI81" s="75"/>
      <c r="AJ81" s="23"/>
    </row>
    <row r="82" spans="1:36" ht="236.25" customHeight="1" x14ac:dyDescent="0.25">
      <c r="A82" s="252"/>
      <c r="B82" s="55" t="s">
        <v>163</v>
      </c>
      <c r="C82" s="198" t="s">
        <v>1366</v>
      </c>
      <c r="D82" s="228" t="s">
        <v>935</v>
      </c>
      <c r="E82" s="75"/>
      <c r="F82" s="369">
        <v>41699</v>
      </c>
      <c r="G82" s="369">
        <v>42767</v>
      </c>
      <c r="H82" s="228" t="s">
        <v>1712</v>
      </c>
      <c r="I82" s="365">
        <v>100000</v>
      </c>
      <c r="J82" s="228" t="s">
        <v>1726</v>
      </c>
      <c r="K82" s="75"/>
      <c r="L82" s="75"/>
      <c r="M82" s="75"/>
      <c r="N82" s="72"/>
      <c r="O82" s="72"/>
      <c r="P82" s="72" t="s">
        <v>42</v>
      </c>
      <c r="Q82" s="72"/>
      <c r="R82" s="72"/>
      <c r="S82" s="74"/>
      <c r="T82" s="228" t="s">
        <v>1841</v>
      </c>
      <c r="U82" s="228" t="s">
        <v>1842</v>
      </c>
      <c r="V82" s="228" t="s">
        <v>1843</v>
      </c>
      <c r="W82" s="228" t="s">
        <v>1824</v>
      </c>
      <c r="X82" s="228" t="s">
        <v>1844</v>
      </c>
      <c r="Y82" s="75"/>
      <c r="Z82" s="75"/>
      <c r="AA82" s="75"/>
      <c r="AB82" s="75"/>
      <c r="AC82" s="75"/>
      <c r="AD82" s="75"/>
      <c r="AE82" s="75"/>
      <c r="AF82" s="75"/>
      <c r="AG82" s="75"/>
      <c r="AH82" s="75"/>
      <c r="AI82" s="75"/>
      <c r="AJ82" s="23"/>
    </row>
    <row r="83" spans="1:36" ht="72.75" customHeight="1" x14ac:dyDescent="0.25">
      <c r="A83" s="251" t="s">
        <v>1319</v>
      </c>
      <c r="B83" s="55" t="s">
        <v>164</v>
      </c>
      <c r="C83" s="198" t="s">
        <v>1367</v>
      </c>
      <c r="D83" s="228" t="s">
        <v>1224</v>
      </c>
      <c r="E83" s="75"/>
      <c r="F83" s="369">
        <v>40940</v>
      </c>
      <c r="G83" s="369">
        <v>42614</v>
      </c>
      <c r="H83" s="228" t="s">
        <v>1384</v>
      </c>
      <c r="I83" s="365">
        <v>400000</v>
      </c>
      <c r="J83" s="228" t="s">
        <v>1727</v>
      </c>
      <c r="K83" s="75"/>
      <c r="L83" s="75"/>
      <c r="M83" s="75"/>
      <c r="N83" s="72"/>
      <c r="O83" s="72" t="s">
        <v>42</v>
      </c>
      <c r="P83" s="72"/>
      <c r="Q83" s="72"/>
      <c r="R83" s="72"/>
      <c r="S83" s="74"/>
      <c r="T83" s="228" t="s">
        <v>1781</v>
      </c>
      <c r="U83" s="228"/>
      <c r="V83" s="228"/>
      <c r="W83" s="228"/>
      <c r="X83" s="228"/>
      <c r="Y83" s="75"/>
      <c r="Z83" s="75"/>
      <c r="AA83" s="75"/>
      <c r="AB83" s="75"/>
      <c r="AC83" s="75"/>
      <c r="AD83" s="75"/>
      <c r="AE83" s="75"/>
      <c r="AF83" s="75"/>
      <c r="AG83" s="75"/>
      <c r="AH83" s="75"/>
      <c r="AI83" s="75"/>
      <c r="AJ83" s="23"/>
    </row>
    <row r="84" spans="1:36" ht="112.5" customHeight="1" x14ac:dyDescent="0.25">
      <c r="A84" s="252"/>
      <c r="B84" s="55" t="s">
        <v>165</v>
      </c>
      <c r="C84" s="198" t="s">
        <v>1368</v>
      </c>
      <c r="D84" s="228" t="s">
        <v>380</v>
      </c>
      <c r="E84" s="75"/>
      <c r="F84" s="369">
        <v>40940</v>
      </c>
      <c r="G84" s="369">
        <v>42767</v>
      </c>
      <c r="H84" s="228" t="s">
        <v>1390</v>
      </c>
      <c r="I84" s="365">
        <v>150000</v>
      </c>
      <c r="J84" s="228" t="s">
        <v>1006</v>
      </c>
      <c r="K84" s="75"/>
      <c r="L84" s="75"/>
      <c r="M84" s="75"/>
      <c r="N84" s="72"/>
      <c r="O84" s="72" t="s">
        <v>42</v>
      </c>
      <c r="P84" s="72"/>
      <c r="Q84" s="72"/>
      <c r="R84" s="72"/>
      <c r="S84" s="74"/>
      <c r="T84" s="228" t="s">
        <v>1618</v>
      </c>
      <c r="U84" s="228" t="s">
        <v>1619</v>
      </c>
      <c r="V84" s="228" t="s">
        <v>1620</v>
      </c>
      <c r="W84" s="228" t="s">
        <v>1539</v>
      </c>
      <c r="X84" s="228" t="s">
        <v>1540</v>
      </c>
      <c r="Y84" s="75"/>
      <c r="Z84" s="75"/>
      <c r="AA84" s="75"/>
      <c r="AB84" s="75"/>
      <c r="AC84" s="75"/>
      <c r="AD84" s="75"/>
      <c r="AE84" s="75"/>
      <c r="AF84" s="75"/>
      <c r="AG84" s="75"/>
      <c r="AH84" s="75"/>
      <c r="AI84" s="75"/>
      <c r="AJ84" s="23"/>
    </row>
    <row r="85" spans="1:36" ht="54.75" customHeight="1" x14ac:dyDescent="0.25">
      <c r="A85" s="252"/>
      <c r="B85" s="55" t="s">
        <v>166</v>
      </c>
      <c r="C85" s="198" t="s">
        <v>1369</v>
      </c>
      <c r="D85" s="228" t="s">
        <v>382</v>
      </c>
      <c r="E85" s="75"/>
      <c r="F85" s="369">
        <v>41122</v>
      </c>
      <c r="G85" s="369">
        <v>42767</v>
      </c>
      <c r="H85" s="228" t="s">
        <v>1390</v>
      </c>
      <c r="I85" s="365">
        <v>150000</v>
      </c>
      <c r="J85" s="228" t="s">
        <v>543</v>
      </c>
      <c r="K85" s="75"/>
      <c r="L85" s="75"/>
      <c r="M85" s="75"/>
      <c r="N85" s="72"/>
      <c r="O85" s="72" t="s">
        <v>42</v>
      </c>
      <c r="P85" s="72"/>
      <c r="Q85" s="72"/>
      <c r="R85" s="72"/>
      <c r="S85" s="74"/>
      <c r="T85" s="228" t="s">
        <v>1621</v>
      </c>
      <c r="U85" s="228"/>
      <c r="V85" s="228" t="s">
        <v>1622</v>
      </c>
      <c r="W85" s="228" t="s">
        <v>1539</v>
      </c>
      <c r="X85" s="228" t="s">
        <v>1540</v>
      </c>
      <c r="Y85" s="75"/>
      <c r="Z85" s="75"/>
      <c r="AA85" s="75"/>
      <c r="AB85" s="75"/>
      <c r="AC85" s="75"/>
      <c r="AD85" s="75"/>
      <c r="AE85" s="75"/>
      <c r="AF85" s="75"/>
      <c r="AG85" s="75"/>
      <c r="AH85" s="75"/>
      <c r="AI85" s="75"/>
      <c r="AJ85" s="23"/>
    </row>
    <row r="86" spans="1:36" ht="63" customHeight="1" x14ac:dyDescent="0.25">
      <c r="A86" s="252"/>
      <c r="B86" s="55" t="s">
        <v>167</v>
      </c>
      <c r="C86" s="198" t="s">
        <v>1370</v>
      </c>
      <c r="D86" s="228" t="s">
        <v>1227</v>
      </c>
      <c r="E86" s="75"/>
      <c r="F86" s="369">
        <v>41122</v>
      </c>
      <c r="G86" s="369">
        <v>42767</v>
      </c>
      <c r="H86" s="228" t="s">
        <v>1391</v>
      </c>
      <c r="I86" s="365">
        <v>600000</v>
      </c>
      <c r="J86" s="228" t="s">
        <v>544</v>
      </c>
      <c r="K86" s="75"/>
      <c r="L86" s="75"/>
      <c r="M86" s="75"/>
      <c r="N86" s="72"/>
      <c r="O86" s="72" t="s">
        <v>42</v>
      </c>
      <c r="P86" s="72"/>
      <c r="Q86" s="72"/>
      <c r="R86" s="72"/>
      <c r="S86" s="74"/>
      <c r="T86" s="228" t="s">
        <v>1836</v>
      </c>
      <c r="U86" s="228"/>
      <c r="V86" s="228"/>
      <c r="W86" s="228" t="s">
        <v>672</v>
      </c>
      <c r="X86" s="228"/>
      <c r="Y86" s="75"/>
      <c r="Z86" s="75"/>
      <c r="AA86" s="75"/>
      <c r="AB86" s="75"/>
      <c r="AC86" s="75"/>
      <c r="AD86" s="75"/>
      <c r="AE86" s="75"/>
      <c r="AF86" s="75"/>
      <c r="AG86" s="75"/>
      <c r="AH86" s="75"/>
      <c r="AI86" s="75"/>
      <c r="AJ86" s="23"/>
    </row>
    <row r="87" spans="1:36" ht="55.5" customHeight="1" x14ac:dyDescent="0.25">
      <c r="A87" s="252"/>
      <c r="B87" s="55" t="s">
        <v>168</v>
      </c>
      <c r="C87" s="198" t="s">
        <v>1371</v>
      </c>
      <c r="D87" s="228" t="s">
        <v>388</v>
      </c>
      <c r="E87" s="75"/>
      <c r="F87" s="369">
        <v>41913</v>
      </c>
      <c r="G87" s="369">
        <v>42767</v>
      </c>
      <c r="H87" s="228" t="s">
        <v>1667</v>
      </c>
      <c r="I87" s="365" t="s">
        <v>561</v>
      </c>
      <c r="J87" s="228" t="s">
        <v>1442</v>
      </c>
      <c r="K87" s="75"/>
      <c r="L87" s="75"/>
      <c r="M87" s="75"/>
      <c r="N87" s="72"/>
      <c r="O87" s="72" t="s">
        <v>42</v>
      </c>
      <c r="P87" s="72"/>
      <c r="Q87" s="72"/>
      <c r="R87" s="72"/>
      <c r="S87" s="74"/>
      <c r="T87" s="228" t="s">
        <v>1781</v>
      </c>
      <c r="U87" s="228"/>
      <c r="V87" s="228"/>
      <c r="W87" s="228"/>
      <c r="X87" s="228"/>
      <c r="Y87" s="75"/>
      <c r="Z87" s="75"/>
      <c r="AA87" s="75"/>
      <c r="AB87" s="75"/>
      <c r="AC87" s="75"/>
      <c r="AD87" s="75"/>
      <c r="AE87" s="75"/>
      <c r="AF87" s="75"/>
      <c r="AG87" s="75"/>
      <c r="AH87" s="75"/>
      <c r="AI87" s="75"/>
      <c r="AJ87" s="23"/>
    </row>
    <row r="88" spans="1:36" ht="72.75" customHeight="1" x14ac:dyDescent="0.25">
      <c r="A88" s="252"/>
      <c r="B88" s="55" t="s">
        <v>169</v>
      </c>
      <c r="C88" s="198" t="s">
        <v>1372</v>
      </c>
      <c r="D88" s="228" t="s">
        <v>390</v>
      </c>
      <c r="E88" s="75"/>
      <c r="F88" s="369">
        <v>40909</v>
      </c>
      <c r="G88" s="369">
        <v>42767</v>
      </c>
      <c r="H88" s="228" t="s">
        <v>1382</v>
      </c>
      <c r="I88" s="365">
        <v>4000000</v>
      </c>
      <c r="J88" s="228" t="s">
        <v>547</v>
      </c>
      <c r="K88" s="75"/>
      <c r="L88" s="75"/>
      <c r="M88" s="75"/>
      <c r="N88" s="72"/>
      <c r="O88" s="72"/>
      <c r="P88" s="72"/>
      <c r="Q88" s="72" t="s">
        <v>42</v>
      </c>
      <c r="R88" s="72"/>
      <c r="S88" s="74"/>
      <c r="T88" s="228" t="s">
        <v>1765</v>
      </c>
      <c r="U88" s="228" t="s">
        <v>1758</v>
      </c>
      <c r="V88" s="228"/>
      <c r="W88" s="228" t="s">
        <v>1499</v>
      </c>
      <c r="X88" s="228"/>
      <c r="Y88" s="75"/>
      <c r="Z88" s="75"/>
      <c r="AA88" s="75"/>
      <c r="AB88" s="75"/>
      <c r="AC88" s="75"/>
      <c r="AD88" s="75"/>
      <c r="AE88" s="75"/>
      <c r="AF88" s="75"/>
      <c r="AG88" s="75"/>
      <c r="AH88" s="75"/>
      <c r="AI88" s="75"/>
      <c r="AJ88" s="23"/>
    </row>
    <row r="89" spans="1:36" ht="75.75" customHeight="1" x14ac:dyDescent="0.25">
      <c r="A89" s="252"/>
      <c r="B89" s="55" t="s">
        <v>170</v>
      </c>
      <c r="C89" s="198" t="s">
        <v>1373</v>
      </c>
      <c r="D89" s="228" t="s">
        <v>392</v>
      </c>
      <c r="E89" s="75"/>
      <c r="F89" s="369">
        <v>40909</v>
      </c>
      <c r="G89" s="369">
        <v>42767</v>
      </c>
      <c r="H89" s="228" t="s">
        <v>1667</v>
      </c>
      <c r="I89" s="365">
        <v>1800000</v>
      </c>
      <c r="J89" s="228" t="s">
        <v>1728</v>
      </c>
      <c r="K89" s="75"/>
      <c r="L89" s="75"/>
      <c r="M89" s="75"/>
      <c r="N89" s="72"/>
      <c r="O89" s="72" t="s">
        <v>42</v>
      </c>
      <c r="P89" s="72"/>
      <c r="Q89" s="72"/>
      <c r="R89" s="72"/>
      <c r="S89" s="74"/>
      <c r="T89" s="228" t="s">
        <v>1817</v>
      </c>
      <c r="U89" s="228"/>
      <c r="V89" s="228"/>
      <c r="W89" s="228"/>
      <c r="X89" s="228"/>
      <c r="Y89" s="75"/>
      <c r="Z89" s="75"/>
      <c r="AA89" s="75"/>
      <c r="AB89" s="75"/>
      <c r="AC89" s="75"/>
      <c r="AD89" s="75"/>
      <c r="AE89" s="75"/>
      <c r="AF89" s="75"/>
      <c r="AG89" s="75"/>
      <c r="AH89" s="75"/>
      <c r="AI89" s="75"/>
      <c r="AJ89" s="23"/>
    </row>
    <row r="90" spans="1:36" ht="75" customHeight="1" x14ac:dyDescent="0.25">
      <c r="A90" s="252"/>
      <c r="B90" s="55" t="s">
        <v>171</v>
      </c>
      <c r="C90" s="198" t="s">
        <v>1374</v>
      </c>
      <c r="D90" s="228" t="s">
        <v>394</v>
      </c>
      <c r="E90" s="75"/>
      <c r="F90" s="369">
        <v>41395</v>
      </c>
      <c r="G90" s="369">
        <v>42767</v>
      </c>
      <c r="H90" s="228" t="s">
        <v>470</v>
      </c>
      <c r="I90" s="365">
        <v>1000000</v>
      </c>
      <c r="J90" s="228" t="s">
        <v>1009</v>
      </c>
      <c r="K90" s="75"/>
      <c r="L90" s="75"/>
      <c r="M90" s="75"/>
      <c r="N90" s="72"/>
      <c r="O90" s="72" t="s">
        <v>42</v>
      </c>
      <c r="P90" s="72"/>
      <c r="Q90" s="72"/>
      <c r="R90" s="72"/>
      <c r="S90" s="74"/>
      <c r="T90" s="228" t="s">
        <v>1781</v>
      </c>
      <c r="U90" s="228"/>
      <c r="V90" s="228"/>
      <c r="W90" s="228"/>
      <c r="X90" s="228"/>
      <c r="Y90" s="75"/>
      <c r="Z90" s="75"/>
      <c r="AA90" s="75"/>
      <c r="AB90" s="75"/>
      <c r="AC90" s="75"/>
      <c r="AD90" s="75"/>
      <c r="AE90" s="75"/>
      <c r="AF90" s="75"/>
      <c r="AG90" s="75"/>
      <c r="AH90" s="75"/>
      <c r="AI90" s="75"/>
      <c r="AJ90" s="23"/>
    </row>
    <row r="91" spans="1:36" ht="51.75" customHeight="1" x14ac:dyDescent="0.25">
      <c r="A91" s="252"/>
      <c r="B91" s="55" t="s">
        <v>172</v>
      </c>
      <c r="C91" s="198" t="s">
        <v>1375</v>
      </c>
      <c r="D91" s="228" t="s">
        <v>396</v>
      </c>
      <c r="E91" s="75"/>
      <c r="F91" s="369">
        <v>40909</v>
      </c>
      <c r="G91" s="369">
        <v>42767</v>
      </c>
      <c r="H91" s="228" t="s">
        <v>1382</v>
      </c>
      <c r="I91" s="365">
        <v>1000000</v>
      </c>
      <c r="J91" s="228" t="s">
        <v>550</v>
      </c>
      <c r="K91" s="75"/>
      <c r="L91" s="75"/>
      <c r="M91" s="75"/>
      <c r="N91" s="72"/>
      <c r="O91" s="72"/>
      <c r="P91" s="72"/>
      <c r="Q91" s="72"/>
      <c r="R91" s="72" t="s">
        <v>42</v>
      </c>
      <c r="S91" s="74"/>
      <c r="T91" s="228" t="s">
        <v>1845</v>
      </c>
      <c r="U91" s="228" t="s">
        <v>1590</v>
      </c>
      <c r="V91" s="228"/>
      <c r="W91" s="228" t="s">
        <v>1499</v>
      </c>
      <c r="X91" s="228"/>
      <c r="Y91" s="75"/>
      <c r="Z91" s="75"/>
      <c r="AA91" s="75"/>
      <c r="AB91" s="75"/>
      <c r="AC91" s="75"/>
      <c r="AD91" s="75"/>
      <c r="AE91" s="75"/>
      <c r="AF91" s="75"/>
      <c r="AG91" s="75"/>
      <c r="AH91" s="75"/>
      <c r="AI91" s="75"/>
      <c r="AJ91" s="23"/>
    </row>
    <row r="92" spans="1:36" ht="87.75" customHeight="1" x14ac:dyDescent="0.25">
      <c r="A92" s="251" t="s">
        <v>413</v>
      </c>
      <c r="B92" s="55" t="s">
        <v>176</v>
      </c>
      <c r="C92" s="198" t="s">
        <v>1376</v>
      </c>
      <c r="D92" s="228" t="s">
        <v>400</v>
      </c>
      <c r="E92" s="75"/>
      <c r="F92" s="209">
        <v>40817</v>
      </c>
      <c r="G92" s="369">
        <v>42767</v>
      </c>
      <c r="H92" s="228" t="s">
        <v>415</v>
      </c>
      <c r="I92" s="365">
        <v>400000</v>
      </c>
      <c r="J92" s="228" t="s">
        <v>552</v>
      </c>
      <c r="K92" s="75"/>
      <c r="L92" s="75"/>
      <c r="M92" s="75"/>
      <c r="N92" s="72"/>
      <c r="O92" s="72"/>
      <c r="P92" s="72"/>
      <c r="Q92" s="72" t="s">
        <v>42</v>
      </c>
      <c r="R92" s="72"/>
      <c r="S92" s="74"/>
      <c r="T92" s="228" t="s">
        <v>1846</v>
      </c>
      <c r="U92" s="228" t="s">
        <v>1847</v>
      </c>
      <c r="V92" s="228"/>
      <c r="W92" s="228" t="s">
        <v>236</v>
      </c>
      <c r="X92" s="228"/>
      <c r="Y92" s="75"/>
      <c r="Z92" s="75"/>
      <c r="AA92" s="75"/>
      <c r="AB92" s="75"/>
      <c r="AC92" s="75"/>
      <c r="AD92" s="75"/>
      <c r="AE92" s="75"/>
      <c r="AF92" s="75"/>
      <c r="AG92" s="75"/>
      <c r="AH92" s="75"/>
      <c r="AI92" s="75"/>
      <c r="AJ92" s="23"/>
    </row>
    <row r="93" spans="1:36" ht="74.25" customHeight="1" x14ac:dyDescent="0.25">
      <c r="A93" s="270"/>
      <c r="B93" s="55" t="s">
        <v>177</v>
      </c>
      <c r="C93" s="198" t="s">
        <v>1377</v>
      </c>
      <c r="D93" s="228" t="s">
        <v>1230</v>
      </c>
      <c r="E93" s="75"/>
      <c r="F93" s="209">
        <v>40817</v>
      </c>
      <c r="G93" s="369">
        <v>42767</v>
      </c>
      <c r="H93" s="228" t="s">
        <v>1391</v>
      </c>
      <c r="I93" s="365">
        <v>400000</v>
      </c>
      <c r="J93" s="228" t="s">
        <v>1729</v>
      </c>
      <c r="K93" s="75"/>
      <c r="L93" s="75"/>
      <c r="M93" s="75"/>
      <c r="N93" s="72"/>
      <c r="O93" s="72"/>
      <c r="P93" s="72" t="s">
        <v>42</v>
      </c>
      <c r="Q93" s="72"/>
      <c r="R93" s="72"/>
      <c r="S93" s="74"/>
      <c r="T93" s="228" t="s">
        <v>1848</v>
      </c>
      <c r="U93" s="228"/>
      <c r="V93" s="228"/>
      <c r="W93" s="228" t="s">
        <v>672</v>
      </c>
      <c r="X93" s="228"/>
      <c r="Y93" s="75"/>
      <c r="Z93" s="75"/>
      <c r="AA93" s="75"/>
      <c r="AB93" s="75"/>
      <c r="AC93" s="75"/>
      <c r="AD93" s="75"/>
      <c r="AE93" s="75"/>
      <c r="AF93" s="75"/>
      <c r="AG93" s="75"/>
      <c r="AH93" s="75"/>
      <c r="AI93" s="75"/>
      <c r="AJ93" s="23"/>
    </row>
    <row r="94" spans="1:36" x14ac:dyDescent="0.25">
      <c r="AJ94" s="23"/>
    </row>
    <row r="95" spans="1:36" x14ac:dyDescent="0.25">
      <c r="B95" s="76"/>
      <c r="AJ95" s="23"/>
    </row>
    <row r="96" spans="1:36" ht="15.75" thickBot="1" x14ac:dyDescent="0.3">
      <c r="L96" s="86"/>
      <c r="AJ96" s="23"/>
    </row>
    <row r="97" spans="1:36" ht="26.25" customHeight="1" thickBot="1" x14ac:dyDescent="0.3">
      <c r="A97" s="82" t="s">
        <v>123</v>
      </c>
      <c r="B97" s="83"/>
      <c r="C97" s="83"/>
      <c r="D97" s="206"/>
      <c r="E97" s="83"/>
      <c r="F97" s="83"/>
      <c r="G97" s="83"/>
      <c r="H97" s="83"/>
      <c r="I97" s="83"/>
      <c r="J97" s="83"/>
      <c r="K97" s="83"/>
      <c r="L97" s="85"/>
      <c r="M97" s="84"/>
      <c r="AJ97" s="23"/>
    </row>
    <row r="98" spans="1:36" ht="26.25" customHeight="1" thickBot="1" x14ac:dyDescent="0.3">
      <c r="A98" s="58"/>
      <c r="B98" s="59"/>
      <c r="C98" s="59"/>
      <c r="D98" s="207"/>
      <c r="E98" s="60"/>
      <c r="F98" s="60"/>
      <c r="G98" s="60"/>
      <c r="H98" s="60"/>
      <c r="I98" s="60"/>
      <c r="J98" s="60"/>
      <c r="K98" s="60"/>
      <c r="L98" s="60"/>
      <c r="M98" s="60"/>
      <c r="N98" s="60"/>
      <c r="AJ98" s="23"/>
    </row>
    <row r="99" spans="1:36" ht="43.5" customHeight="1" thickBot="1" x14ac:dyDescent="0.3">
      <c r="A99" s="64" t="s">
        <v>122</v>
      </c>
      <c r="B99" s="65"/>
      <c r="C99" s="66">
        <f>COUNTA(C103:C111,C115:C123,C127:C135,C139:C147)</f>
        <v>0</v>
      </c>
      <c r="AJ99" s="23"/>
    </row>
    <row r="100" spans="1:36" x14ac:dyDescent="0.25">
      <c r="AJ100" s="23"/>
    </row>
    <row r="101" spans="1:36" ht="15.75" x14ac:dyDescent="0.25">
      <c r="A101" s="262" t="s">
        <v>124</v>
      </c>
      <c r="B101" s="238" t="s">
        <v>56</v>
      </c>
      <c r="C101" s="238" t="s">
        <v>46</v>
      </c>
      <c r="D101" s="238" t="s">
        <v>47</v>
      </c>
      <c r="E101" s="264" t="s">
        <v>48</v>
      </c>
      <c r="F101" s="238" t="s">
        <v>49</v>
      </c>
      <c r="G101" s="238"/>
      <c r="H101" s="238" t="s">
        <v>50</v>
      </c>
      <c r="I101" s="238" t="s">
        <v>51</v>
      </c>
      <c r="J101" s="229" t="s">
        <v>52</v>
      </c>
      <c r="K101" s="229" t="s">
        <v>121</v>
      </c>
      <c r="L101" s="229"/>
      <c r="M101" s="229" t="s">
        <v>53</v>
      </c>
      <c r="N101" s="57"/>
      <c r="AJ101" s="23"/>
    </row>
    <row r="102" spans="1:36" ht="15.75" x14ac:dyDescent="0.25">
      <c r="A102" s="263"/>
      <c r="B102" s="238"/>
      <c r="C102" s="238"/>
      <c r="D102" s="238"/>
      <c r="E102" s="264"/>
      <c r="F102" s="61" t="s">
        <v>54</v>
      </c>
      <c r="G102" s="61" t="s">
        <v>55</v>
      </c>
      <c r="H102" s="238"/>
      <c r="I102" s="238"/>
      <c r="J102" s="229"/>
      <c r="K102" s="113" t="s">
        <v>127</v>
      </c>
      <c r="L102" s="113" t="s">
        <v>128</v>
      </c>
      <c r="M102" s="229"/>
      <c r="N102" s="50"/>
      <c r="AJ102" s="23"/>
    </row>
    <row r="103" spans="1:36" x14ac:dyDescent="0.25">
      <c r="A103" s="55"/>
      <c r="B103" s="55"/>
      <c r="C103" s="75"/>
      <c r="D103" s="55"/>
      <c r="E103" s="75"/>
      <c r="F103" s="75"/>
      <c r="G103" s="75"/>
      <c r="H103" s="75"/>
      <c r="I103" s="75"/>
      <c r="J103" s="72"/>
      <c r="K103" s="72"/>
      <c r="L103" s="72"/>
      <c r="M103" s="72"/>
      <c r="N103" s="50"/>
      <c r="AJ103" s="23"/>
    </row>
    <row r="104" spans="1:36" x14ac:dyDescent="0.25">
      <c r="A104" s="55"/>
      <c r="B104" s="55"/>
      <c r="C104" s="75"/>
      <c r="D104" s="55"/>
      <c r="E104" s="75"/>
      <c r="F104" s="75"/>
      <c r="G104" s="75"/>
      <c r="H104" s="75"/>
      <c r="I104" s="75"/>
      <c r="J104" s="75"/>
      <c r="K104" s="75"/>
      <c r="L104" s="75"/>
      <c r="M104" s="75"/>
      <c r="N104" s="50"/>
      <c r="AJ104" s="23"/>
    </row>
    <row r="105" spans="1:36" x14ac:dyDescent="0.25">
      <c r="A105" s="55"/>
      <c r="B105" s="55"/>
      <c r="C105" s="75"/>
      <c r="D105" s="55"/>
      <c r="E105" s="75"/>
      <c r="F105" s="75"/>
      <c r="G105" s="75"/>
      <c r="H105" s="75"/>
      <c r="I105" s="75"/>
      <c r="J105" s="75"/>
      <c r="K105" s="75"/>
      <c r="L105" s="75"/>
      <c r="M105" s="75"/>
      <c r="N105" s="50"/>
      <c r="AJ105" s="23"/>
    </row>
    <row r="106" spans="1:36" x14ac:dyDescent="0.25">
      <c r="A106" s="55"/>
      <c r="B106" s="55"/>
      <c r="C106" s="75"/>
      <c r="D106" s="55"/>
      <c r="E106" s="75"/>
      <c r="F106" s="75"/>
      <c r="G106" s="75"/>
      <c r="H106" s="75"/>
      <c r="I106" s="75"/>
      <c r="J106" s="75"/>
      <c r="K106" s="75"/>
      <c r="L106" s="75"/>
      <c r="M106" s="75"/>
      <c r="N106" s="50"/>
      <c r="AJ106" s="23"/>
    </row>
    <row r="107" spans="1:36" x14ac:dyDescent="0.25">
      <c r="A107" s="55"/>
      <c r="B107" s="55"/>
      <c r="C107" s="75"/>
      <c r="D107" s="55"/>
      <c r="E107" s="75"/>
      <c r="F107" s="75"/>
      <c r="G107" s="75"/>
      <c r="H107" s="75"/>
      <c r="I107" s="75"/>
      <c r="J107" s="75"/>
      <c r="K107" s="75"/>
      <c r="L107" s="75"/>
      <c r="M107" s="75"/>
      <c r="N107" s="50"/>
      <c r="AJ107" s="23"/>
    </row>
    <row r="108" spans="1:36" x14ac:dyDescent="0.25">
      <c r="A108" s="55"/>
      <c r="B108" s="55"/>
      <c r="C108" s="75"/>
      <c r="D108" s="55"/>
      <c r="E108" s="75"/>
      <c r="F108" s="75"/>
      <c r="G108" s="75"/>
      <c r="H108" s="75"/>
      <c r="I108" s="75"/>
      <c r="J108" s="75"/>
      <c r="K108" s="75"/>
      <c r="L108" s="75"/>
      <c r="M108" s="75"/>
      <c r="N108" s="50"/>
      <c r="AJ108" s="23"/>
    </row>
    <row r="109" spans="1:36" x14ac:dyDescent="0.25">
      <c r="A109" s="55"/>
      <c r="B109" s="55"/>
      <c r="C109" s="75"/>
      <c r="D109" s="55"/>
      <c r="E109" s="75"/>
      <c r="F109" s="75"/>
      <c r="G109" s="75"/>
      <c r="H109" s="75"/>
      <c r="I109" s="75"/>
      <c r="J109" s="75"/>
      <c r="K109" s="75"/>
      <c r="L109" s="75"/>
      <c r="M109" s="75"/>
      <c r="N109" s="50"/>
      <c r="AJ109" s="23"/>
    </row>
    <row r="110" spans="1:36" x14ac:dyDescent="0.25">
      <c r="A110" s="55"/>
      <c r="B110" s="55"/>
      <c r="C110" s="75"/>
      <c r="D110" s="55"/>
      <c r="E110" s="75"/>
      <c r="F110" s="75"/>
      <c r="G110" s="75"/>
      <c r="H110" s="75"/>
      <c r="I110" s="75"/>
      <c r="J110" s="75"/>
      <c r="K110" s="75"/>
      <c r="L110" s="75"/>
      <c r="M110" s="75"/>
      <c r="N110" s="50"/>
      <c r="AJ110" s="23"/>
    </row>
    <row r="111" spans="1:36" x14ac:dyDescent="0.25">
      <c r="A111" s="55"/>
      <c r="B111" s="55"/>
      <c r="C111" s="75"/>
      <c r="D111" s="55"/>
      <c r="E111" s="75"/>
      <c r="F111" s="75"/>
      <c r="G111" s="75"/>
      <c r="H111" s="75"/>
      <c r="I111" s="75"/>
      <c r="J111" s="75"/>
      <c r="K111" s="75"/>
      <c r="L111" s="75"/>
      <c r="M111" s="75"/>
      <c r="N111" s="50"/>
      <c r="AJ111" s="23"/>
    </row>
    <row r="112" spans="1:36" s="50" customFormat="1" x14ac:dyDescent="0.25">
      <c r="D112" s="203"/>
      <c r="N112" s="77"/>
      <c r="O112" s="77"/>
      <c r="P112" s="77"/>
      <c r="Q112" s="77"/>
      <c r="R112" s="77"/>
      <c r="S112" s="77"/>
      <c r="AJ112" s="112"/>
    </row>
    <row r="113" spans="1:36" ht="15.75" x14ac:dyDescent="0.25">
      <c r="A113" s="262" t="s">
        <v>124</v>
      </c>
      <c r="B113" s="238" t="s">
        <v>56</v>
      </c>
      <c r="C113" s="238" t="s">
        <v>46</v>
      </c>
      <c r="D113" s="238" t="s">
        <v>47</v>
      </c>
      <c r="E113" s="264" t="s">
        <v>48</v>
      </c>
      <c r="F113" s="238" t="s">
        <v>49</v>
      </c>
      <c r="G113" s="238"/>
      <c r="H113" s="238" t="s">
        <v>50</v>
      </c>
      <c r="I113" s="238" t="s">
        <v>51</v>
      </c>
      <c r="J113" s="238" t="s">
        <v>52</v>
      </c>
      <c r="K113" s="229" t="s">
        <v>121</v>
      </c>
      <c r="L113" s="229"/>
      <c r="M113" s="238" t="s">
        <v>53</v>
      </c>
      <c r="N113" s="57"/>
      <c r="AJ113" s="23"/>
    </row>
    <row r="114" spans="1:36" ht="15" customHeight="1" x14ac:dyDescent="0.25">
      <c r="A114" s="263"/>
      <c r="B114" s="238"/>
      <c r="C114" s="238"/>
      <c r="D114" s="238"/>
      <c r="E114" s="264"/>
      <c r="F114" s="61" t="s">
        <v>54</v>
      </c>
      <c r="G114" s="61" t="s">
        <v>55</v>
      </c>
      <c r="H114" s="238"/>
      <c r="I114" s="238"/>
      <c r="J114" s="238"/>
      <c r="K114" s="113" t="s">
        <v>127</v>
      </c>
      <c r="L114" s="113" t="s">
        <v>128</v>
      </c>
      <c r="M114" s="238"/>
      <c r="N114" s="50"/>
      <c r="AJ114" s="23"/>
    </row>
    <row r="115" spans="1:36" x14ac:dyDescent="0.25">
      <c r="A115" s="55"/>
      <c r="B115" s="55"/>
      <c r="C115" s="75"/>
      <c r="D115" s="55"/>
      <c r="E115" s="75"/>
      <c r="F115" s="75"/>
      <c r="G115" s="75"/>
      <c r="H115" s="75"/>
      <c r="I115" s="75"/>
      <c r="J115" s="72"/>
      <c r="K115" s="72"/>
      <c r="L115" s="72"/>
      <c r="M115" s="72"/>
      <c r="N115" s="50"/>
      <c r="AJ115" s="23"/>
    </row>
    <row r="116" spans="1:36" x14ac:dyDescent="0.25">
      <c r="A116" s="55"/>
      <c r="B116" s="55"/>
      <c r="C116" s="75"/>
      <c r="D116" s="55"/>
      <c r="E116" s="75"/>
      <c r="F116" s="75"/>
      <c r="G116" s="75"/>
      <c r="H116" s="75"/>
      <c r="I116" s="75"/>
      <c r="J116" s="75"/>
      <c r="K116" s="75"/>
      <c r="L116" s="75"/>
      <c r="M116" s="75"/>
      <c r="N116" s="50"/>
      <c r="AJ116" s="23"/>
    </row>
    <row r="117" spans="1:36" x14ac:dyDescent="0.25">
      <c r="A117" s="55"/>
      <c r="B117" s="55"/>
      <c r="C117" s="75"/>
      <c r="D117" s="55"/>
      <c r="E117" s="75"/>
      <c r="F117" s="75"/>
      <c r="G117" s="75"/>
      <c r="H117" s="75"/>
      <c r="I117" s="75"/>
      <c r="J117" s="75"/>
      <c r="K117" s="75"/>
      <c r="L117" s="75"/>
      <c r="M117" s="75"/>
      <c r="N117" s="50"/>
      <c r="AJ117" s="23"/>
    </row>
    <row r="118" spans="1:36" x14ac:dyDescent="0.25">
      <c r="A118" s="55"/>
      <c r="B118" s="55"/>
      <c r="C118" s="75"/>
      <c r="D118" s="55"/>
      <c r="E118" s="75"/>
      <c r="F118" s="75"/>
      <c r="G118" s="75"/>
      <c r="H118" s="75"/>
      <c r="I118" s="75"/>
      <c r="J118" s="75"/>
      <c r="K118" s="75"/>
      <c r="L118" s="75"/>
      <c r="M118" s="75"/>
      <c r="N118" s="50"/>
      <c r="AJ118" s="23"/>
    </row>
    <row r="119" spans="1:36" x14ac:dyDescent="0.25">
      <c r="A119" s="55"/>
      <c r="B119" s="55"/>
      <c r="C119" s="75"/>
      <c r="D119" s="55"/>
      <c r="E119" s="75"/>
      <c r="F119" s="75"/>
      <c r="G119" s="75"/>
      <c r="H119" s="75"/>
      <c r="I119" s="75"/>
      <c r="J119" s="75"/>
      <c r="K119" s="75"/>
      <c r="L119" s="75"/>
      <c r="M119" s="75"/>
      <c r="N119" s="50"/>
      <c r="AJ119" s="23"/>
    </row>
    <row r="120" spans="1:36" x14ac:dyDescent="0.25">
      <c r="A120" s="55"/>
      <c r="B120" s="55"/>
      <c r="C120" s="75"/>
      <c r="D120" s="55"/>
      <c r="E120" s="75"/>
      <c r="F120" s="75"/>
      <c r="G120" s="75"/>
      <c r="H120" s="75"/>
      <c r="I120" s="75"/>
      <c r="J120" s="75"/>
      <c r="K120" s="75"/>
      <c r="L120" s="75"/>
      <c r="M120" s="75"/>
      <c r="N120" s="50"/>
      <c r="AJ120" s="23"/>
    </row>
    <row r="121" spans="1:36" x14ac:dyDescent="0.25">
      <c r="A121" s="55"/>
      <c r="B121" s="55"/>
      <c r="C121" s="75"/>
      <c r="D121" s="55"/>
      <c r="E121" s="75"/>
      <c r="F121" s="75"/>
      <c r="G121" s="75"/>
      <c r="H121" s="75"/>
      <c r="I121" s="75"/>
      <c r="J121" s="75"/>
      <c r="K121" s="75"/>
      <c r="L121" s="75"/>
      <c r="M121" s="75"/>
      <c r="N121" s="50"/>
      <c r="AJ121" s="23"/>
    </row>
    <row r="122" spans="1:36" x14ac:dyDescent="0.25">
      <c r="A122" s="55"/>
      <c r="B122" s="55"/>
      <c r="C122" s="75"/>
      <c r="D122" s="55"/>
      <c r="E122" s="75"/>
      <c r="F122" s="75"/>
      <c r="G122" s="75"/>
      <c r="H122" s="75"/>
      <c r="I122" s="75"/>
      <c r="J122" s="75"/>
      <c r="K122" s="75"/>
      <c r="L122" s="75"/>
      <c r="M122" s="75"/>
      <c r="N122" s="50"/>
      <c r="AJ122" s="23"/>
    </row>
    <row r="123" spans="1:36" x14ac:dyDescent="0.25">
      <c r="A123" s="55"/>
      <c r="B123" s="55"/>
      <c r="C123" s="75"/>
      <c r="D123" s="55"/>
      <c r="E123" s="75"/>
      <c r="F123" s="75"/>
      <c r="G123" s="75"/>
      <c r="H123" s="75"/>
      <c r="I123" s="75"/>
      <c r="J123" s="75"/>
      <c r="K123" s="75"/>
      <c r="L123" s="75"/>
      <c r="M123" s="75"/>
      <c r="N123" s="50"/>
      <c r="AJ123" s="23"/>
    </row>
    <row r="124" spans="1:36" x14ac:dyDescent="0.25">
      <c r="A124" s="50"/>
      <c r="B124" s="50"/>
      <c r="C124" s="50"/>
      <c r="D124" s="203"/>
      <c r="E124" s="50"/>
      <c r="F124" s="50"/>
      <c r="G124" s="50"/>
      <c r="H124" s="50"/>
      <c r="I124" s="50"/>
      <c r="J124" s="50"/>
      <c r="K124" s="50"/>
      <c r="L124" s="50"/>
      <c r="M124" s="50"/>
      <c r="N124" s="77"/>
      <c r="AJ124" s="23"/>
    </row>
    <row r="125" spans="1:36" ht="15.75" x14ac:dyDescent="0.25">
      <c r="A125" s="262" t="s">
        <v>124</v>
      </c>
      <c r="B125" s="238" t="s">
        <v>56</v>
      </c>
      <c r="C125" s="238" t="s">
        <v>46</v>
      </c>
      <c r="D125" s="238" t="s">
        <v>47</v>
      </c>
      <c r="E125" s="264" t="s">
        <v>48</v>
      </c>
      <c r="F125" s="238" t="s">
        <v>49</v>
      </c>
      <c r="G125" s="238"/>
      <c r="H125" s="238" t="s">
        <v>50</v>
      </c>
      <c r="I125" s="238" t="s">
        <v>51</v>
      </c>
      <c r="J125" s="238" t="s">
        <v>52</v>
      </c>
      <c r="K125" s="229" t="s">
        <v>121</v>
      </c>
      <c r="L125" s="229"/>
      <c r="M125" s="238" t="s">
        <v>53</v>
      </c>
      <c r="N125" s="57"/>
      <c r="AJ125" s="23"/>
    </row>
    <row r="126" spans="1:36" ht="15" customHeight="1" x14ac:dyDescent="0.25">
      <c r="A126" s="263"/>
      <c r="B126" s="238"/>
      <c r="C126" s="238"/>
      <c r="D126" s="238"/>
      <c r="E126" s="264"/>
      <c r="F126" s="61" t="s">
        <v>54</v>
      </c>
      <c r="G126" s="61" t="s">
        <v>55</v>
      </c>
      <c r="H126" s="238"/>
      <c r="I126" s="238"/>
      <c r="J126" s="238"/>
      <c r="K126" s="113" t="s">
        <v>127</v>
      </c>
      <c r="L126" s="113" t="s">
        <v>128</v>
      </c>
      <c r="M126" s="238"/>
      <c r="N126" s="50"/>
      <c r="AJ126" s="23"/>
    </row>
    <row r="127" spans="1:36" x14ac:dyDescent="0.25">
      <c r="A127" s="55"/>
      <c r="B127" s="55"/>
      <c r="C127" s="75"/>
      <c r="D127" s="55"/>
      <c r="E127" s="75"/>
      <c r="F127" s="75"/>
      <c r="G127" s="75"/>
      <c r="H127" s="75"/>
      <c r="I127" s="75"/>
      <c r="J127" s="72"/>
      <c r="K127" s="72"/>
      <c r="L127" s="72"/>
      <c r="M127" s="72"/>
      <c r="N127" s="50"/>
      <c r="AJ127" s="23"/>
    </row>
    <row r="128" spans="1:36" x14ac:dyDescent="0.25">
      <c r="A128" s="55"/>
      <c r="B128" s="55"/>
      <c r="C128" s="75"/>
      <c r="D128" s="55"/>
      <c r="E128" s="75"/>
      <c r="F128" s="75"/>
      <c r="G128" s="75"/>
      <c r="H128" s="75"/>
      <c r="I128" s="75"/>
      <c r="J128" s="75"/>
      <c r="K128" s="75"/>
      <c r="L128" s="75"/>
      <c r="M128" s="75"/>
      <c r="N128" s="50"/>
      <c r="AJ128" s="23"/>
    </row>
    <row r="129" spans="1:36" x14ac:dyDescent="0.25">
      <c r="A129" s="55"/>
      <c r="B129" s="55"/>
      <c r="C129" s="75"/>
      <c r="D129" s="55"/>
      <c r="E129" s="75"/>
      <c r="F129" s="75"/>
      <c r="G129" s="75"/>
      <c r="H129" s="75"/>
      <c r="I129" s="75"/>
      <c r="J129" s="75"/>
      <c r="K129" s="75"/>
      <c r="L129" s="75"/>
      <c r="M129" s="75"/>
      <c r="N129" s="50"/>
      <c r="AJ129" s="23"/>
    </row>
    <row r="130" spans="1:36" x14ac:dyDescent="0.25">
      <c r="A130" s="55"/>
      <c r="B130" s="55"/>
      <c r="C130" s="75"/>
      <c r="D130" s="55"/>
      <c r="E130" s="75"/>
      <c r="F130" s="75"/>
      <c r="G130" s="75"/>
      <c r="H130" s="75"/>
      <c r="I130" s="75"/>
      <c r="J130" s="75"/>
      <c r="K130" s="75"/>
      <c r="L130" s="75"/>
      <c r="M130" s="75"/>
      <c r="N130" s="50"/>
      <c r="AJ130" s="23"/>
    </row>
    <row r="131" spans="1:36" x14ac:dyDescent="0.25">
      <c r="A131" s="55"/>
      <c r="B131" s="55"/>
      <c r="C131" s="75"/>
      <c r="D131" s="55"/>
      <c r="E131" s="75"/>
      <c r="F131" s="75"/>
      <c r="G131" s="75"/>
      <c r="H131" s="75"/>
      <c r="I131" s="75"/>
      <c r="J131" s="75"/>
      <c r="K131" s="75"/>
      <c r="L131" s="75"/>
      <c r="M131" s="75"/>
      <c r="N131" s="50"/>
      <c r="AJ131" s="23"/>
    </row>
    <row r="132" spans="1:36" x14ac:dyDescent="0.25">
      <c r="A132" s="55"/>
      <c r="B132" s="55"/>
      <c r="C132" s="75"/>
      <c r="D132" s="55"/>
      <c r="E132" s="75"/>
      <c r="F132" s="75"/>
      <c r="G132" s="75"/>
      <c r="H132" s="75"/>
      <c r="I132" s="75"/>
      <c r="J132" s="75"/>
      <c r="K132" s="75"/>
      <c r="L132" s="75"/>
      <c r="M132" s="75"/>
      <c r="N132" s="50"/>
      <c r="AJ132" s="23"/>
    </row>
    <row r="133" spans="1:36" x14ac:dyDescent="0.25">
      <c r="A133" s="55"/>
      <c r="B133" s="55"/>
      <c r="C133" s="75"/>
      <c r="D133" s="55"/>
      <c r="E133" s="75"/>
      <c r="F133" s="75"/>
      <c r="G133" s="75"/>
      <c r="H133" s="75"/>
      <c r="I133" s="75"/>
      <c r="J133" s="75"/>
      <c r="K133" s="75"/>
      <c r="L133" s="75"/>
      <c r="M133" s="75"/>
      <c r="N133" s="50"/>
      <c r="AJ133" s="23"/>
    </row>
    <row r="134" spans="1:36" x14ac:dyDescent="0.25">
      <c r="A134" s="55"/>
      <c r="B134" s="55"/>
      <c r="C134" s="75"/>
      <c r="D134" s="55"/>
      <c r="E134" s="75"/>
      <c r="F134" s="75"/>
      <c r="G134" s="75"/>
      <c r="H134" s="75"/>
      <c r="I134" s="75"/>
      <c r="J134" s="75"/>
      <c r="K134" s="75"/>
      <c r="L134" s="75"/>
      <c r="M134" s="75"/>
      <c r="N134" s="50"/>
      <c r="AJ134" s="23"/>
    </row>
    <row r="135" spans="1:36" x14ac:dyDescent="0.25">
      <c r="A135" s="55"/>
      <c r="B135" s="55"/>
      <c r="C135" s="75"/>
      <c r="D135" s="55"/>
      <c r="E135" s="75"/>
      <c r="F135" s="75"/>
      <c r="G135" s="75"/>
      <c r="H135" s="75"/>
      <c r="I135" s="75"/>
      <c r="J135" s="75"/>
      <c r="K135" s="75"/>
      <c r="L135" s="75"/>
      <c r="M135" s="75"/>
      <c r="N135" s="50"/>
      <c r="AJ135" s="23"/>
    </row>
    <row r="136" spans="1:36" s="50" customFormat="1" x14ac:dyDescent="0.25">
      <c r="D136" s="203"/>
      <c r="N136" s="77"/>
      <c r="O136" s="77"/>
      <c r="P136" s="77"/>
      <c r="Q136" s="77"/>
      <c r="R136" s="77"/>
      <c r="S136" s="77"/>
      <c r="AJ136" s="112"/>
    </row>
    <row r="137" spans="1:36" ht="15.75" x14ac:dyDescent="0.25">
      <c r="A137" s="288" t="s">
        <v>39</v>
      </c>
      <c r="B137" s="238" t="s">
        <v>56</v>
      </c>
      <c r="C137" s="238" t="s">
        <v>46</v>
      </c>
      <c r="D137" s="238" t="s">
        <v>47</v>
      </c>
      <c r="E137" s="264" t="s">
        <v>48</v>
      </c>
      <c r="F137" s="238" t="s">
        <v>49</v>
      </c>
      <c r="G137" s="238"/>
      <c r="H137" s="238" t="s">
        <v>50</v>
      </c>
      <c r="I137" s="238" t="s">
        <v>51</v>
      </c>
      <c r="J137" s="238" t="s">
        <v>52</v>
      </c>
      <c r="K137" s="229" t="s">
        <v>121</v>
      </c>
      <c r="L137" s="229"/>
      <c r="M137" s="238" t="s">
        <v>53</v>
      </c>
      <c r="N137" s="57"/>
      <c r="AJ137" s="23"/>
    </row>
    <row r="138" spans="1:36" ht="15.75" x14ac:dyDescent="0.25">
      <c r="A138" s="288"/>
      <c r="B138" s="238"/>
      <c r="C138" s="238"/>
      <c r="D138" s="238"/>
      <c r="E138" s="264"/>
      <c r="F138" s="61" t="s">
        <v>54</v>
      </c>
      <c r="G138" s="61" t="s">
        <v>55</v>
      </c>
      <c r="H138" s="238"/>
      <c r="I138" s="238"/>
      <c r="J138" s="238"/>
      <c r="K138" s="113" t="s">
        <v>127</v>
      </c>
      <c r="L138" s="113" t="s">
        <v>128</v>
      </c>
      <c r="M138" s="238"/>
      <c r="N138" s="50"/>
      <c r="AJ138" s="23"/>
    </row>
    <row r="139" spans="1:36" x14ac:dyDescent="0.25">
      <c r="A139" s="55"/>
      <c r="B139" s="55"/>
      <c r="C139" s="75"/>
      <c r="D139" s="55"/>
      <c r="E139" s="75"/>
      <c r="F139" s="75"/>
      <c r="G139" s="75"/>
      <c r="H139" s="75"/>
      <c r="I139" s="75"/>
      <c r="J139" s="72"/>
      <c r="K139" s="72"/>
      <c r="L139" s="72"/>
      <c r="M139" s="72"/>
      <c r="N139" s="50"/>
      <c r="AJ139" s="23"/>
    </row>
    <row r="140" spans="1:36" x14ac:dyDescent="0.25">
      <c r="A140" s="55"/>
      <c r="B140" s="55"/>
      <c r="C140" s="75"/>
      <c r="D140" s="55"/>
      <c r="E140" s="75"/>
      <c r="F140" s="75"/>
      <c r="G140" s="75"/>
      <c r="H140" s="75"/>
      <c r="I140" s="75"/>
      <c r="J140" s="75"/>
      <c r="K140" s="75"/>
      <c r="L140" s="75"/>
      <c r="M140" s="75"/>
      <c r="N140" s="50"/>
      <c r="AJ140" s="23"/>
    </row>
    <row r="141" spans="1:36" x14ac:dyDescent="0.25">
      <c r="A141" s="55"/>
      <c r="B141" s="55"/>
      <c r="C141" s="75"/>
      <c r="D141" s="55"/>
      <c r="E141" s="75"/>
      <c r="F141" s="75"/>
      <c r="G141" s="75"/>
      <c r="H141" s="75"/>
      <c r="I141" s="75"/>
      <c r="J141" s="75"/>
      <c r="K141" s="75"/>
      <c r="L141" s="75"/>
      <c r="M141" s="75"/>
      <c r="N141" s="50"/>
      <c r="AJ141" s="23"/>
    </row>
    <row r="142" spans="1:36" x14ac:dyDescent="0.25">
      <c r="A142" s="55"/>
      <c r="B142" s="55"/>
      <c r="C142" s="75"/>
      <c r="D142" s="55"/>
      <c r="E142" s="75"/>
      <c r="F142" s="75"/>
      <c r="G142" s="75"/>
      <c r="H142" s="75"/>
      <c r="I142" s="75"/>
      <c r="J142" s="75"/>
      <c r="K142" s="75"/>
      <c r="L142" s="75"/>
      <c r="M142" s="75"/>
      <c r="N142" s="50"/>
      <c r="AJ142" s="23"/>
    </row>
    <row r="143" spans="1:36" x14ac:dyDescent="0.25">
      <c r="A143" s="55"/>
      <c r="B143" s="55"/>
      <c r="C143" s="75"/>
      <c r="D143" s="55"/>
      <c r="E143" s="75"/>
      <c r="F143" s="75"/>
      <c r="G143" s="75"/>
      <c r="H143" s="75"/>
      <c r="I143" s="75"/>
      <c r="J143" s="75"/>
      <c r="K143" s="75"/>
      <c r="L143" s="75"/>
      <c r="M143" s="75"/>
      <c r="N143" s="50"/>
      <c r="AJ143" s="23"/>
    </row>
    <row r="144" spans="1:36" x14ac:dyDescent="0.25">
      <c r="A144" s="55"/>
      <c r="B144" s="55"/>
      <c r="C144" s="75"/>
      <c r="D144" s="55"/>
      <c r="E144" s="75"/>
      <c r="F144" s="75"/>
      <c r="G144" s="75"/>
      <c r="H144" s="75"/>
      <c r="I144" s="75"/>
      <c r="J144" s="75"/>
      <c r="K144" s="75"/>
      <c r="L144" s="75"/>
      <c r="M144" s="75"/>
      <c r="N144" s="50"/>
      <c r="AJ144" s="23"/>
    </row>
    <row r="145" spans="1:36" x14ac:dyDescent="0.25">
      <c r="A145" s="55"/>
      <c r="B145" s="55"/>
      <c r="C145" s="75"/>
      <c r="D145" s="55"/>
      <c r="E145" s="75"/>
      <c r="F145" s="75"/>
      <c r="G145" s="75"/>
      <c r="H145" s="75"/>
      <c r="I145" s="75"/>
      <c r="J145" s="75"/>
      <c r="K145" s="75"/>
      <c r="L145" s="75"/>
      <c r="M145" s="75"/>
      <c r="N145" s="50"/>
      <c r="AJ145" s="23"/>
    </row>
    <row r="146" spans="1:36" x14ac:dyDescent="0.25">
      <c r="A146" s="55"/>
      <c r="B146" s="55"/>
      <c r="C146" s="75"/>
      <c r="D146" s="55"/>
      <c r="E146" s="75"/>
      <c r="F146" s="75"/>
      <c r="G146" s="75"/>
      <c r="H146" s="75"/>
      <c r="I146" s="75"/>
      <c r="J146" s="75"/>
      <c r="K146" s="75"/>
      <c r="L146" s="75"/>
      <c r="M146" s="75"/>
      <c r="N146" s="50"/>
      <c r="AJ146" s="23"/>
    </row>
    <row r="147" spans="1:36" x14ac:dyDescent="0.25">
      <c r="A147" s="55"/>
      <c r="B147" s="55"/>
      <c r="C147" s="75"/>
      <c r="D147" s="55"/>
      <c r="E147" s="75"/>
      <c r="F147" s="75"/>
      <c r="G147" s="75"/>
      <c r="H147" s="75"/>
      <c r="I147" s="75"/>
      <c r="J147" s="75"/>
      <c r="K147" s="75"/>
      <c r="L147" s="75"/>
      <c r="M147" s="75"/>
      <c r="N147" s="50"/>
      <c r="AJ147" s="23"/>
    </row>
    <row r="148" spans="1:36" x14ac:dyDescent="0.25">
      <c r="A148" s="23"/>
      <c r="B148" s="23"/>
      <c r="C148" s="23"/>
      <c r="D148" s="208"/>
      <c r="E148" s="23"/>
      <c r="F148" s="23"/>
      <c r="G148" s="23"/>
      <c r="H148" s="23"/>
      <c r="I148" s="23"/>
      <c r="J148" s="23"/>
      <c r="K148" s="23"/>
      <c r="L148" s="23"/>
      <c r="M148" s="23"/>
      <c r="N148" s="111"/>
      <c r="O148" s="67"/>
      <c r="P148" s="67"/>
      <c r="Q148" s="67"/>
      <c r="R148" s="67"/>
      <c r="S148" s="67"/>
      <c r="T148" s="67"/>
      <c r="U148" s="67"/>
      <c r="V148" s="67"/>
      <c r="W148" s="67"/>
      <c r="X148" s="67"/>
      <c r="Y148" s="67"/>
      <c r="Z148" s="67"/>
      <c r="AA148" s="67"/>
      <c r="AB148" s="67"/>
      <c r="AC148" s="67"/>
      <c r="AD148" s="67"/>
      <c r="AE148" s="67"/>
      <c r="AF148" s="67"/>
      <c r="AG148" s="67"/>
      <c r="AH148" s="67"/>
      <c r="AI148" s="67"/>
      <c r="AJ148" s="23"/>
    </row>
    <row r="149" spans="1:36" x14ac:dyDescent="0.25">
      <c r="A149" s="23"/>
      <c r="B149" s="23"/>
      <c r="C149" s="23"/>
      <c r="D149" s="208"/>
      <c r="E149" s="23"/>
      <c r="F149" s="23"/>
      <c r="G149" s="23"/>
      <c r="H149" s="23"/>
      <c r="I149" s="23"/>
      <c r="J149" s="23"/>
      <c r="K149" s="23"/>
      <c r="L149" s="23"/>
      <c r="M149" s="23"/>
      <c r="N149" s="111"/>
      <c r="O149" s="67"/>
      <c r="P149" s="67"/>
      <c r="Q149" s="67"/>
      <c r="R149" s="67"/>
      <c r="S149" s="67"/>
      <c r="T149" s="67"/>
      <c r="U149" s="67"/>
      <c r="V149" s="67"/>
      <c r="W149" s="67"/>
      <c r="X149" s="67"/>
      <c r="Y149" s="67"/>
      <c r="Z149" s="67"/>
      <c r="AA149" s="67"/>
      <c r="AB149" s="67"/>
      <c r="AC149" s="67"/>
      <c r="AD149" s="67"/>
      <c r="AE149" s="67"/>
      <c r="AF149" s="67"/>
      <c r="AG149" s="67"/>
      <c r="AH149" s="67"/>
      <c r="AI149" s="67"/>
      <c r="AJ149" s="23"/>
    </row>
    <row r="150" spans="1:36" x14ac:dyDescent="0.25">
      <c r="N150" s="77"/>
    </row>
    <row r="151" spans="1:36" x14ac:dyDescent="0.25">
      <c r="N151" s="77"/>
    </row>
    <row r="152" spans="1:36" x14ac:dyDescent="0.25">
      <c r="N152" s="77"/>
    </row>
    <row r="153" spans="1:36" x14ac:dyDescent="0.25">
      <c r="N153" s="77"/>
    </row>
    <row r="154" spans="1:36" x14ac:dyDescent="0.25">
      <c r="N154" s="77"/>
    </row>
    <row r="155" spans="1:36" x14ac:dyDescent="0.25">
      <c r="N155" s="77"/>
    </row>
    <row r="156" spans="1:36" x14ac:dyDescent="0.25">
      <c r="N156" s="77"/>
    </row>
    <row r="157" spans="1:36" x14ac:dyDescent="0.25">
      <c r="N157" s="77"/>
    </row>
    <row r="158" spans="1:36" x14ac:dyDescent="0.25">
      <c r="N158" s="77"/>
    </row>
    <row r="159" spans="1:36" x14ac:dyDescent="0.25">
      <c r="N159" s="77"/>
    </row>
    <row r="160" spans="1:36" x14ac:dyDescent="0.25">
      <c r="N160" s="77"/>
    </row>
    <row r="161" spans="14:14" x14ac:dyDescent="0.25">
      <c r="N161" s="77"/>
    </row>
    <row r="162" spans="14:14" x14ac:dyDescent="0.25">
      <c r="N162" s="77"/>
    </row>
    <row r="163" spans="14:14" x14ac:dyDescent="0.25">
      <c r="N163" s="77"/>
    </row>
    <row r="164" spans="14:14" x14ac:dyDescent="0.25">
      <c r="N164" s="77"/>
    </row>
    <row r="165" spans="14:14" x14ac:dyDescent="0.25">
      <c r="N165" s="77"/>
    </row>
    <row r="166" spans="14:14" x14ac:dyDescent="0.25">
      <c r="N166" s="77"/>
    </row>
    <row r="167" spans="14:14" x14ac:dyDescent="0.25">
      <c r="N167" s="77"/>
    </row>
    <row r="168" spans="14:14" x14ac:dyDescent="0.25">
      <c r="N168" s="77"/>
    </row>
    <row r="169" spans="14:14" x14ac:dyDescent="0.25">
      <c r="N169" s="77"/>
    </row>
    <row r="170" spans="14:14" x14ac:dyDescent="0.25">
      <c r="N170" s="77"/>
    </row>
    <row r="171" spans="14:14" x14ac:dyDescent="0.25">
      <c r="N171" s="77"/>
    </row>
    <row r="172" spans="14:14" x14ac:dyDescent="0.25">
      <c r="N172" s="77"/>
    </row>
    <row r="173" spans="14:14" x14ac:dyDescent="0.25">
      <c r="N173" s="77"/>
    </row>
    <row r="174" spans="14:14" x14ac:dyDescent="0.25">
      <c r="N174" s="77"/>
    </row>
    <row r="175" spans="14:14" x14ac:dyDescent="0.25">
      <c r="N175" s="77"/>
    </row>
    <row r="176" spans="14:14" x14ac:dyDescent="0.25">
      <c r="N176" s="77"/>
    </row>
    <row r="177" spans="14:14" x14ac:dyDescent="0.25">
      <c r="N177" s="77"/>
    </row>
    <row r="178" spans="14:14" x14ac:dyDescent="0.25">
      <c r="N178" s="77"/>
    </row>
    <row r="179" spans="14:14" x14ac:dyDescent="0.25">
      <c r="N179" s="77"/>
    </row>
    <row r="180" spans="14:14" x14ac:dyDescent="0.25">
      <c r="N180" s="77"/>
    </row>
    <row r="181" spans="14:14" x14ac:dyDescent="0.25">
      <c r="N181" s="77"/>
    </row>
    <row r="182" spans="14:14" x14ac:dyDescent="0.25">
      <c r="N182" s="77"/>
    </row>
    <row r="183" spans="14:14" x14ac:dyDescent="0.25">
      <c r="N183" s="77"/>
    </row>
    <row r="184" spans="14:14" x14ac:dyDescent="0.25">
      <c r="N184" s="77"/>
    </row>
    <row r="185" spans="14:14" x14ac:dyDescent="0.25">
      <c r="N185" s="77"/>
    </row>
    <row r="186" spans="14:14" x14ac:dyDescent="0.25">
      <c r="N186" s="77"/>
    </row>
    <row r="187" spans="14:14" x14ac:dyDescent="0.25">
      <c r="N187" s="77"/>
    </row>
    <row r="188" spans="14:14" x14ac:dyDescent="0.25">
      <c r="N188" s="77"/>
    </row>
    <row r="189" spans="14:14" x14ac:dyDescent="0.25">
      <c r="N189" s="77"/>
    </row>
    <row r="190" spans="14:14" x14ac:dyDescent="0.25">
      <c r="N190" s="77"/>
    </row>
    <row r="191" spans="14:14" x14ac:dyDescent="0.25">
      <c r="N191" s="77"/>
    </row>
    <row r="192" spans="14:14" x14ac:dyDescent="0.25">
      <c r="N192" s="77"/>
    </row>
    <row r="193" spans="14:14" x14ac:dyDescent="0.25">
      <c r="N193" s="77"/>
    </row>
    <row r="194" spans="14:14" x14ac:dyDescent="0.25">
      <c r="N194" s="77"/>
    </row>
    <row r="195" spans="14:14" x14ac:dyDescent="0.25">
      <c r="N195" s="77"/>
    </row>
    <row r="196" spans="14:14" x14ac:dyDescent="0.25">
      <c r="N196" s="77"/>
    </row>
    <row r="197" spans="14:14" x14ac:dyDescent="0.25">
      <c r="N197" s="77"/>
    </row>
    <row r="198" spans="14:14" x14ac:dyDescent="0.25">
      <c r="N198" s="77"/>
    </row>
    <row r="199" spans="14:14" x14ac:dyDescent="0.25">
      <c r="N199" s="77"/>
    </row>
    <row r="200" spans="14:14" x14ac:dyDescent="0.25">
      <c r="N200" s="77"/>
    </row>
    <row r="201" spans="14:14" x14ac:dyDescent="0.25">
      <c r="N201" s="77"/>
    </row>
    <row r="202" spans="14:14" x14ac:dyDescent="0.25">
      <c r="N202" s="77"/>
    </row>
    <row r="203" spans="14:14" x14ac:dyDescent="0.25">
      <c r="N203" s="77"/>
    </row>
    <row r="204" spans="14:14" x14ac:dyDescent="0.25">
      <c r="N204" s="77"/>
    </row>
    <row r="205" spans="14:14" x14ac:dyDescent="0.25">
      <c r="N205" s="77"/>
    </row>
    <row r="206" spans="14:14" x14ac:dyDescent="0.25">
      <c r="N206" s="77"/>
    </row>
    <row r="207" spans="14:14" x14ac:dyDescent="0.25">
      <c r="N207" s="77"/>
    </row>
    <row r="208" spans="14:14" x14ac:dyDescent="0.25">
      <c r="N208" s="77"/>
    </row>
    <row r="209" spans="14:14" x14ac:dyDescent="0.25">
      <c r="N209" s="77"/>
    </row>
    <row r="210" spans="14:14" x14ac:dyDescent="0.25">
      <c r="N210" s="77"/>
    </row>
    <row r="211" spans="14:14" x14ac:dyDescent="0.25">
      <c r="N211" s="77"/>
    </row>
    <row r="212" spans="14:14" x14ac:dyDescent="0.25">
      <c r="N212" s="77"/>
    </row>
    <row r="213" spans="14:14" x14ac:dyDescent="0.25">
      <c r="N213" s="77"/>
    </row>
    <row r="214" spans="14:14" x14ac:dyDescent="0.25">
      <c r="N214" s="77"/>
    </row>
    <row r="215" spans="14:14" x14ac:dyDescent="0.25">
      <c r="N215" s="77"/>
    </row>
    <row r="216" spans="14:14" x14ac:dyDescent="0.25">
      <c r="N216" s="77"/>
    </row>
    <row r="217" spans="14:14" x14ac:dyDescent="0.25">
      <c r="N217" s="77"/>
    </row>
    <row r="218" spans="14:14" x14ac:dyDescent="0.25">
      <c r="N218" s="77"/>
    </row>
    <row r="219" spans="14:14" x14ac:dyDescent="0.25">
      <c r="N219" s="77"/>
    </row>
    <row r="220" spans="14:14" x14ac:dyDescent="0.25">
      <c r="N220" s="77"/>
    </row>
    <row r="221" spans="14:14" x14ac:dyDescent="0.25">
      <c r="N221" s="77"/>
    </row>
    <row r="222" spans="14:14" x14ac:dyDescent="0.25">
      <c r="N222" s="77"/>
    </row>
    <row r="223" spans="14:14" x14ac:dyDescent="0.25">
      <c r="N223" s="77"/>
    </row>
    <row r="224" spans="14:14" x14ac:dyDescent="0.25">
      <c r="N224" s="77"/>
    </row>
    <row r="225" spans="14:14" x14ac:dyDescent="0.25">
      <c r="N225" s="77"/>
    </row>
    <row r="226" spans="14:14" x14ac:dyDescent="0.25">
      <c r="N226" s="77"/>
    </row>
    <row r="227" spans="14:14" x14ac:dyDescent="0.25">
      <c r="N227" s="77"/>
    </row>
    <row r="228" spans="14:14" x14ac:dyDescent="0.25">
      <c r="N228" s="77"/>
    </row>
    <row r="229" spans="14:14" x14ac:dyDescent="0.25">
      <c r="N229" s="77"/>
    </row>
    <row r="230" spans="14:14" x14ac:dyDescent="0.25">
      <c r="N230" s="77"/>
    </row>
    <row r="231" spans="14:14" x14ac:dyDescent="0.25">
      <c r="N231" s="77"/>
    </row>
    <row r="232" spans="14:14" x14ac:dyDescent="0.25">
      <c r="N232" s="77"/>
    </row>
    <row r="233" spans="14:14" x14ac:dyDescent="0.25">
      <c r="N233" s="77"/>
    </row>
    <row r="234" spans="14:14" x14ac:dyDescent="0.25">
      <c r="N234" s="77"/>
    </row>
    <row r="235" spans="14:14" x14ac:dyDescent="0.25">
      <c r="N235" s="77"/>
    </row>
    <row r="236" spans="14:14" x14ac:dyDescent="0.25">
      <c r="N236" s="77"/>
    </row>
    <row r="237" spans="14:14" x14ac:dyDescent="0.25">
      <c r="N237" s="77"/>
    </row>
    <row r="238" spans="14:14" x14ac:dyDescent="0.25">
      <c r="N238" s="77"/>
    </row>
    <row r="239" spans="14:14" x14ac:dyDescent="0.25">
      <c r="N239" s="77"/>
    </row>
    <row r="240" spans="14:14" x14ac:dyDescent="0.25">
      <c r="N240" s="77"/>
    </row>
    <row r="241" spans="14:14" x14ac:dyDescent="0.25">
      <c r="N241" s="77"/>
    </row>
    <row r="242" spans="14:14" x14ac:dyDescent="0.25">
      <c r="N242" s="77"/>
    </row>
    <row r="243" spans="14:14" x14ac:dyDescent="0.25">
      <c r="N243" s="77"/>
    </row>
    <row r="244" spans="14:14" x14ac:dyDescent="0.25">
      <c r="N244" s="77"/>
    </row>
    <row r="245" spans="14:14" x14ac:dyDescent="0.25">
      <c r="N245" s="77"/>
    </row>
    <row r="246" spans="14:14" x14ac:dyDescent="0.25">
      <c r="N246" s="77"/>
    </row>
    <row r="247" spans="14:14" x14ac:dyDescent="0.25">
      <c r="N247" s="77"/>
    </row>
    <row r="248" spans="14:14" x14ac:dyDescent="0.25">
      <c r="N248" s="77"/>
    </row>
    <row r="249" spans="14:14" x14ac:dyDescent="0.25">
      <c r="N249" s="77"/>
    </row>
    <row r="250" spans="14:14" x14ac:dyDescent="0.25">
      <c r="N250" s="77"/>
    </row>
    <row r="251" spans="14:14" x14ac:dyDescent="0.25">
      <c r="N251" s="77"/>
    </row>
    <row r="252" spans="14:14" x14ac:dyDescent="0.25">
      <c r="N252" s="77"/>
    </row>
    <row r="253" spans="14:14" x14ac:dyDescent="0.25">
      <c r="N253" s="77"/>
    </row>
    <row r="254" spans="14:14" x14ac:dyDescent="0.25">
      <c r="N254" s="77"/>
    </row>
    <row r="255" spans="14:14" x14ac:dyDescent="0.25">
      <c r="N255" s="77"/>
    </row>
    <row r="256" spans="14:14" x14ac:dyDescent="0.25">
      <c r="N256" s="77"/>
    </row>
    <row r="257" spans="14:14" x14ac:dyDescent="0.25">
      <c r="N257" s="77"/>
    </row>
    <row r="258" spans="14:14" x14ac:dyDescent="0.25">
      <c r="N258" s="77"/>
    </row>
    <row r="259" spans="14:14" x14ac:dyDescent="0.25">
      <c r="N259" s="77"/>
    </row>
    <row r="260" spans="14:14" x14ac:dyDescent="0.25">
      <c r="N260" s="77"/>
    </row>
    <row r="261" spans="14:14" x14ac:dyDescent="0.25">
      <c r="N261" s="77"/>
    </row>
    <row r="262" spans="14:14" x14ac:dyDescent="0.25">
      <c r="N262" s="77"/>
    </row>
    <row r="263" spans="14:14" x14ac:dyDescent="0.25">
      <c r="N263" s="77"/>
    </row>
    <row r="264" spans="14:14" x14ac:dyDescent="0.25">
      <c r="N264" s="77"/>
    </row>
    <row r="265" spans="14:14" x14ac:dyDescent="0.25">
      <c r="N265" s="77"/>
    </row>
    <row r="266" spans="14:14" x14ac:dyDescent="0.25">
      <c r="N266" s="77"/>
    </row>
  </sheetData>
  <mergeCells count="94">
    <mergeCell ref="K137:L137"/>
    <mergeCell ref="M137:M138"/>
    <mergeCell ref="A137:A138"/>
    <mergeCell ref="B137:B138"/>
    <mergeCell ref="C137:C138"/>
    <mergeCell ref="D137:D138"/>
    <mergeCell ref="E137:E138"/>
    <mergeCell ref="F137:G137"/>
    <mergeCell ref="F125:G125"/>
    <mergeCell ref="H125:H126"/>
    <mergeCell ref="I125:I126"/>
    <mergeCell ref="J125:J126"/>
    <mergeCell ref="H137:H138"/>
    <mergeCell ref="I137:I138"/>
    <mergeCell ref="J137:J138"/>
    <mergeCell ref="K125:L125"/>
    <mergeCell ref="M125:M126"/>
    <mergeCell ref="H113:H114"/>
    <mergeCell ref="I113:I114"/>
    <mergeCell ref="J113:J114"/>
    <mergeCell ref="K113:L113"/>
    <mergeCell ref="M113:M114"/>
    <mergeCell ref="A125:A126"/>
    <mergeCell ref="B125:B126"/>
    <mergeCell ref="C125:C126"/>
    <mergeCell ref="D125:D126"/>
    <mergeCell ref="E125:E126"/>
    <mergeCell ref="A113:A114"/>
    <mergeCell ref="B113:B114"/>
    <mergeCell ref="C113:C114"/>
    <mergeCell ref="D113:D114"/>
    <mergeCell ref="E113:E114"/>
    <mergeCell ref="F113:G113"/>
    <mergeCell ref="F101:G101"/>
    <mergeCell ref="H101:H102"/>
    <mergeCell ref="I101:I102"/>
    <mergeCell ref="J101:J102"/>
    <mergeCell ref="K101:L101"/>
    <mergeCell ref="M101:M102"/>
    <mergeCell ref="A92:A93"/>
    <mergeCell ref="A101:A102"/>
    <mergeCell ref="B101:B102"/>
    <mergeCell ref="C101:C102"/>
    <mergeCell ref="D101:D102"/>
    <mergeCell ref="E101:E102"/>
    <mergeCell ref="A43:A53"/>
    <mergeCell ref="A54:A60"/>
    <mergeCell ref="A61:A64"/>
    <mergeCell ref="A65:A79"/>
    <mergeCell ref="A80:A82"/>
    <mergeCell ref="A83:A91"/>
    <mergeCell ref="AG9:AG10"/>
    <mergeCell ref="AH9:AH10"/>
    <mergeCell ref="AI9:AI10"/>
    <mergeCell ref="A11:A23"/>
    <mergeCell ref="A24:A34"/>
    <mergeCell ref="A35:A42"/>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s>
  <conditionalFormatting sqref="AN6:AN7">
    <cfRule type="cellIs" dxfId="13" priority="9" stopIfTrue="1" operator="equal">
      <formula>$AN$6</formula>
    </cfRule>
  </conditionalFormatting>
  <conditionalFormatting sqref="N11:N93">
    <cfRule type="cellIs" dxfId="12" priority="8" stopIfTrue="1" operator="equal">
      <formula>"x"</formula>
    </cfRule>
  </conditionalFormatting>
  <conditionalFormatting sqref="O11:O93">
    <cfRule type="cellIs" dxfId="11" priority="7" operator="equal">
      <formula>"x"</formula>
    </cfRule>
  </conditionalFormatting>
  <conditionalFormatting sqref="P11:P93">
    <cfRule type="cellIs" dxfId="10" priority="6" operator="equal">
      <formula>"x"</formula>
    </cfRule>
  </conditionalFormatting>
  <conditionalFormatting sqref="Q11:Q93">
    <cfRule type="cellIs" dxfId="9" priority="5" stopIfTrue="1" operator="equal">
      <formula>"x"</formula>
    </cfRule>
  </conditionalFormatting>
  <conditionalFormatting sqref="R11:R93">
    <cfRule type="cellIs" dxfId="8" priority="4" operator="equal">
      <formula>"x"</formula>
    </cfRule>
  </conditionalFormatting>
  <conditionalFormatting sqref="S11:S93">
    <cfRule type="cellIs" dxfId="7" priority="1" stopIfTrue="1" operator="equal">
      <formula>$AN$7</formula>
    </cfRule>
    <cfRule type="cellIs" dxfId="6" priority="2" stopIfTrue="1" operator="equal">
      <formula>$AN$6</formula>
    </cfRule>
  </conditionalFormatting>
  <dataValidations count="1">
    <dataValidation type="list" allowBlank="1" showInputMessage="1" showErrorMessage="1" sqref="S11:S93"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zoomScale="70" zoomScaleNormal="70" zoomScalePageLayoutView="70" workbookViewId="0">
      <selection activeCell="B25" sqref="B25"/>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2"/>
      <c r="B1" s="341" t="s">
        <v>117</v>
      </c>
      <c r="C1" s="341"/>
      <c r="D1" s="341"/>
      <c r="E1" s="341"/>
      <c r="F1" s="341"/>
      <c r="G1" s="341"/>
      <c r="H1" s="341"/>
      <c r="I1" s="341"/>
      <c r="J1" s="341"/>
      <c r="K1" s="341"/>
      <c r="L1" s="341"/>
      <c r="M1" s="341"/>
      <c r="N1" s="341"/>
      <c r="O1" s="341"/>
      <c r="P1" s="341"/>
      <c r="Q1" s="341"/>
      <c r="R1" s="341"/>
      <c r="S1" s="341"/>
      <c r="T1" s="341"/>
      <c r="U1" s="341"/>
      <c r="V1" s="341"/>
      <c r="W1" s="341"/>
      <c r="X1" s="12"/>
    </row>
    <row r="2" spans="1:28" s="18" customFormat="1" ht="21" customHeight="1" x14ac:dyDescent="0.25">
      <c r="A2" s="19"/>
      <c r="B2" s="341"/>
      <c r="C2" s="341"/>
      <c r="D2" s="341"/>
      <c r="E2" s="341"/>
      <c r="F2" s="341"/>
      <c r="G2" s="341"/>
      <c r="H2" s="341"/>
      <c r="I2" s="341"/>
      <c r="J2" s="341"/>
      <c r="K2" s="341"/>
      <c r="L2" s="341"/>
      <c r="M2" s="341"/>
      <c r="N2" s="341"/>
      <c r="O2" s="341"/>
      <c r="P2" s="341"/>
      <c r="Q2" s="341"/>
      <c r="R2" s="341"/>
      <c r="S2" s="341"/>
      <c r="T2" s="341"/>
      <c r="U2" s="341"/>
      <c r="V2" s="341"/>
      <c r="W2" s="341"/>
      <c r="X2" s="19"/>
    </row>
    <row r="3" spans="1:28" s="20" customFormat="1" ht="33.75" customHeight="1" x14ac:dyDescent="0.35">
      <c r="A3" s="22"/>
      <c r="B3" s="342" t="str">
        <f>'Monitoria Anual - 4'!A2</f>
        <v>PLANO DE AÇÃO NACIONAL PARA A CONSERVAÇÃO DAS ESPÉCIES ENDÊMICAS E AMEAÇADAS DE EXTINÇÃO DA REGIÃO DO BAIXO E MÉDIO XINGU</v>
      </c>
      <c r="C3" s="342"/>
      <c r="D3" s="342"/>
      <c r="E3" s="342"/>
      <c r="F3" s="342"/>
      <c r="G3" s="342"/>
      <c r="H3" s="342"/>
      <c r="I3" s="342"/>
      <c r="J3" s="342"/>
      <c r="K3" s="342"/>
      <c r="L3" s="342"/>
      <c r="M3" s="342"/>
      <c r="N3" s="342"/>
      <c r="O3" s="342"/>
      <c r="P3" s="342"/>
      <c r="Q3" s="342"/>
      <c r="R3" s="342"/>
      <c r="S3" s="342"/>
      <c r="T3" s="342"/>
      <c r="U3" s="342"/>
      <c r="V3" s="342"/>
      <c r="W3" s="342"/>
      <c r="X3" s="22"/>
    </row>
    <row r="4" spans="1:28" s="13" customFormat="1" x14ac:dyDescent="0.25">
      <c r="A4" s="12"/>
      <c r="J4" s="14"/>
      <c r="K4" s="14"/>
      <c r="L4" s="14"/>
      <c r="M4" s="14"/>
      <c r="N4" s="14"/>
      <c r="O4" s="14"/>
      <c r="X4" s="12"/>
    </row>
    <row r="5" spans="1:28" s="15" customFormat="1" ht="45" customHeight="1" x14ac:dyDescent="0.25">
      <c r="A5" s="23"/>
      <c r="B5" s="343" t="s">
        <v>0</v>
      </c>
      <c r="C5" s="343"/>
      <c r="D5" s="375" t="str">
        <f>'Monitoria Anual - 4'!B4</f>
        <v>Assegurar a viabilidade populacional de espécies ameaçadas e endêmicas da fauna da área de abrangência do PAN no Médio e Baixo Xingu, conservando habitats e promovendo o desenvolvimento socioambiental.</v>
      </c>
      <c r="E5" s="375"/>
      <c r="F5" s="375"/>
      <c r="G5" s="375"/>
      <c r="H5" s="375"/>
      <c r="I5" s="375"/>
      <c r="J5" s="375"/>
      <c r="K5" s="375"/>
      <c r="L5" s="375"/>
      <c r="M5" s="376"/>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343" t="s">
        <v>120</v>
      </c>
      <c r="C7" s="343"/>
      <c r="D7" s="395">
        <f>'Monitoria Anual - 4'!B6</f>
        <v>43070</v>
      </c>
      <c r="E7" s="395"/>
      <c r="F7" s="395"/>
      <c r="G7" s="396"/>
      <c r="H7" s="50"/>
      <c r="I7" s="17"/>
      <c r="J7" s="14"/>
      <c r="K7" s="14"/>
      <c r="L7" s="14"/>
      <c r="M7" s="14"/>
      <c r="N7" s="14"/>
      <c r="O7" s="14"/>
      <c r="X7" s="12"/>
    </row>
    <row r="8" spans="1:28" x14ac:dyDescent="0.25">
      <c r="A8" s="12"/>
      <c r="X8" s="12"/>
    </row>
    <row r="9" spans="1:28" ht="31.5" customHeight="1" x14ac:dyDescent="0.25">
      <c r="A9" s="12"/>
      <c r="B9" s="346" t="s">
        <v>21</v>
      </c>
      <c r="C9" s="346"/>
      <c r="D9" s="346"/>
      <c r="E9" s="346"/>
      <c r="F9" s="346"/>
      <c r="G9" s="346"/>
      <c r="H9" s="346"/>
      <c r="I9" s="346"/>
      <c r="J9" s="346"/>
      <c r="K9" s="346"/>
      <c r="L9" s="346"/>
      <c r="M9" s="346"/>
      <c r="N9" s="346"/>
      <c r="O9" s="346"/>
      <c r="P9" s="346"/>
      <c r="Q9" s="346"/>
      <c r="R9" s="346"/>
      <c r="S9" s="346"/>
      <c r="T9" s="346"/>
      <c r="U9" s="346"/>
      <c r="V9" s="346"/>
      <c r="W9" s="346"/>
      <c r="X9" s="12"/>
    </row>
    <row r="10" spans="1:28" x14ac:dyDescent="0.25">
      <c r="A10" s="12"/>
      <c r="G10" s="11"/>
      <c r="H10" s="11"/>
      <c r="I10" s="11"/>
      <c r="X10" s="12"/>
    </row>
    <row r="11" spans="1:28" ht="15.75" x14ac:dyDescent="0.25">
      <c r="A11" s="12"/>
      <c r="B11" s="344" t="s">
        <v>118</v>
      </c>
      <c r="C11" s="345"/>
      <c r="D11" s="51"/>
      <c r="E11" s="51"/>
      <c r="F11" s="51"/>
      <c r="G11" s="51"/>
      <c r="H11" s="51"/>
      <c r="I11" s="51"/>
      <c r="J11" s="51"/>
      <c r="K11" s="51"/>
      <c r="L11" s="51"/>
      <c r="M11" s="51"/>
      <c r="N11" s="51"/>
      <c r="O11" s="51"/>
      <c r="P11" s="51"/>
      <c r="Q11" s="51"/>
      <c r="R11" s="51"/>
      <c r="S11" s="51"/>
      <c r="T11" s="51"/>
      <c r="U11" s="51"/>
      <c r="V11" s="51"/>
      <c r="W11" s="51"/>
      <c r="X11" s="12"/>
    </row>
    <row r="12" spans="1:28" ht="15.75" thickBot="1" x14ac:dyDescent="0.3">
      <c r="A12" s="12"/>
      <c r="E12" s="6"/>
      <c r="F12" s="347"/>
      <c r="G12" s="347"/>
      <c r="H12" s="117"/>
      <c r="X12" s="12"/>
    </row>
    <row r="13" spans="1:28" ht="33.75" customHeight="1" thickBot="1" x14ac:dyDescent="0.3">
      <c r="A13" s="12"/>
      <c r="C13" s="348" t="s">
        <v>1853</v>
      </c>
      <c r="D13" s="349"/>
      <c r="E13" s="349"/>
      <c r="F13" s="349"/>
      <c r="G13" s="350"/>
      <c r="H13" s="3"/>
      <c r="X13" s="12"/>
    </row>
    <row r="14" spans="1:28" s="2" customFormat="1" ht="34.5" customHeight="1" thickBot="1" x14ac:dyDescent="0.3">
      <c r="A14" s="23"/>
      <c r="C14" s="31" t="s">
        <v>115</v>
      </c>
      <c r="D14" s="8" t="s">
        <v>45</v>
      </c>
      <c r="E14" s="9" t="s">
        <v>24</v>
      </c>
      <c r="F14" s="8" t="s">
        <v>43</v>
      </c>
      <c r="G14" s="10" t="s">
        <v>24</v>
      </c>
      <c r="H14" s="7"/>
      <c r="X14" s="23"/>
    </row>
    <row r="15" spans="1:28" ht="15.75" x14ac:dyDescent="0.25">
      <c r="A15" s="12"/>
      <c r="C15" s="93" t="s">
        <v>130</v>
      </c>
      <c r="D15" s="103"/>
      <c r="E15" s="104"/>
      <c r="F15" s="100">
        <f>COUNTA('Monitoria Anual - 4'!S11:S932)</f>
        <v>1</v>
      </c>
      <c r="G15" s="32">
        <f t="shared" ref="G15:G21" si="0">F15/$F$22</f>
        <v>1.2195121951219513E-2</v>
      </c>
      <c r="H15" s="4"/>
      <c r="X15" s="12"/>
    </row>
    <row r="16" spans="1:28" ht="15.75" x14ac:dyDescent="0.25">
      <c r="A16" s="12"/>
      <c r="C16" s="94" t="s">
        <v>131</v>
      </c>
      <c r="D16" s="105">
        <f>COUNTA('Monitoria Anual - 4'!N11:N932)</f>
        <v>0</v>
      </c>
      <c r="E16" s="34">
        <f>D16/$D$22</f>
        <v>0</v>
      </c>
      <c r="F16" s="101">
        <f>D16-AB16</f>
        <v>0</v>
      </c>
      <c r="G16" s="34">
        <f t="shared" si="0"/>
        <v>0</v>
      </c>
      <c r="H16" s="4"/>
      <c r="X16" s="12"/>
      <c r="Z16">
        <f>COUNTIFS('Monitoria Anual - 4'!N:N,"x",'Monitoria Anual - 4'!S:S,"Excluída")</f>
        <v>0</v>
      </c>
      <c r="AA16">
        <f>COUNTIFS('Monitoria Anual - 4'!N:N,"x",'Monitoria Anual - 4'!S:S,"Agrupada")</f>
        <v>0</v>
      </c>
      <c r="AB16">
        <f>Z16+AA16</f>
        <v>0</v>
      </c>
    </row>
    <row r="17" spans="1:28" ht="15.75" x14ac:dyDescent="0.25">
      <c r="A17" s="12"/>
      <c r="C17" s="95" t="s">
        <v>180</v>
      </c>
      <c r="D17" s="105">
        <f>COUNTA('Monitoria Anual - 4'!O11:O932)</f>
        <v>41</v>
      </c>
      <c r="E17" s="34">
        <f>D17/$D$22</f>
        <v>0.49397590361445781</v>
      </c>
      <c r="F17" s="101">
        <f>D17-AB17</f>
        <v>40</v>
      </c>
      <c r="G17" s="34">
        <f t="shared" si="0"/>
        <v>0.48780487804878048</v>
      </c>
      <c r="H17" s="4"/>
      <c r="X17" s="12"/>
      <c r="Z17">
        <f t="array" ref="Z17">COUNTIFS('Monitoria Anual - 4'!O:O,"x",'Monitoria Anual - 4'!S:S,"Excluída")</f>
        <v>1</v>
      </c>
      <c r="AA17">
        <f t="array" ref="AA17">COUNTIFS('Monitoria Anual - 4'!O:O,"x",'Monitoria Anual - 4'!S:S,"Agrupada")</f>
        <v>0</v>
      </c>
      <c r="AB17">
        <f>Z17+AA17</f>
        <v>1</v>
      </c>
    </row>
    <row r="18" spans="1:28" ht="15.75" x14ac:dyDescent="0.25">
      <c r="A18" s="12"/>
      <c r="C18" s="96" t="s">
        <v>132</v>
      </c>
      <c r="D18" s="105">
        <f>COUNTA('Monitoria Anual - 4'!P11:P932)</f>
        <v>12</v>
      </c>
      <c r="E18" s="34">
        <f>D18/$D$22</f>
        <v>0.14457831325301204</v>
      </c>
      <c r="F18" s="101">
        <f>D18-AB18</f>
        <v>12</v>
      </c>
      <c r="G18" s="34">
        <f t="shared" si="0"/>
        <v>0.14634146341463414</v>
      </c>
      <c r="H18" s="4"/>
      <c r="X18" s="12"/>
      <c r="Z18">
        <f t="array" ref="Z18">COUNTIFS('Monitoria Anual - 4'!P:P,"x",'Monitoria Anual - 4'!S:S,"Excluída")</f>
        <v>0</v>
      </c>
      <c r="AA18">
        <f t="array" ref="AA18">COUNTIFS('Monitoria Anual - 4'!P:P,"x",'Monitoria Anual - 4'!S:S,"Agrupada")</f>
        <v>0</v>
      </c>
      <c r="AB18">
        <f>Z18+AA18</f>
        <v>0</v>
      </c>
    </row>
    <row r="19" spans="1:28" ht="15.75" x14ac:dyDescent="0.25">
      <c r="A19" s="12"/>
      <c r="C19" s="97" t="s">
        <v>133</v>
      </c>
      <c r="D19" s="105">
        <f>COUNTA('Monitoria Anual - 4'!Q11:Q932)</f>
        <v>21</v>
      </c>
      <c r="E19" s="34">
        <f>D19/$D$22</f>
        <v>0.25301204819277107</v>
      </c>
      <c r="F19" s="101">
        <f t="shared" ref="F19:F20" si="1">D19-AB19</f>
        <v>21</v>
      </c>
      <c r="G19" s="34">
        <f t="shared" si="0"/>
        <v>0.25609756097560976</v>
      </c>
      <c r="H19" s="4"/>
      <c r="X19" s="12"/>
      <c r="Z19">
        <f t="array" ref="Z19">COUNTIFS('Monitoria Anual - 4'!Q:Q,"x",'Monitoria Anual - 4'!S:S,"Excluída")</f>
        <v>0</v>
      </c>
      <c r="AA19">
        <f t="array" ref="AA19">COUNTIFS('Monitoria Anual - 4'!Q:Q,"x",'Monitoria Anual - 4'!S:S,"Agrupada")</f>
        <v>0</v>
      </c>
      <c r="AB19">
        <f>Z19+AA19</f>
        <v>0</v>
      </c>
    </row>
    <row r="20" spans="1:28" ht="15.75" x14ac:dyDescent="0.25">
      <c r="A20" s="12"/>
      <c r="C20" s="98" t="s">
        <v>134</v>
      </c>
      <c r="D20" s="105">
        <f>COUNTA('Monitoria Anual - 4'!R11:R932)</f>
        <v>9</v>
      </c>
      <c r="E20" s="34">
        <f>D20/$D$22</f>
        <v>0.10843373493975904</v>
      </c>
      <c r="F20" s="101">
        <f t="shared" si="1"/>
        <v>9</v>
      </c>
      <c r="G20" s="34">
        <f t="shared" si="0"/>
        <v>0.10975609756097561</v>
      </c>
      <c r="H20" s="4"/>
      <c r="X20" s="12"/>
      <c r="Z20">
        <f t="array" ref="Z20">COUNTIFS('Monitoria Anual - 4'!R:R,"x",'Monitoria Anual - 4'!S:S,"Excluída")</f>
        <v>0</v>
      </c>
      <c r="AA20">
        <f t="array" ref="AA20">COUNTIFS('Monitoria Anual - 4'!R:R,"x",'Monitoria Anual - 4'!S:S,"Agrupada")</f>
        <v>0</v>
      </c>
      <c r="AB20">
        <f>Z20+AA20</f>
        <v>0</v>
      </c>
    </row>
    <row r="21" spans="1:28" ht="16.5" thickBot="1" x14ac:dyDescent="0.3">
      <c r="A21" s="12"/>
      <c r="C21" s="99" t="s">
        <v>135</v>
      </c>
      <c r="D21" s="106"/>
      <c r="E21" s="107"/>
      <c r="F21" s="102">
        <f>'Monitoria Anual - 4'!C99</f>
        <v>0</v>
      </c>
      <c r="G21" s="35">
        <f t="shared" si="0"/>
        <v>0</v>
      </c>
      <c r="H21" s="4"/>
      <c r="X21" s="12"/>
    </row>
    <row r="22" spans="1:28" ht="16.5" thickBot="1" x14ac:dyDescent="0.3">
      <c r="A22" s="12"/>
      <c r="C22" s="108" t="s">
        <v>136</v>
      </c>
      <c r="D22" s="110">
        <f>SUM(D16:D20)</f>
        <v>83</v>
      </c>
      <c r="E22" s="37">
        <f>SUM(E15:E21)</f>
        <v>1</v>
      </c>
      <c r="F22" s="109">
        <f>SUM(F16:F21)</f>
        <v>82</v>
      </c>
      <c r="G22" s="37">
        <f>SUM(G16:G21)</f>
        <v>1</v>
      </c>
      <c r="H22" s="4"/>
      <c r="X22" s="12"/>
    </row>
    <row r="23" spans="1:28" ht="15.75" thickBot="1" x14ac:dyDescent="0.3">
      <c r="A23" s="12"/>
      <c r="C23" s="88" t="s">
        <v>138</v>
      </c>
      <c r="D23" s="351">
        <f>COUNTIF('Monitoria Anual - 4'!S11:S932,"Agrupada")</f>
        <v>0</v>
      </c>
      <c r="E23" s="352"/>
      <c r="F23" s="352"/>
      <c r="G23" s="353"/>
      <c r="H23" s="5"/>
      <c r="X23" s="12"/>
    </row>
    <row r="24" spans="1:28" ht="15.75" thickBot="1" x14ac:dyDescent="0.3">
      <c r="A24" s="12"/>
      <c r="C24" s="87" t="s">
        <v>137</v>
      </c>
      <c r="D24" s="351">
        <f>COUNTIF('Monitoria Anual - 4'!S11:S94,"Excluída")</f>
        <v>1</v>
      </c>
      <c r="E24" s="352"/>
      <c r="F24" s="352"/>
      <c r="G24" s="353"/>
      <c r="H24" s="6"/>
      <c r="X24" s="12"/>
    </row>
    <row r="25" spans="1:28" x14ac:dyDescent="0.25">
      <c r="A25" s="12"/>
      <c r="H25" s="6"/>
      <c r="X25" s="12"/>
    </row>
    <row r="26" spans="1:28" x14ac:dyDescent="0.25">
      <c r="A26" s="12"/>
      <c r="H26" s="6"/>
      <c r="X26" s="12"/>
    </row>
    <row r="27" spans="1:28" ht="15.75" x14ac:dyDescent="0.25">
      <c r="A27" s="12"/>
      <c r="B27" s="344" t="s">
        <v>26</v>
      </c>
      <c r="C27" s="345"/>
      <c r="D27" s="54"/>
      <c r="E27" s="54"/>
      <c r="F27" s="54"/>
      <c r="G27" s="54"/>
      <c r="X27" s="12"/>
    </row>
    <row r="28" spans="1:28" ht="16.5" thickBot="1" x14ac:dyDescent="0.3">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5" thickBot="1" x14ac:dyDescent="0.3">
      <c r="A29" s="12"/>
      <c r="B29" s="21"/>
      <c r="C29" s="38" t="s">
        <v>22</v>
      </c>
      <c r="D29" s="81">
        <f>COUNTA('Monitoria Anual - 4'!A11:A93)</f>
        <v>10</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92" t="s">
        <v>27</v>
      </c>
      <c r="D31" s="92" t="s">
        <v>28</v>
      </c>
      <c r="E31" s="24"/>
      <c r="F31" s="25"/>
      <c r="G31" s="26"/>
      <c r="H31" s="28"/>
      <c r="I31" s="29"/>
      <c r="J31" s="30"/>
      <c r="W31" s="1"/>
      <c r="X31" s="12"/>
    </row>
    <row r="32" spans="1:28" x14ac:dyDescent="0.25">
      <c r="A32" s="12"/>
      <c r="C32" s="89" t="s">
        <v>29</v>
      </c>
      <c r="D32" s="118">
        <f>SUM(F32:J32)</f>
        <v>13</v>
      </c>
      <c r="E32" s="39">
        <f>COUNTA('Monitoria Anual - 4'!S11:S23)</f>
        <v>0</v>
      </c>
      <c r="F32" s="79">
        <f>COUNTA('Monitoria Anual - 4'!N11:N23)</f>
        <v>0</v>
      </c>
      <c r="G32" s="79">
        <f>COUNTA('Monitoria Anual - 4'!O11:O23)</f>
        <v>5</v>
      </c>
      <c r="H32" s="79">
        <f>COUNTA('Monitoria Anual - 4'!P11:P23)</f>
        <v>1</v>
      </c>
      <c r="I32" s="79">
        <f>COUNTA('Monitoria Anual - 4'!Q11:Q23)</f>
        <v>6</v>
      </c>
      <c r="J32" s="80">
        <f>COUNTA('Monitoria Anual - 4'!R11:R23)</f>
        <v>1</v>
      </c>
      <c r="W32" s="1"/>
      <c r="X32" s="12"/>
    </row>
    <row r="33" spans="1:24" x14ac:dyDescent="0.25">
      <c r="A33" s="12"/>
      <c r="C33" s="90" t="s">
        <v>30</v>
      </c>
      <c r="D33" s="89">
        <f>SUM(F33:J33)</f>
        <v>11</v>
      </c>
      <c r="E33" s="40">
        <f>COUNTA('Monitoria Anual - 4'!S24:S34)</f>
        <v>1</v>
      </c>
      <c r="F33" s="41">
        <f>COUNTA('Monitoria Anual - 4'!N24:N34)</f>
        <v>0</v>
      </c>
      <c r="G33" s="41">
        <f>COUNTA('Monitoria Anual - 4'!O24:O34)</f>
        <v>4</v>
      </c>
      <c r="H33" s="41">
        <f>COUNTA('Monitoria Anual - 4'!P24:P34)</f>
        <v>0</v>
      </c>
      <c r="I33" s="41">
        <f>COUNTA('Monitoria Anual - 4'!Q24:Q34)</f>
        <v>7</v>
      </c>
      <c r="J33" s="42">
        <f>COUNTA('Monitoria Anual - 4'!R24:R34)</f>
        <v>0</v>
      </c>
      <c r="W33" s="1"/>
      <c r="X33" s="12"/>
    </row>
    <row r="34" spans="1:24" x14ac:dyDescent="0.25">
      <c r="A34" s="12"/>
      <c r="C34" s="90" t="s">
        <v>31</v>
      </c>
      <c r="D34" s="89">
        <f t="shared" ref="D34:D41" si="2">SUM(F34:J34)</f>
        <v>8</v>
      </c>
      <c r="E34" s="40">
        <f>COUNTA('Monitoria Anual - 4'!S35:S42)</f>
        <v>0</v>
      </c>
      <c r="F34" s="41">
        <f>COUNTA('Monitoria Anual - 4'!N35:N42)</f>
        <v>0</v>
      </c>
      <c r="G34" s="41">
        <f>COUNTA('Monitoria Anual - 4'!O35:O42)</f>
        <v>2</v>
      </c>
      <c r="H34" s="41">
        <f>COUNTA('Monitoria Anual - 4'!P35:P42)</f>
        <v>4</v>
      </c>
      <c r="I34" s="41">
        <f>COUNTA('Monitoria Anual - 4'!Q35:Q42)</f>
        <v>1</v>
      </c>
      <c r="J34" s="42">
        <f>COUNTA('Monitoria Anual - 4'!R35:R42)</f>
        <v>1</v>
      </c>
      <c r="W34" s="1"/>
      <c r="X34" s="12"/>
    </row>
    <row r="35" spans="1:24" x14ac:dyDescent="0.25">
      <c r="A35" s="12"/>
      <c r="C35" s="90" t="s">
        <v>32</v>
      </c>
      <c r="D35" s="89">
        <f t="shared" si="2"/>
        <v>11</v>
      </c>
      <c r="E35" s="40">
        <f>COUNTA('Monitoria Anual - 4'!S43:S53)</f>
        <v>0</v>
      </c>
      <c r="F35" s="41">
        <f>COUNTA('Monitoria Anual - 4'!N43:N53)</f>
        <v>0</v>
      </c>
      <c r="G35" s="41">
        <f>COUNTA('Monitoria Anual - 4'!O43:O53)</f>
        <v>4</v>
      </c>
      <c r="H35" s="41">
        <f>COUNTA('Monitoria Anual - 4'!P43:P53)</f>
        <v>4</v>
      </c>
      <c r="I35" s="41">
        <f>COUNTA('Monitoria Anual - 4'!Q43:Q53)</f>
        <v>1</v>
      </c>
      <c r="J35" s="42">
        <f>COUNTA('Monitoria Anual - 4'!R43:R53)</f>
        <v>2</v>
      </c>
      <c r="W35" s="1"/>
      <c r="X35" s="12"/>
    </row>
    <row r="36" spans="1:24" x14ac:dyDescent="0.25">
      <c r="A36" s="12"/>
      <c r="C36" s="90" t="s">
        <v>33</v>
      </c>
      <c r="D36" s="89">
        <f t="shared" si="2"/>
        <v>7</v>
      </c>
      <c r="E36" s="40">
        <f>COUNTA('Monitoria Anual - 4'!S54:S60)</f>
        <v>0</v>
      </c>
      <c r="F36" s="41">
        <f>COUNTA('Monitoria Anual - 4'!N54:N60)</f>
        <v>0</v>
      </c>
      <c r="G36" s="41">
        <f>COUNTA('Monitoria Anual - 4'!O54:O60)</f>
        <v>4</v>
      </c>
      <c r="H36" s="41">
        <f>COUNTA('Monitoria Anual - 4'!P54:P60)</f>
        <v>0</v>
      </c>
      <c r="I36" s="41">
        <f>COUNTA('Monitoria Anual - 4'!Q54:Q60)</f>
        <v>1</v>
      </c>
      <c r="J36" s="42">
        <f>COUNTA('Monitoria Anual - 4'!R54:R60)</f>
        <v>2</v>
      </c>
      <c r="W36" s="1"/>
      <c r="X36" s="12"/>
    </row>
    <row r="37" spans="1:24" x14ac:dyDescent="0.25">
      <c r="A37" s="12"/>
      <c r="C37" s="90" t="s">
        <v>34</v>
      </c>
      <c r="D37" s="89">
        <f t="shared" si="2"/>
        <v>4</v>
      </c>
      <c r="E37" s="40">
        <f>COUNTA('Monitoria Anual - 4'!S61:S64)</f>
        <v>0</v>
      </c>
      <c r="F37" s="41">
        <f>COUNTA('Monitoria Anual - 4'!N61:N64)</f>
        <v>0</v>
      </c>
      <c r="G37" s="41">
        <f>COUNTA('Monitoria Anual - 4'!O61:O64)</f>
        <v>4</v>
      </c>
      <c r="H37" s="41">
        <f>COUNTA('Monitoria Anual - 4'!P61:P64)</f>
        <v>0</v>
      </c>
      <c r="I37" s="41">
        <f>COUNTA('Monitoria Anual - 4'!Q61:Q64)</f>
        <v>0</v>
      </c>
      <c r="J37" s="42">
        <f>COUNTA('Monitoria Anual - 4'!R61:R64)</f>
        <v>0</v>
      </c>
      <c r="W37" s="1"/>
      <c r="X37" s="12"/>
    </row>
    <row r="38" spans="1:24" x14ac:dyDescent="0.25">
      <c r="A38" s="12"/>
      <c r="C38" s="90" t="s">
        <v>35</v>
      </c>
      <c r="D38" s="89">
        <f t="shared" si="2"/>
        <v>15</v>
      </c>
      <c r="E38" s="40">
        <f>COUNTA('Monitoria Anual - 4'!S65:S79)</f>
        <v>0</v>
      </c>
      <c r="F38" s="41">
        <f>COUNTA('Monitoria Anual - 4'!N65:N79)</f>
        <v>0</v>
      </c>
      <c r="G38" s="41">
        <f>COUNTA('Monitoria Anual - 4'!O65:O79)</f>
        <v>10</v>
      </c>
      <c r="H38" s="41">
        <f>COUNTA('Monitoria Anual - 4'!P65:P79)</f>
        <v>0</v>
      </c>
      <c r="I38" s="41">
        <f>COUNTA('Monitoria Anual - 4'!Q65:Q79)</f>
        <v>3</v>
      </c>
      <c r="J38" s="42">
        <f>COUNTA('Monitoria Anual - 4'!R65:R79)</f>
        <v>2</v>
      </c>
      <c r="W38" s="1"/>
      <c r="X38" s="12"/>
    </row>
    <row r="39" spans="1:24" x14ac:dyDescent="0.25">
      <c r="A39" s="12"/>
      <c r="C39" s="90" t="s">
        <v>36</v>
      </c>
      <c r="D39" s="89">
        <f t="shared" si="2"/>
        <v>3</v>
      </c>
      <c r="E39" s="40">
        <f>COUNTA('Monitoria Anual - 4'!S80:S82)</f>
        <v>0</v>
      </c>
      <c r="F39" s="41">
        <f>COUNTA('Monitoria Anual - 4'!N80:N82)</f>
        <v>0</v>
      </c>
      <c r="G39" s="41">
        <f>COUNTA('Monitoria Anual - 4'!O80:O82)</f>
        <v>1</v>
      </c>
      <c r="H39" s="41">
        <f>COUNTA('Monitoria Anual - 4'!P80:P82)</f>
        <v>2</v>
      </c>
      <c r="I39" s="41">
        <f>COUNTA('Monitoria Anual - 4'!Q80:Q82)</f>
        <v>0</v>
      </c>
      <c r="J39" s="42">
        <f>COUNTA('Monitoria Anual - 4'!R80:R82)</f>
        <v>0</v>
      </c>
      <c r="W39" s="1"/>
      <c r="X39" s="12"/>
    </row>
    <row r="40" spans="1:24" x14ac:dyDescent="0.25">
      <c r="A40" s="12"/>
      <c r="C40" s="90" t="s">
        <v>37</v>
      </c>
      <c r="D40" s="89">
        <f t="shared" si="2"/>
        <v>9</v>
      </c>
      <c r="E40" s="40">
        <f>COUNTA('Monitoria Anual - 4'!S83:S91)</f>
        <v>0</v>
      </c>
      <c r="F40" s="41">
        <f>COUNTA('Monitoria Anual - 4'!N83:N91)</f>
        <v>0</v>
      </c>
      <c r="G40" s="41">
        <f>COUNTA('Monitoria Anual - 4'!O83:O91)</f>
        <v>7</v>
      </c>
      <c r="H40" s="41">
        <f>COUNTA('Monitoria Anual - 4'!P83:P91)</f>
        <v>0</v>
      </c>
      <c r="I40" s="41">
        <f>COUNTA('Monitoria Anual - 4'!Q83:Q91)</f>
        <v>1</v>
      </c>
      <c r="J40" s="42">
        <f>COUNTA('Monitoria Anual - 4'!R83:R91)</f>
        <v>1</v>
      </c>
      <c r="W40" s="1"/>
      <c r="X40" s="12"/>
    </row>
    <row r="41" spans="1:24" ht="15.75" thickBot="1" x14ac:dyDescent="0.3">
      <c r="A41" s="12"/>
      <c r="C41" s="91" t="s">
        <v>38</v>
      </c>
      <c r="D41" s="119">
        <f t="shared" si="2"/>
        <v>2</v>
      </c>
      <c r="E41" s="43">
        <f>COUNTA('Monitoria Anual - 4'!S92:S93)</f>
        <v>0</v>
      </c>
      <c r="F41" s="44">
        <f>COUNTA('Monitoria Anual - 4'!N92:N93)</f>
        <v>0</v>
      </c>
      <c r="G41" s="44">
        <f>COUNTA('Monitoria Anual - 4'!O92:O93)</f>
        <v>0</v>
      </c>
      <c r="H41" s="44">
        <f>COUNTA('Monitoria Anual - 4'!P92:P93)</f>
        <v>1</v>
      </c>
      <c r="I41" s="44">
        <f>COUNTA('Monitoria Anual - 4'!Q92:Q93)</f>
        <v>1</v>
      </c>
      <c r="J41" s="45">
        <f>COUNTA('Monitoria Anual - 4'!R92:R93)</f>
        <v>0</v>
      </c>
      <c r="W41" s="1"/>
      <c r="X41" s="12"/>
    </row>
    <row r="42" spans="1:24" x14ac:dyDescent="0.25">
      <c r="A42" s="12"/>
      <c r="X42" s="12"/>
    </row>
    <row r="43" spans="1:24" x14ac:dyDescent="0.25">
      <c r="A43" s="12"/>
      <c r="B43" s="12"/>
      <c r="C43" s="12"/>
      <c r="D43" s="12"/>
      <c r="E43" s="12"/>
      <c r="F43" s="12"/>
      <c r="G43" s="12"/>
      <c r="H43" s="12"/>
      <c r="I43" s="12"/>
      <c r="J43" s="12"/>
      <c r="K43" s="12"/>
      <c r="L43" s="12"/>
      <c r="M43" s="12"/>
      <c r="N43" s="12"/>
      <c r="O43" s="12"/>
      <c r="P43" s="12"/>
      <c r="Q43" s="12"/>
      <c r="R43" s="12"/>
      <c r="S43" s="12"/>
      <c r="T43" s="12"/>
      <c r="U43" s="12"/>
      <c r="V43" s="12"/>
      <c r="W43" s="12"/>
      <c r="X43" s="12"/>
    </row>
  </sheetData>
  <sheetProtection algorithmName="SHA-512" hashValue="79fcNZGWHCrjbvWxZDyFLi+baCDlV2Xi8t8CBikuO5m2dTpEOz2w/jT0G5WL4+xfiGvAD1LFCMGMO4t4LvXxjQ==" saltValue="rO2SKQgR2QNWfDzlrFPBKg=="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41 G32:J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257"/>
  <sheetViews>
    <sheetView showGridLines="0" zoomScale="70" zoomScaleNormal="70" workbookViewId="0">
      <selection activeCell="D6" sqref="D6"/>
    </sheetView>
  </sheetViews>
  <sheetFormatPr defaultColWidth="8.85546875" defaultRowHeight="15" x14ac:dyDescent="0.25"/>
  <cols>
    <col min="1" max="1" width="32.42578125" style="15" customWidth="1"/>
    <col min="2" max="2" width="7.28515625" style="15" customWidth="1"/>
    <col min="3" max="3" width="73.5703125" style="15" customWidth="1"/>
    <col min="4" max="4" width="33.28515625" style="76" customWidth="1"/>
    <col min="5" max="5" width="14.28515625" style="15" customWidth="1"/>
    <col min="6" max="7" width="15.42578125" style="15" customWidth="1"/>
    <col min="8" max="8" width="21.7109375" style="15" customWidth="1"/>
    <col min="9" max="9" width="21.28515625" style="70" customWidth="1"/>
    <col min="10" max="10" width="48" style="15" customWidth="1"/>
    <col min="11" max="12" width="17.42578125" style="15" customWidth="1"/>
    <col min="13" max="13" width="15" style="15" customWidth="1"/>
    <col min="14" max="16" width="21.7109375" style="70" customWidth="1"/>
    <col min="17" max="17" width="72" style="15" customWidth="1"/>
    <col min="18" max="18" width="65.7109375" style="15" customWidth="1"/>
    <col min="19" max="19" width="53.85546875" style="15" customWidth="1"/>
    <col min="20" max="20" width="21.42578125" style="15" customWidth="1"/>
    <col min="21" max="21" width="35.140625" style="15" customWidth="1"/>
    <col min="22" max="22" width="2.7109375" style="15" customWidth="1"/>
    <col min="23" max="25" width="8.85546875" style="15"/>
    <col min="26" max="26" width="8.85546875" style="15" hidden="1" customWidth="1"/>
    <col min="27" max="16384" width="8.85546875" style="15"/>
  </cols>
  <sheetData>
    <row r="1" spans="1:26" ht="33.75" customHeight="1" x14ac:dyDescent="0.25">
      <c r="A1" s="304" t="s">
        <v>117</v>
      </c>
      <c r="B1" s="304"/>
      <c r="C1" s="304"/>
      <c r="D1" s="304"/>
      <c r="E1" s="304"/>
      <c r="F1" s="304"/>
      <c r="G1" s="304"/>
      <c r="H1" s="304"/>
      <c r="I1" s="304"/>
      <c r="J1" s="304"/>
      <c r="K1" s="304"/>
      <c r="L1" s="304"/>
      <c r="M1" s="304"/>
      <c r="N1" s="67"/>
      <c r="O1" s="67"/>
      <c r="P1" s="67"/>
      <c r="Q1" s="23"/>
      <c r="R1" s="23"/>
      <c r="S1" s="23"/>
      <c r="T1" s="23"/>
      <c r="U1" s="23"/>
      <c r="V1" s="23"/>
      <c r="W1" s="23"/>
    </row>
    <row r="2" spans="1:26" s="50" customFormat="1" ht="33.75" customHeight="1" thickBot="1" x14ac:dyDescent="0.3">
      <c r="A2" s="305" t="str">
        <f>'Monitoria Anual - 1'!A2:AI2</f>
        <v>PLANO DE AÇÃO NACIONAL PARA A CONSERVAÇÃO DAS ESPÉCIES ENDÊMICAS E AMEAÇADAS DE EXTINÇÃO DA REGIÃO DO BAIXO E MÉDIO XINGU</v>
      </c>
      <c r="B2" s="305"/>
      <c r="C2" s="305"/>
      <c r="D2" s="305"/>
      <c r="E2" s="305"/>
      <c r="F2" s="305"/>
      <c r="G2" s="305"/>
      <c r="H2" s="305"/>
      <c r="I2" s="305"/>
      <c r="J2" s="305"/>
      <c r="K2" s="305"/>
      <c r="L2" s="305"/>
      <c r="M2" s="305"/>
      <c r="N2" s="68"/>
      <c r="O2" s="68"/>
      <c r="P2" s="68"/>
      <c r="Q2" s="68"/>
      <c r="R2" s="68"/>
      <c r="S2" s="68"/>
      <c r="T2" s="69"/>
      <c r="U2" s="69"/>
      <c r="W2" s="112"/>
    </row>
    <row r="3" spans="1:26" ht="15.75" thickTop="1" x14ac:dyDescent="0.25">
      <c r="W3" s="23"/>
    </row>
    <row r="4" spans="1:26" ht="45" customHeight="1" x14ac:dyDescent="0.25">
      <c r="A4" s="63" t="s">
        <v>125</v>
      </c>
      <c r="B4" s="282" t="str">
        <f>'Monitoria Anual - 1'!B4:G4</f>
        <v>Assegurar a viabilidade populacional de espécies ameaçadas e endêmicas da fauna da área de abrangência do PAN no Médio e Baixo Xingu, conservando habitats e promovendo o desenvolvimento socioambiental.</v>
      </c>
      <c r="C4" s="282"/>
      <c r="D4" s="282"/>
      <c r="E4" s="282"/>
      <c r="F4" s="282"/>
      <c r="G4" s="283"/>
      <c r="H4" s="16"/>
      <c r="I4" s="16"/>
      <c r="J4" s="16"/>
      <c r="K4" s="16"/>
      <c r="L4" s="16"/>
      <c r="M4" s="16"/>
      <c r="N4" s="16"/>
      <c r="O4" s="16"/>
      <c r="P4" s="16"/>
      <c r="W4" s="23"/>
    </row>
    <row r="5" spans="1:26" x14ac:dyDescent="0.25">
      <c r="A5" s="50"/>
      <c r="B5" s="50"/>
      <c r="C5" s="50"/>
      <c r="D5" s="203"/>
      <c r="E5" s="50"/>
      <c r="F5" s="50"/>
      <c r="G5" s="50"/>
      <c r="H5" s="50"/>
      <c r="I5" s="77"/>
      <c r="W5" s="23"/>
    </row>
    <row r="6" spans="1:26" ht="27" customHeight="1" x14ac:dyDescent="0.25">
      <c r="A6" s="63" t="s">
        <v>120</v>
      </c>
      <c r="B6" s="284" t="s">
        <v>2088</v>
      </c>
      <c r="C6" s="285"/>
      <c r="D6" s="203"/>
      <c r="E6" s="50"/>
      <c r="F6" s="50"/>
      <c r="G6" s="50"/>
      <c r="H6" s="50"/>
      <c r="I6" s="77"/>
      <c r="J6" s="50"/>
      <c r="K6" s="50"/>
      <c r="L6" s="50"/>
      <c r="M6" s="70"/>
      <c r="W6" s="23"/>
      <c r="Z6" s="15" t="s">
        <v>116</v>
      </c>
    </row>
    <row r="7" spans="1:26" ht="15.75" thickBot="1" x14ac:dyDescent="0.3">
      <c r="W7" s="23"/>
      <c r="Z7" s="71" t="s">
        <v>44</v>
      </c>
    </row>
    <row r="8" spans="1:26" ht="27" customHeight="1" thickBot="1" x14ac:dyDescent="0.3">
      <c r="A8" s="259" t="s">
        <v>2</v>
      </c>
      <c r="B8" s="260"/>
      <c r="C8" s="260"/>
      <c r="D8" s="260"/>
      <c r="E8" s="260"/>
      <c r="F8" s="260"/>
      <c r="G8" s="260"/>
      <c r="H8" s="260"/>
      <c r="I8" s="260"/>
      <c r="J8" s="260"/>
      <c r="K8" s="260"/>
      <c r="L8" s="260"/>
      <c r="M8" s="261"/>
      <c r="N8" s="234" t="s">
        <v>40</v>
      </c>
      <c r="O8" s="235"/>
      <c r="P8" s="235"/>
      <c r="Q8" s="235"/>
      <c r="R8" s="235"/>
      <c r="S8" s="235"/>
      <c r="T8" s="235"/>
      <c r="U8" s="236"/>
      <c r="W8" s="23"/>
    </row>
    <row r="9" spans="1:26" ht="27.75" customHeight="1" x14ac:dyDescent="0.25">
      <c r="A9" s="308" t="s">
        <v>1</v>
      </c>
      <c r="B9" s="310" t="s">
        <v>56</v>
      </c>
      <c r="C9" s="310" t="s">
        <v>46</v>
      </c>
      <c r="D9" s="310" t="s">
        <v>47</v>
      </c>
      <c r="E9" s="312" t="s">
        <v>48</v>
      </c>
      <c r="F9" s="310" t="s">
        <v>49</v>
      </c>
      <c r="G9" s="310"/>
      <c r="H9" s="310" t="s">
        <v>50</v>
      </c>
      <c r="I9" s="312" t="s">
        <v>51</v>
      </c>
      <c r="J9" s="310" t="s">
        <v>52</v>
      </c>
      <c r="K9" s="314" t="s">
        <v>121</v>
      </c>
      <c r="L9" s="315"/>
      <c r="M9" s="310" t="s">
        <v>53</v>
      </c>
      <c r="N9" s="322" t="s">
        <v>181</v>
      </c>
      <c r="O9" s="354" t="s">
        <v>119</v>
      </c>
      <c r="P9" s="328" t="s">
        <v>6</v>
      </c>
      <c r="Q9" s="332" t="s">
        <v>8</v>
      </c>
      <c r="R9" s="332" t="s">
        <v>9</v>
      </c>
      <c r="S9" s="332" t="s">
        <v>10</v>
      </c>
      <c r="T9" s="332" t="s">
        <v>11</v>
      </c>
      <c r="U9" s="332" t="s">
        <v>41</v>
      </c>
      <c r="W9" s="23"/>
    </row>
    <row r="10" spans="1:26" ht="32.25" customHeight="1" thickBot="1" x14ac:dyDescent="0.3">
      <c r="A10" s="309"/>
      <c r="B10" s="311"/>
      <c r="C10" s="311"/>
      <c r="D10" s="311"/>
      <c r="E10" s="313"/>
      <c r="F10" s="62" t="s">
        <v>54</v>
      </c>
      <c r="G10" s="62" t="s">
        <v>55</v>
      </c>
      <c r="H10" s="311"/>
      <c r="I10" s="313"/>
      <c r="J10" s="311"/>
      <c r="K10" s="115" t="s">
        <v>127</v>
      </c>
      <c r="L10" s="115" t="s">
        <v>128</v>
      </c>
      <c r="M10" s="311"/>
      <c r="N10" s="323"/>
      <c r="O10" s="355"/>
      <c r="P10" s="329"/>
      <c r="Q10" s="333"/>
      <c r="R10" s="333"/>
      <c r="S10" s="333"/>
      <c r="T10" s="333"/>
      <c r="U10" s="333"/>
      <c r="W10" s="23"/>
    </row>
    <row r="11" spans="1:26" ht="97.5" customHeight="1" x14ac:dyDescent="0.25">
      <c r="A11" s="265" t="s">
        <v>1703</v>
      </c>
      <c r="B11" s="114" t="s">
        <v>57</v>
      </c>
      <c r="C11" s="197" t="s">
        <v>1854</v>
      </c>
      <c r="D11" s="200" t="s">
        <v>201</v>
      </c>
      <c r="E11" s="72"/>
      <c r="F11" s="400">
        <v>40817</v>
      </c>
      <c r="G11" s="400">
        <v>42767</v>
      </c>
      <c r="H11" s="399" t="s">
        <v>415</v>
      </c>
      <c r="I11" s="403">
        <v>3600000</v>
      </c>
      <c r="J11" s="408" t="s">
        <v>1396</v>
      </c>
      <c r="K11" s="72"/>
      <c r="L11" s="72"/>
      <c r="M11" s="72"/>
      <c r="N11" s="73"/>
      <c r="O11" s="72"/>
      <c r="P11" s="72" t="s">
        <v>42</v>
      </c>
      <c r="Q11" s="390" t="s">
        <v>1919</v>
      </c>
      <c r="R11" s="390" t="s">
        <v>1920</v>
      </c>
      <c r="S11" s="390"/>
      <c r="T11" s="399" t="s">
        <v>236</v>
      </c>
      <c r="U11" s="390"/>
      <c r="W11" s="23"/>
    </row>
    <row r="12" spans="1:26" ht="125.25" customHeight="1" x14ac:dyDescent="0.25">
      <c r="A12" s="252"/>
      <c r="B12" s="55" t="s">
        <v>58</v>
      </c>
      <c r="C12" s="198" t="s">
        <v>1855</v>
      </c>
      <c r="D12" s="228" t="s">
        <v>202</v>
      </c>
      <c r="E12" s="75"/>
      <c r="F12" s="401">
        <v>40817</v>
      </c>
      <c r="G12" s="401" t="s">
        <v>1708</v>
      </c>
      <c r="H12" s="212" t="s">
        <v>945</v>
      </c>
      <c r="I12" s="403">
        <v>200000</v>
      </c>
      <c r="J12" s="409" t="s">
        <v>1397</v>
      </c>
      <c r="K12" s="75"/>
      <c r="L12" s="75"/>
      <c r="M12" s="75"/>
      <c r="N12" s="72"/>
      <c r="O12" s="72"/>
      <c r="P12" s="72" t="s">
        <v>42</v>
      </c>
      <c r="Q12" s="383" t="s">
        <v>1921</v>
      </c>
      <c r="R12" s="383" t="s">
        <v>1922</v>
      </c>
      <c r="S12" s="383"/>
      <c r="T12" s="212" t="s">
        <v>1923</v>
      </c>
      <c r="U12" s="383"/>
      <c r="W12" s="23"/>
    </row>
    <row r="13" spans="1:26" ht="75" customHeight="1" x14ac:dyDescent="0.25">
      <c r="A13" s="252"/>
      <c r="B13" s="55" t="s">
        <v>59</v>
      </c>
      <c r="C13" s="198" t="s">
        <v>1856</v>
      </c>
      <c r="D13" s="228" t="s">
        <v>203</v>
      </c>
      <c r="E13" s="75"/>
      <c r="F13" s="401">
        <v>40817</v>
      </c>
      <c r="G13" s="401">
        <v>42767</v>
      </c>
      <c r="H13" s="212" t="s">
        <v>415</v>
      </c>
      <c r="I13" s="403">
        <v>3600000</v>
      </c>
      <c r="J13" s="409" t="s">
        <v>1713</v>
      </c>
      <c r="K13" s="75"/>
      <c r="L13" s="75"/>
      <c r="M13" s="75"/>
      <c r="N13" s="72"/>
      <c r="O13" s="72"/>
      <c r="P13" s="72" t="s">
        <v>42</v>
      </c>
      <c r="Q13" s="383" t="s">
        <v>1017</v>
      </c>
      <c r="R13" s="383" t="s">
        <v>1924</v>
      </c>
      <c r="S13" s="383" t="s">
        <v>1018</v>
      </c>
      <c r="T13" s="212" t="s">
        <v>236</v>
      </c>
      <c r="U13" s="383"/>
      <c r="W13" s="23"/>
    </row>
    <row r="14" spans="1:26" ht="144.75" customHeight="1" x14ac:dyDescent="0.25">
      <c r="A14" s="252"/>
      <c r="B14" s="55" t="s">
        <v>60</v>
      </c>
      <c r="C14" s="198" t="s">
        <v>1857</v>
      </c>
      <c r="D14" s="228" t="s">
        <v>204</v>
      </c>
      <c r="E14" s="75"/>
      <c r="F14" s="401">
        <v>40817</v>
      </c>
      <c r="G14" s="401">
        <v>42767</v>
      </c>
      <c r="H14" s="212" t="s">
        <v>958</v>
      </c>
      <c r="I14" s="403">
        <v>200000</v>
      </c>
      <c r="J14" s="409" t="s">
        <v>1714</v>
      </c>
      <c r="K14" s="75"/>
      <c r="L14" s="75"/>
      <c r="M14" s="75"/>
      <c r="N14" s="72"/>
      <c r="O14" s="72"/>
      <c r="P14" s="72" t="s">
        <v>42</v>
      </c>
      <c r="Q14" s="383" t="s">
        <v>1925</v>
      </c>
      <c r="R14" s="383" t="s">
        <v>1926</v>
      </c>
      <c r="S14" s="383"/>
      <c r="T14" s="212" t="s">
        <v>1927</v>
      </c>
      <c r="U14" s="383"/>
      <c r="W14" s="23"/>
    </row>
    <row r="15" spans="1:26" ht="156.75" customHeight="1" x14ac:dyDescent="0.25">
      <c r="A15" s="252"/>
      <c r="B15" s="55" t="s">
        <v>61</v>
      </c>
      <c r="C15" s="198" t="s">
        <v>1858</v>
      </c>
      <c r="D15" s="228" t="s">
        <v>205</v>
      </c>
      <c r="E15" s="75"/>
      <c r="F15" s="401">
        <v>40817</v>
      </c>
      <c r="G15" s="401">
        <v>42767</v>
      </c>
      <c r="H15" s="212" t="s">
        <v>945</v>
      </c>
      <c r="I15" s="403">
        <v>900000</v>
      </c>
      <c r="J15" s="409" t="s">
        <v>241</v>
      </c>
      <c r="K15" s="75"/>
      <c r="L15" s="75"/>
      <c r="M15" s="75"/>
      <c r="N15" s="72"/>
      <c r="O15" s="72" t="s">
        <v>42</v>
      </c>
      <c r="P15" s="72"/>
      <c r="Q15" s="383" t="s">
        <v>1928</v>
      </c>
      <c r="R15" s="383" t="s">
        <v>1929</v>
      </c>
      <c r="S15" s="383" t="s">
        <v>2076</v>
      </c>
      <c r="T15" s="212" t="s">
        <v>1930</v>
      </c>
      <c r="U15" s="383"/>
      <c r="W15" s="23"/>
    </row>
    <row r="16" spans="1:26" ht="151.5" customHeight="1" x14ac:dyDescent="0.25">
      <c r="A16" s="252"/>
      <c r="B16" s="55" t="s">
        <v>62</v>
      </c>
      <c r="C16" s="198" t="s">
        <v>1859</v>
      </c>
      <c r="D16" s="228" t="s">
        <v>206</v>
      </c>
      <c r="E16" s="75"/>
      <c r="F16" s="401">
        <v>41640</v>
      </c>
      <c r="G16" s="401">
        <v>42767</v>
      </c>
      <c r="H16" s="212" t="s">
        <v>229</v>
      </c>
      <c r="I16" s="403">
        <v>250000</v>
      </c>
      <c r="J16" s="409" t="s">
        <v>762</v>
      </c>
      <c r="K16" s="75"/>
      <c r="L16" s="75"/>
      <c r="M16" s="75"/>
      <c r="N16" s="72" t="s">
        <v>42</v>
      </c>
      <c r="O16" s="72"/>
      <c r="P16" s="72"/>
      <c r="Q16" s="383" t="s">
        <v>1931</v>
      </c>
      <c r="R16" s="383"/>
      <c r="S16" s="383" t="s">
        <v>1932</v>
      </c>
      <c r="T16" s="212" t="s">
        <v>1933</v>
      </c>
      <c r="U16" s="383" t="s">
        <v>1934</v>
      </c>
      <c r="W16" s="23"/>
    </row>
    <row r="17" spans="1:23" ht="87" customHeight="1" x14ac:dyDescent="0.25">
      <c r="A17" s="252"/>
      <c r="B17" s="55" t="s">
        <v>63</v>
      </c>
      <c r="C17" s="198" t="s">
        <v>1860</v>
      </c>
      <c r="D17" s="228" t="s">
        <v>207</v>
      </c>
      <c r="E17" s="75"/>
      <c r="F17" s="401">
        <v>41548</v>
      </c>
      <c r="G17" s="401">
        <v>42767</v>
      </c>
      <c r="H17" s="212" t="s">
        <v>1231</v>
      </c>
      <c r="I17" s="403">
        <v>2100000</v>
      </c>
      <c r="J17" s="409" t="s">
        <v>763</v>
      </c>
      <c r="K17" s="75"/>
      <c r="L17" s="75"/>
      <c r="M17" s="75"/>
      <c r="N17" s="72"/>
      <c r="O17" s="72"/>
      <c r="P17" s="72" t="s">
        <v>42</v>
      </c>
      <c r="Q17" s="383" t="s">
        <v>1935</v>
      </c>
      <c r="R17" s="383" t="s">
        <v>1936</v>
      </c>
      <c r="S17" s="383"/>
      <c r="T17" s="212" t="s">
        <v>1923</v>
      </c>
      <c r="U17" s="383"/>
      <c r="W17" s="23"/>
    </row>
    <row r="18" spans="1:23" ht="92.25" customHeight="1" x14ac:dyDescent="0.25">
      <c r="A18" s="252"/>
      <c r="B18" s="55" t="s">
        <v>64</v>
      </c>
      <c r="C18" s="198" t="s">
        <v>1861</v>
      </c>
      <c r="D18" s="228" t="s">
        <v>208</v>
      </c>
      <c r="E18" s="75"/>
      <c r="F18" s="401">
        <v>41365</v>
      </c>
      <c r="G18" s="401">
        <v>42767</v>
      </c>
      <c r="H18" s="212" t="s">
        <v>1709</v>
      </c>
      <c r="I18" s="403"/>
      <c r="J18" s="409" t="s">
        <v>1400</v>
      </c>
      <c r="K18" s="75"/>
      <c r="L18" s="75"/>
      <c r="M18" s="75"/>
      <c r="N18" s="72" t="s">
        <v>42</v>
      </c>
      <c r="O18" s="72"/>
      <c r="P18" s="72"/>
      <c r="Q18" s="383" t="s">
        <v>1821</v>
      </c>
      <c r="R18" s="383"/>
      <c r="S18" s="383"/>
      <c r="T18" s="212" t="s">
        <v>1937</v>
      </c>
      <c r="U18" s="383"/>
      <c r="W18" s="23"/>
    </row>
    <row r="19" spans="1:23" ht="171.75" customHeight="1" x14ac:dyDescent="0.25">
      <c r="A19" s="252"/>
      <c r="B19" s="55" t="s">
        <v>65</v>
      </c>
      <c r="C19" s="198" t="s">
        <v>1862</v>
      </c>
      <c r="D19" s="228" t="s">
        <v>209</v>
      </c>
      <c r="E19" s="75"/>
      <c r="F19" s="401">
        <v>40817</v>
      </c>
      <c r="G19" s="401">
        <v>42767</v>
      </c>
      <c r="H19" s="212" t="s">
        <v>1379</v>
      </c>
      <c r="I19" s="403">
        <v>3500000</v>
      </c>
      <c r="J19" s="409" t="s">
        <v>1401</v>
      </c>
      <c r="K19" s="75"/>
      <c r="L19" s="75"/>
      <c r="M19" s="75"/>
      <c r="N19" s="72"/>
      <c r="O19" s="72"/>
      <c r="P19" s="72" t="s">
        <v>42</v>
      </c>
      <c r="Q19" s="383" t="s">
        <v>1938</v>
      </c>
      <c r="R19" s="383" t="s">
        <v>2077</v>
      </c>
      <c r="S19" s="383"/>
      <c r="T19" s="212" t="s">
        <v>1923</v>
      </c>
      <c r="U19" s="383"/>
      <c r="W19" s="23"/>
    </row>
    <row r="20" spans="1:23" ht="189.75" customHeight="1" x14ac:dyDescent="0.25">
      <c r="A20" s="252"/>
      <c r="B20" s="55" t="s">
        <v>66</v>
      </c>
      <c r="C20" s="198" t="s">
        <v>1863</v>
      </c>
      <c r="D20" s="228" t="s">
        <v>211</v>
      </c>
      <c r="E20" s="75"/>
      <c r="F20" s="401">
        <v>40920</v>
      </c>
      <c r="G20" s="401">
        <v>42767</v>
      </c>
      <c r="H20" s="212" t="s">
        <v>234</v>
      </c>
      <c r="I20" s="403">
        <v>600000</v>
      </c>
      <c r="J20" s="409" t="s">
        <v>765</v>
      </c>
      <c r="K20" s="75"/>
      <c r="L20" s="75"/>
      <c r="M20" s="75"/>
      <c r="N20" s="72"/>
      <c r="O20" s="72" t="s">
        <v>42</v>
      </c>
      <c r="P20" s="72"/>
      <c r="Q20" s="383" t="s">
        <v>1939</v>
      </c>
      <c r="R20" s="383" t="s">
        <v>1940</v>
      </c>
      <c r="S20" s="383" t="s">
        <v>1941</v>
      </c>
      <c r="T20" s="212" t="s">
        <v>1942</v>
      </c>
      <c r="U20" s="383"/>
      <c r="W20" s="23"/>
    </row>
    <row r="21" spans="1:23" ht="109.5" customHeight="1" x14ac:dyDescent="0.25">
      <c r="A21" s="252"/>
      <c r="B21" s="55" t="s">
        <v>67</v>
      </c>
      <c r="C21" s="198" t="s">
        <v>1864</v>
      </c>
      <c r="D21" s="228" t="s">
        <v>1208</v>
      </c>
      <c r="E21" s="75"/>
      <c r="F21" s="401">
        <v>41791</v>
      </c>
      <c r="G21" s="401">
        <v>42767</v>
      </c>
      <c r="H21" s="212" t="s">
        <v>1380</v>
      </c>
      <c r="I21" s="403">
        <v>800000</v>
      </c>
      <c r="J21" s="409" t="s">
        <v>1402</v>
      </c>
      <c r="K21" s="75"/>
      <c r="L21" s="75"/>
      <c r="M21" s="75"/>
      <c r="N21" s="72" t="s">
        <v>42</v>
      </c>
      <c r="O21" s="72"/>
      <c r="P21" s="72"/>
      <c r="Q21" s="383" t="s">
        <v>1943</v>
      </c>
      <c r="R21" s="383"/>
      <c r="S21" s="383" t="s">
        <v>1944</v>
      </c>
      <c r="T21" s="212" t="s">
        <v>1945</v>
      </c>
      <c r="U21" s="383"/>
      <c r="W21" s="23"/>
    </row>
    <row r="22" spans="1:23" ht="94.5" customHeight="1" x14ac:dyDescent="0.25">
      <c r="A22" s="252"/>
      <c r="B22" s="55" t="s">
        <v>68</v>
      </c>
      <c r="C22" s="198" t="s">
        <v>1209</v>
      </c>
      <c r="D22" s="228" t="s">
        <v>1325</v>
      </c>
      <c r="E22" s="75"/>
      <c r="F22" s="401">
        <v>41275</v>
      </c>
      <c r="G22" s="401">
        <v>42767</v>
      </c>
      <c r="H22" s="212" t="s">
        <v>415</v>
      </c>
      <c r="I22" s="403"/>
      <c r="J22" s="409" t="s">
        <v>1403</v>
      </c>
      <c r="K22" s="75"/>
      <c r="L22" s="75"/>
      <c r="M22" s="75"/>
      <c r="N22" s="72"/>
      <c r="O22" s="72"/>
      <c r="P22" s="72" t="s">
        <v>42</v>
      </c>
      <c r="Q22" s="383" t="s">
        <v>1756</v>
      </c>
      <c r="R22" s="383" t="s">
        <v>1731</v>
      </c>
      <c r="S22" s="383"/>
      <c r="T22" s="212" t="s">
        <v>1946</v>
      </c>
      <c r="U22" s="383"/>
      <c r="W22" s="23"/>
    </row>
    <row r="23" spans="1:23" ht="79.5" customHeight="1" x14ac:dyDescent="0.25">
      <c r="A23" s="252"/>
      <c r="B23" s="55" t="s">
        <v>69</v>
      </c>
      <c r="C23" s="198" t="s">
        <v>1694</v>
      </c>
      <c r="D23" s="228" t="s">
        <v>1695</v>
      </c>
      <c r="E23" s="75"/>
      <c r="F23" s="401">
        <v>42278</v>
      </c>
      <c r="G23" s="401">
        <v>42767</v>
      </c>
      <c r="H23" s="212" t="s">
        <v>1696</v>
      </c>
      <c r="I23" s="403"/>
      <c r="J23" s="409" t="s">
        <v>1403</v>
      </c>
      <c r="K23" s="75"/>
      <c r="L23" s="75"/>
      <c r="M23" s="75"/>
      <c r="N23" s="72"/>
      <c r="O23" s="72"/>
      <c r="P23" s="72" t="s">
        <v>42</v>
      </c>
      <c r="Q23" s="383" t="s">
        <v>2078</v>
      </c>
      <c r="R23" s="383" t="s">
        <v>1920</v>
      </c>
      <c r="S23" s="383"/>
      <c r="T23" s="212" t="s">
        <v>1492</v>
      </c>
      <c r="U23" s="383"/>
      <c r="W23" s="23"/>
    </row>
    <row r="24" spans="1:23" ht="110.25" customHeight="1" x14ac:dyDescent="0.25">
      <c r="A24" s="251" t="s">
        <v>405</v>
      </c>
      <c r="B24" s="219" t="s">
        <v>71</v>
      </c>
      <c r="C24" s="383" t="s">
        <v>1865</v>
      </c>
      <c r="D24" s="212" t="s">
        <v>1327</v>
      </c>
      <c r="E24" s="75"/>
      <c r="F24" s="401">
        <v>40817</v>
      </c>
      <c r="G24" s="401">
        <v>42767</v>
      </c>
      <c r="H24" s="212" t="s">
        <v>415</v>
      </c>
      <c r="I24" s="403">
        <v>1400000</v>
      </c>
      <c r="J24" s="409" t="s">
        <v>766</v>
      </c>
      <c r="K24" s="75"/>
      <c r="L24" s="75"/>
      <c r="M24" s="75"/>
      <c r="N24" s="72"/>
      <c r="O24" s="72"/>
      <c r="P24" s="72" t="s">
        <v>42</v>
      </c>
      <c r="Q24" s="383" t="s">
        <v>1947</v>
      </c>
      <c r="R24" s="383" t="s">
        <v>1731</v>
      </c>
      <c r="S24" s="383"/>
      <c r="T24" s="212" t="s">
        <v>236</v>
      </c>
      <c r="U24" s="383"/>
      <c r="W24" s="23"/>
    </row>
    <row r="25" spans="1:23" ht="246" customHeight="1" x14ac:dyDescent="0.25">
      <c r="A25" s="252"/>
      <c r="B25" s="219" t="s">
        <v>72</v>
      </c>
      <c r="C25" s="383" t="s">
        <v>746</v>
      </c>
      <c r="D25" s="212" t="s">
        <v>257</v>
      </c>
      <c r="E25" s="75"/>
      <c r="F25" s="401">
        <v>41852</v>
      </c>
      <c r="G25" s="401">
        <v>42767</v>
      </c>
      <c r="H25" s="212" t="s">
        <v>1381</v>
      </c>
      <c r="I25" s="403">
        <v>100000</v>
      </c>
      <c r="J25" s="409" t="s">
        <v>1404</v>
      </c>
      <c r="K25" s="75"/>
      <c r="L25" s="75"/>
      <c r="M25" s="75"/>
      <c r="N25" s="72" t="s">
        <v>42</v>
      </c>
      <c r="O25" s="72"/>
      <c r="P25" s="72"/>
      <c r="Q25" s="383" t="s">
        <v>2079</v>
      </c>
      <c r="R25" s="383"/>
      <c r="S25" s="383"/>
      <c r="T25" s="212" t="s">
        <v>1948</v>
      </c>
      <c r="U25" s="383"/>
      <c r="W25" s="23"/>
    </row>
    <row r="26" spans="1:23" ht="38.25" customHeight="1" x14ac:dyDescent="0.25">
      <c r="A26" s="252"/>
      <c r="B26" s="219" t="s">
        <v>73</v>
      </c>
      <c r="C26" s="390" t="s">
        <v>44</v>
      </c>
      <c r="D26" s="399"/>
      <c r="E26" s="72"/>
      <c r="F26" s="400"/>
      <c r="G26" s="400"/>
      <c r="H26" s="399"/>
      <c r="I26" s="404"/>
      <c r="J26" s="410"/>
      <c r="K26" s="72"/>
      <c r="L26" s="72"/>
      <c r="M26" s="72"/>
      <c r="N26" s="72"/>
      <c r="O26" s="72"/>
      <c r="P26" s="72"/>
      <c r="Q26" s="405"/>
      <c r="R26" s="405"/>
      <c r="S26" s="405"/>
      <c r="T26" s="410"/>
      <c r="U26" s="405"/>
      <c r="W26" s="23"/>
    </row>
    <row r="27" spans="1:23" ht="82.5" customHeight="1" x14ac:dyDescent="0.25">
      <c r="A27" s="252"/>
      <c r="B27" s="219" t="s">
        <v>74</v>
      </c>
      <c r="C27" s="390" t="s">
        <v>1866</v>
      </c>
      <c r="D27" s="399" t="s">
        <v>1646</v>
      </c>
      <c r="E27" s="72"/>
      <c r="F27" s="400">
        <v>41730</v>
      </c>
      <c r="G27" s="400">
        <v>42767</v>
      </c>
      <c r="H27" s="399" t="s">
        <v>945</v>
      </c>
      <c r="I27" s="406">
        <v>60000</v>
      </c>
      <c r="J27" s="399" t="s">
        <v>480</v>
      </c>
      <c r="K27" s="72"/>
      <c r="L27" s="72"/>
      <c r="M27" s="72"/>
      <c r="N27" s="72" t="s">
        <v>42</v>
      </c>
      <c r="O27" s="72"/>
      <c r="P27" s="72"/>
      <c r="Q27" s="390" t="s">
        <v>1949</v>
      </c>
      <c r="R27" s="390"/>
      <c r="S27" s="390"/>
      <c r="T27" s="399"/>
      <c r="U27" s="390"/>
      <c r="W27" s="23"/>
    </row>
    <row r="28" spans="1:23" ht="183.75" customHeight="1" x14ac:dyDescent="0.25">
      <c r="A28" s="252"/>
      <c r="B28" s="219" t="s">
        <v>75</v>
      </c>
      <c r="C28" s="390" t="s">
        <v>1867</v>
      </c>
      <c r="D28" s="399" t="s">
        <v>263</v>
      </c>
      <c r="E28" s="72"/>
      <c r="F28" s="400">
        <v>40817</v>
      </c>
      <c r="G28" s="400">
        <v>42767</v>
      </c>
      <c r="H28" s="399" t="s">
        <v>415</v>
      </c>
      <c r="I28" s="406">
        <v>4000000</v>
      </c>
      <c r="J28" s="399" t="s">
        <v>1406</v>
      </c>
      <c r="K28" s="72"/>
      <c r="L28" s="72"/>
      <c r="M28" s="72"/>
      <c r="N28" s="72"/>
      <c r="O28" s="72"/>
      <c r="P28" s="72" t="s">
        <v>42</v>
      </c>
      <c r="Q28" s="390" t="s">
        <v>1950</v>
      </c>
      <c r="R28" s="390" t="s">
        <v>1951</v>
      </c>
      <c r="S28" s="390"/>
      <c r="T28" s="399" t="s">
        <v>1492</v>
      </c>
      <c r="U28" s="390"/>
      <c r="W28" s="23"/>
    </row>
    <row r="29" spans="1:23" ht="165" customHeight="1" x14ac:dyDescent="0.25">
      <c r="A29" s="252"/>
      <c r="B29" s="219" t="s">
        <v>76</v>
      </c>
      <c r="C29" s="390" t="s">
        <v>747</v>
      </c>
      <c r="D29" s="399" t="s">
        <v>265</v>
      </c>
      <c r="E29" s="72"/>
      <c r="F29" s="400">
        <v>41275</v>
      </c>
      <c r="G29" s="400">
        <v>42767</v>
      </c>
      <c r="H29" s="399" t="s">
        <v>420</v>
      </c>
      <c r="I29" s="406">
        <v>1700000</v>
      </c>
      <c r="J29" s="399" t="s">
        <v>228</v>
      </c>
      <c r="K29" s="72"/>
      <c r="L29" s="72"/>
      <c r="M29" s="72"/>
      <c r="N29" s="72" t="s">
        <v>42</v>
      </c>
      <c r="O29" s="72"/>
      <c r="P29" s="72"/>
      <c r="Q29" s="390" t="s">
        <v>1952</v>
      </c>
      <c r="R29" s="390"/>
      <c r="S29" s="390" t="s">
        <v>1932</v>
      </c>
      <c r="T29" s="399" t="s">
        <v>1933</v>
      </c>
      <c r="U29" s="390" t="s">
        <v>1934</v>
      </c>
      <c r="W29" s="23"/>
    </row>
    <row r="30" spans="1:23" ht="79.5" customHeight="1" x14ac:dyDescent="0.25">
      <c r="A30" s="252"/>
      <c r="B30" s="219" t="s">
        <v>77</v>
      </c>
      <c r="C30" s="390" t="s">
        <v>1868</v>
      </c>
      <c r="D30" s="399" t="s">
        <v>267</v>
      </c>
      <c r="E30" s="72"/>
      <c r="F30" s="400">
        <v>40969</v>
      </c>
      <c r="G30" s="400">
        <v>42767</v>
      </c>
      <c r="H30" s="399" t="s">
        <v>945</v>
      </c>
      <c r="I30" s="406">
        <v>7500000</v>
      </c>
      <c r="J30" s="399" t="s">
        <v>1407</v>
      </c>
      <c r="K30" s="72"/>
      <c r="L30" s="72"/>
      <c r="M30" s="72"/>
      <c r="N30" s="72"/>
      <c r="O30" s="72" t="s">
        <v>42</v>
      </c>
      <c r="P30" s="72"/>
      <c r="Q30" s="390" t="s">
        <v>1953</v>
      </c>
      <c r="R30" s="390" t="s">
        <v>1954</v>
      </c>
      <c r="S30" s="390"/>
      <c r="T30" s="399"/>
      <c r="U30" s="390"/>
      <c r="W30" s="23"/>
    </row>
    <row r="31" spans="1:23" ht="150" customHeight="1" x14ac:dyDescent="0.25">
      <c r="A31" s="252"/>
      <c r="B31" s="219" t="s">
        <v>78</v>
      </c>
      <c r="C31" s="390" t="s">
        <v>1869</v>
      </c>
      <c r="D31" s="399" t="s">
        <v>269</v>
      </c>
      <c r="E31" s="72"/>
      <c r="F31" s="400">
        <v>40909</v>
      </c>
      <c r="G31" s="400">
        <v>42767</v>
      </c>
      <c r="H31" s="399" t="s">
        <v>415</v>
      </c>
      <c r="I31" s="406"/>
      <c r="J31" s="399" t="s">
        <v>1408</v>
      </c>
      <c r="K31" s="72"/>
      <c r="L31" s="72"/>
      <c r="M31" s="72"/>
      <c r="N31" s="72"/>
      <c r="O31" s="72" t="s">
        <v>42</v>
      </c>
      <c r="P31" s="72"/>
      <c r="Q31" s="390" t="s">
        <v>1955</v>
      </c>
      <c r="R31" s="390" t="s">
        <v>1951</v>
      </c>
      <c r="S31" s="390"/>
      <c r="T31" s="399" t="s">
        <v>1492</v>
      </c>
      <c r="U31" s="390"/>
      <c r="W31" s="23"/>
    </row>
    <row r="32" spans="1:23" ht="114.75" customHeight="1" x14ac:dyDescent="0.25">
      <c r="A32" s="252"/>
      <c r="B32" s="219" t="s">
        <v>79</v>
      </c>
      <c r="C32" s="390" t="s">
        <v>1870</v>
      </c>
      <c r="D32" s="399" t="s">
        <v>271</v>
      </c>
      <c r="E32" s="72"/>
      <c r="F32" s="400">
        <v>40909</v>
      </c>
      <c r="G32" s="400">
        <v>42767</v>
      </c>
      <c r="H32" s="399" t="s">
        <v>415</v>
      </c>
      <c r="I32" s="406">
        <v>1000000</v>
      </c>
      <c r="J32" s="399" t="s">
        <v>1409</v>
      </c>
      <c r="K32" s="72"/>
      <c r="L32" s="72"/>
      <c r="M32" s="72"/>
      <c r="N32" s="72"/>
      <c r="O32" s="72" t="s">
        <v>42</v>
      </c>
      <c r="P32" s="72"/>
      <c r="Q32" s="390" t="s">
        <v>1956</v>
      </c>
      <c r="R32" s="390" t="s">
        <v>1770</v>
      </c>
      <c r="S32" s="390"/>
      <c r="T32" s="399" t="s">
        <v>236</v>
      </c>
      <c r="U32" s="390"/>
      <c r="W32" s="23"/>
    </row>
    <row r="33" spans="1:23" ht="197.25" customHeight="1" x14ac:dyDescent="0.25">
      <c r="A33" s="252"/>
      <c r="B33" s="219" t="s">
        <v>80</v>
      </c>
      <c r="C33" s="390" t="s">
        <v>1871</v>
      </c>
      <c r="D33" s="399" t="s">
        <v>273</v>
      </c>
      <c r="E33" s="72"/>
      <c r="F33" s="400">
        <v>40909</v>
      </c>
      <c r="G33" s="400">
        <v>42767</v>
      </c>
      <c r="H33" s="399" t="s">
        <v>431</v>
      </c>
      <c r="I33" s="406">
        <v>2000000</v>
      </c>
      <c r="J33" s="399" t="s">
        <v>1715</v>
      </c>
      <c r="K33" s="72"/>
      <c r="L33" s="72"/>
      <c r="M33" s="72"/>
      <c r="N33" s="72"/>
      <c r="O33" s="72" t="s">
        <v>42</v>
      </c>
      <c r="P33" s="72"/>
      <c r="Q33" s="390" t="s">
        <v>1957</v>
      </c>
      <c r="R33" s="390"/>
      <c r="S33" s="390"/>
      <c r="T33" s="399" t="s">
        <v>1958</v>
      </c>
      <c r="U33" s="390" t="s">
        <v>1959</v>
      </c>
      <c r="W33" s="23"/>
    </row>
    <row r="34" spans="1:23" ht="116.25" customHeight="1" x14ac:dyDescent="0.25">
      <c r="A34" s="270"/>
      <c r="B34" s="219" t="s">
        <v>81</v>
      </c>
      <c r="C34" s="390" t="s">
        <v>860</v>
      </c>
      <c r="D34" s="399" t="s">
        <v>275</v>
      </c>
      <c r="E34" s="72"/>
      <c r="F34" s="400">
        <v>40969</v>
      </c>
      <c r="G34" s="400">
        <v>42767</v>
      </c>
      <c r="H34" s="399" t="s">
        <v>1382</v>
      </c>
      <c r="I34" s="406">
        <v>900000</v>
      </c>
      <c r="J34" s="399" t="s">
        <v>988</v>
      </c>
      <c r="K34" s="72"/>
      <c r="L34" s="72"/>
      <c r="M34" s="72"/>
      <c r="N34" s="72"/>
      <c r="O34" s="72"/>
      <c r="P34" s="72" t="s">
        <v>42</v>
      </c>
      <c r="Q34" s="390" t="s">
        <v>1960</v>
      </c>
      <c r="R34" s="390" t="s">
        <v>1951</v>
      </c>
      <c r="S34" s="390"/>
      <c r="T34" s="399" t="s">
        <v>1492</v>
      </c>
      <c r="U34" s="390"/>
      <c r="W34" s="23"/>
    </row>
    <row r="35" spans="1:23" ht="97.5" customHeight="1" x14ac:dyDescent="0.25">
      <c r="A35" s="251" t="s">
        <v>406</v>
      </c>
      <c r="B35" s="219" t="s">
        <v>84</v>
      </c>
      <c r="C35" s="383" t="s">
        <v>1872</v>
      </c>
      <c r="D35" s="212" t="s">
        <v>277</v>
      </c>
      <c r="E35" s="75"/>
      <c r="F35" s="401">
        <v>41456</v>
      </c>
      <c r="G35" s="401">
        <v>42767</v>
      </c>
      <c r="H35" s="212" t="s">
        <v>815</v>
      </c>
      <c r="I35" s="407">
        <v>200000</v>
      </c>
      <c r="J35" s="212" t="s">
        <v>1410</v>
      </c>
      <c r="K35" s="75"/>
      <c r="L35" s="75"/>
      <c r="M35" s="75"/>
      <c r="N35" s="72"/>
      <c r="O35" s="72"/>
      <c r="P35" s="72" t="s">
        <v>42</v>
      </c>
      <c r="Q35" s="383" t="s">
        <v>1771</v>
      </c>
      <c r="R35" s="383" t="s">
        <v>1961</v>
      </c>
      <c r="S35" s="383"/>
      <c r="T35" s="212" t="s">
        <v>1492</v>
      </c>
      <c r="U35" s="383"/>
      <c r="W35" s="23"/>
    </row>
    <row r="36" spans="1:23" ht="93" customHeight="1" x14ac:dyDescent="0.25">
      <c r="A36" s="252"/>
      <c r="B36" s="219" t="s">
        <v>85</v>
      </c>
      <c r="C36" s="383" t="s">
        <v>1873</v>
      </c>
      <c r="D36" s="212" t="s">
        <v>283</v>
      </c>
      <c r="E36" s="75"/>
      <c r="F36" s="401">
        <v>41487</v>
      </c>
      <c r="G36" s="401">
        <v>42767</v>
      </c>
      <c r="H36" s="212" t="s">
        <v>1383</v>
      </c>
      <c r="I36" s="407" t="s">
        <v>976</v>
      </c>
      <c r="J36" s="212" t="s">
        <v>491</v>
      </c>
      <c r="K36" s="75"/>
      <c r="L36" s="75"/>
      <c r="M36" s="75"/>
      <c r="N36" s="72" t="s">
        <v>42</v>
      </c>
      <c r="O36" s="72"/>
      <c r="P36" s="72"/>
      <c r="Q36" s="383" t="s">
        <v>1962</v>
      </c>
      <c r="R36" s="383" t="s">
        <v>1776</v>
      </c>
      <c r="S36" s="383" t="s">
        <v>1963</v>
      </c>
      <c r="T36" s="212" t="s">
        <v>1505</v>
      </c>
      <c r="U36" s="383" t="s">
        <v>1964</v>
      </c>
      <c r="W36" s="23"/>
    </row>
    <row r="37" spans="1:23" ht="93" customHeight="1" x14ac:dyDescent="0.25">
      <c r="A37" s="252"/>
      <c r="B37" s="219" t="s">
        <v>86</v>
      </c>
      <c r="C37" s="383" t="s">
        <v>1874</v>
      </c>
      <c r="D37" s="212" t="s">
        <v>285</v>
      </c>
      <c r="E37" s="75"/>
      <c r="F37" s="401">
        <v>41791</v>
      </c>
      <c r="G37" s="401">
        <v>42767</v>
      </c>
      <c r="H37" s="212" t="s">
        <v>1384</v>
      </c>
      <c r="I37" s="407">
        <v>25000</v>
      </c>
      <c r="J37" s="212" t="s">
        <v>1411</v>
      </c>
      <c r="K37" s="75"/>
      <c r="L37" s="75"/>
      <c r="M37" s="75"/>
      <c r="N37" s="72"/>
      <c r="O37" s="72"/>
      <c r="P37" s="72" t="s">
        <v>42</v>
      </c>
      <c r="Q37" s="383" t="s">
        <v>1965</v>
      </c>
      <c r="R37" s="383"/>
      <c r="S37" s="383" t="s">
        <v>1966</v>
      </c>
      <c r="T37" s="212" t="s">
        <v>1967</v>
      </c>
      <c r="U37" s="383"/>
      <c r="W37" s="23"/>
    </row>
    <row r="38" spans="1:23" ht="85.5" customHeight="1" x14ac:dyDescent="0.25">
      <c r="A38" s="252"/>
      <c r="B38" s="219" t="s">
        <v>87</v>
      </c>
      <c r="C38" s="383" t="s">
        <v>1875</v>
      </c>
      <c r="D38" s="399" t="s">
        <v>287</v>
      </c>
      <c r="E38" s="72"/>
      <c r="F38" s="400">
        <v>41061</v>
      </c>
      <c r="G38" s="400">
        <v>42767</v>
      </c>
      <c r="H38" s="399" t="s">
        <v>1711</v>
      </c>
      <c r="I38" s="406">
        <v>2500000</v>
      </c>
      <c r="J38" s="399" t="s">
        <v>1412</v>
      </c>
      <c r="K38" s="72"/>
      <c r="L38" s="72"/>
      <c r="M38" s="72"/>
      <c r="N38" s="72" t="s">
        <v>42</v>
      </c>
      <c r="O38" s="72"/>
      <c r="P38" s="72"/>
      <c r="Q38" s="390" t="s">
        <v>1968</v>
      </c>
      <c r="R38" s="390"/>
      <c r="S38" s="390" t="s">
        <v>1969</v>
      </c>
      <c r="T38" s="399" t="s">
        <v>1746</v>
      </c>
      <c r="U38" s="411"/>
      <c r="W38" s="23"/>
    </row>
    <row r="39" spans="1:23" ht="55.5" customHeight="1" x14ac:dyDescent="0.25">
      <c r="A39" s="252"/>
      <c r="B39" s="219" t="s">
        <v>88</v>
      </c>
      <c r="C39" s="383" t="s">
        <v>1876</v>
      </c>
      <c r="D39" s="399" t="s">
        <v>291</v>
      </c>
      <c r="E39" s="72"/>
      <c r="F39" s="400">
        <v>40909</v>
      </c>
      <c r="G39" s="400">
        <v>42767</v>
      </c>
      <c r="H39" s="399" t="s">
        <v>1386</v>
      </c>
      <c r="I39" s="406">
        <v>500000</v>
      </c>
      <c r="J39" s="399" t="s">
        <v>1413</v>
      </c>
      <c r="K39" s="72"/>
      <c r="L39" s="72"/>
      <c r="M39" s="72"/>
      <c r="N39" s="72"/>
      <c r="O39" s="72"/>
      <c r="P39" s="72" t="s">
        <v>42</v>
      </c>
      <c r="Q39" s="390" t="s">
        <v>1078</v>
      </c>
      <c r="R39" s="390" t="s">
        <v>1079</v>
      </c>
      <c r="S39" s="390"/>
      <c r="T39" s="399" t="s">
        <v>1970</v>
      </c>
      <c r="U39" s="390"/>
      <c r="W39" s="23"/>
    </row>
    <row r="40" spans="1:23" ht="165" customHeight="1" x14ac:dyDescent="0.25">
      <c r="A40" s="252"/>
      <c r="B40" s="219" t="s">
        <v>89</v>
      </c>
      <c r="C40" s="383" t="s">
        <v>1877</v>
      </c>
      <c r="D40" s="399" t="s">
        <v>291</v>
      </c>
      <c r="E40" s="72"/>
      <c r="F40" s="400">
        <v>41456</v>
      </c>
      <c r="G40" s="400">
        <v>42767</v>
      </c>
      <c r="H40" s="399" t="s">
        <v>1667</v>
      </c>
      <c r="I40" s="406">
        <v>200000</v>
      </c>
      <c r="J40" s="399" t="s">
        <v>1414</v>
      </c>
      <c r="K40" s="72"/>
      <c r="L40" s="72"/>
      <c r="M40" s="72"/>
      <c r="N40" s="72"/>
      <c r="O40" s="72" t="s">
        <v>42</v>
      </c>
      <c r="P40" s="72"/>
      <c r="Q40" s="390" t="s">
        <v>1971</v>
      </c>
      <c r="R40" s="390"/>
      <c r="S40" s="411"/>
      <c r="T40" s="399" t="s">
        <v>1972</v>
      </c>
      <c r="U40" s="390"/>
      <c r="W40" s="23"/>
    </row>
    <row r="41" spans="1:23" ht="108" customHeight="1" x14ac:dyDescent="0.25">
      <c r="A41" s="252"/>
      <c r="B41" s="219" t="s">
        <v>90</v>
      </c>
      <c r="C41" s="383" t="s">
        <v>750</v>
      </c>
      <c r="D41" s="399" t="s">
        <v>291</v>
      </c>
      <c r="E41" s="72"/>
      <c r="F41" s="400">
        <v>40909</v>
      </c>
      <c r="G41" s="400">
        <v>42767</v>
      </c>
      <c r="H41" s="399" t="s">
        <v>1668</v>
      </c>
      <c r="I41" s="406">
        <v>1000000</v>
      </c>
      <c r="J41" s="399" t="s">
        <v>1415</v>
      </c>
      <c r="K41" s="72"/>
      <c r="L41" s="72"/>
      <c r="M41" s="72"/>
      <c r="N41" s="72"/>
      <c r="O41" s="72" t="s">
        <v>42</v>
      </c>
      <c r="P41" s="72"/>
      <c r="Q41" s="390" t="s">
        <v>1973</v>
      </c>
      <c r="R41" s="390" t="s">
        <v>1850</v>
      </c>
      <c r="S41" s="390"/>
      <c r="T41" s="399" t="s">
        <v>1746</v>
      </c>
      <c r="U41" s="390"/>
      <c r="W41" s="23"/>
    </row>
    <row r="42" spans="1:23" ht="84.75" customHeight="1" x14ac:dyDescent="0.25">
      <c r="A42" s="270"/>
      <c r="B42" s="219" t="s">
        <v>91</v>
      </c>
      <c r="C42" s="383" t="s">
        <v>1878</v>
      </c>
      <c r="D42" s="399" t="s">
        <v>297</v>
      </c>
      <c r="E42" s="72"/>
      <c r="F42" s="402" t="s">
        <v>1669</v>
      </c>
      <c r="G42" s="400">
        <v>42767</v>
      </c>
      <c r="H42" s="399" t="s">
        <v>1383</v>
      </c>
      <c r="I42" s="406">
        <v>3000000</v>
      </c>
      <c r="J42" s="399" t="s">
        <v>1416</v>
      </c>
      <c r="K42" s="72"/>
      <c r="L42" s="72"/>
      <c r="M42" s="72"/>
      <c r="N42" s="72"/>
      <c r="O42" s="72" t="s">
        <v>42</v>
      </c>
      <c r="P42" s="72"/>
      <c r="Q42" s="390" t="s">
        <v>1974</v>
      </c>
      <c r="R42" s="390"/>
      <c r="S42" s="412"/>
      <c r="T42" s="399" t="s">
        <v>1383</v>
      </c>
      <c r="U42" s="390"/>
      <c r="W42" s="23"/>
    </row>
    <row r="43" spans="1:23" ht="96" customHeight="1" x14ac:dyDescent="0.25">
      <c r="A43" s="251" t="s">
        <v>407</v>
      </c>
      <c r="B43" s="219" t="s">
        <v>96</v>
      </c>
      <c r="C43" s="383" t="s">
        <v>1879</v>
      </c>
      <c r="D43" s="212" t="s">
        <v>299</v>
      </c>
      <c r="E43" s="75"/>
      <c r="F43" s="401">
        <v>41640</v>
      </c>
      <c r="G43" s="401">
        <v>42767</v>
      </c>
      <c r="H43" s="212" t="s">
        <v>815</v>
      </c>
      <c r="I43" s="407">
        <v>100000</v>
      </c>
      <c r="J43" s="212" t="s">
        <v>1417</v>
      </c>
      <c r="K43" s="75"/>
      <c r="L43" s="75"/>
      <c r="M43" s="75"/>
      <c r="N43" s="72"/>
      <c r="O43" s="72"/>
      <c r="P43" s="72" t="s">
        <v>42</v>
      </c>
      <c r="Q43" s="383" t="s">
        <v>1975</v>
      </c>
      <c r="R43" s="383" t="s">
        <v>1976</v>
      </c>
      <c r="S43" s="383"/>
      <c r="T43" s="212" t="s">
        <v>1977</v>
      </c>
      <c r="U43" s="383"/>
      <c r="W43" s="23"/>
    </row>
    <row r="44" spans="1:23" ht="96" customHeight="1" x14ac:dyDescent="0.25">
      <c r="A44" s="252"/>
      <c r="B44" s="219" t="s">
        <v>97</v>
      </c>
      <c r="C44" s="383" t="s">
        <v>1648</v>
      </c>
      <c r="D44" s="212" t="s">
        <v>1649</v>
      </c>
      <c r="E44" s="75"/>
      <c r="F44" s="401">
        <v>40909</v>
      </c>
      <c r="G44" s="401">
        <v>42767</v>
      </c>
      <c r="H44" s="212" t="s">
        <v>1378</v>
      </c>
      <c r="I44" s="407" t="s">
        <v>977</v>
      </c>
      <c r="J44" s="212" t="s">
        <v>785</v>
      </c>
      <c r="K44" s="75"/>
      <c r="L44" s="75"/>
      <c r="M44" s="75"/>
      <c r="N44" s="72"/>
      <c r="O44" s="72" t="s">
        <v>42</v>
      </c>
      <c r="P44" s="72"/>
      <c r="Q44" s="383" t="s">
        <v>1978</v>
      </c>
      <c r="R44" s="383"/>
      <c r="S44" s="383"/>
      <c r="T44" s="212" t="s">
        <v>1746</v>
      </c>
      <c r="U44" s="383"/>
      <c r="W44" s="23"/>
    </row>
    <row r="45" spans="1:23" ht="130.5" customHeight="1" x14ac:dyDescent="0.25">
      <c r="A45" s="252"/>
      <c r="B45" s="219" t="s">
        <v>98</v>
      </c>
      <c r="C45" s="383" t="s">
        <v>1880</v>
      </c>
      <c r="D45" s="212" t="s">
        <v>1651</v>
      </c>
      <c r="E45" s="75"/>
      <c r="F45" s="401">
        <v>40909</v>
      </c>
      <c r="G45" s="401">
        <v>42767</v>
      </c>
      <c r="H45" s="212" t="s">
        <v>1383</v>
      </c>
      <c r="I45" s="407">
        <v>300000</v>
      </c>
      <c r="J45" s="212" t="s">
        <v>1716</v>
      </c>
      <c r="K45" s="75"/>
      <c r="L45" s="75"/>
      <c r="M45" s="75"/>
      <c r="N45" s="72" t="s">
        <v>42</v>
      </c>
      <c r="O45" s="72"/>
      <c r="P45" s="72"/>
      <c r="Q45" s="383" t="s">
        <v>1979</v>
      </c>
      <c r="R45" s="383"/>
      <c r="S45" s="383" t="s">
        <v>1790</v>
      </c>
      <c r="T45" s="212" t="s">
        <v>1791</v>
      </c>
      <c r="U45" s="383"/>
      <c r="W45" s="23"/>
    </row>
    <row r="46" spans="1:23" ht="60" customHeight="1" x14ac:dyDescent="0.25">
      <c r="A46" s="252"/>
      <c r="B46" s="219" t="s">
        <v>99</v>
      </c>
      <c r="C46" s="383" t="s">
        <v>1881</v>
      </c>
      <c r="D46" s="212" t="s">
        <v>1345</v>
      </c>
      <c r="E46" s="75"/>
      <c r="F46" s="401">
        <v>40909</v>
      </c>
      <c r="G46" s="401">
        <v>42767</v>
      </c>
      <c r="H46" s="212" t="s">
        <v>1383</v>
      </c>
      <c r="I46" s="407">
        <v>2000000</v>
      </c>
      <c r="J46" s="212" t="s">
        <v>787</v>
      </c>
      <c r="K46" s="75"/>
      <c r="L46" s="75"/>
      <c r="M46" s="75"/>
      <c r="N46" s="72"/>
      <c r="O46" s="72"/>
      <c r="P46" s="72" t="s">
        <v>42</v>
      </c>
      <c r="Q46" s="383" t="s">
        <v>1792</v>
      </c>
      <c r="R46" s="383" t="s">
        <v>1980</v>
      </c>
      <c r="S46" s="383"/>
      <c r="T46" s="212" t="s">
        <v>1981</v>
      </c>
      <c r="U46" s="383"/>
      <c r="W46" s="23"/>
    </row>
    <row r="47" spans="1:23" ht="68.25" customHeight="1" x14ac:dyDescent="0.25">
      <c r="A47" s="252"/>
      <c r="B47" s="219" t="s">
        <v>100</v>
      </c>
      <c r="C47" s="383" t="s">
        <v>1882</v>
      </c>
      <c r="D47" s="212" t="s">
        <v>307</v>
      </c>
      <c r="E47" s="75"/>
      <c r="F47" s="401">
        <v>42278</v>
      </c>
      <c r="G47" s="401">
        <v>42767</v>
      </c>
      <c r="H47" s="212" t="s">
        <v>436</v>
      </c>
      <c r="I47" s="407">
        <v>300000</v>
      </c>
      <c r="J47" s="212" t="s">
        <v>1418</v>
      </c>
      <c r="K47" s="75"/>
      <c r="L47" s="75"/>
      <c r="M47" s="75"/>
      <c r="N47" s="72" t="s">
        <v>42</v>
      </c>
      <c r="O47" s="72"/>
      <c r="P47" s="72"/>
      <c r="Q47" s="383" t="s">
        <v>1982</v>
      </c>
      <c r="R47" s="383"/>
      <c r="S47" s="383"/>
      <c r="T47" s="212" t="s">
        <v>1981</v>
      </c>
      <c r="U47" s="383"/>
      <c r="W47" s="23"/>
    </row>
    <row r="48" spans="1:23" ht="106.5" customHeight="1" x14ac:dyDescent="0.25">
      <c r="A48" s="252"/>
      <c r="B48" s="219" t="s">
        <v>101</v>
      </c>
      <c r="C48" s="383" t="s">
        <v>1883</v>
      </c>
      <c r="D48" s="212" t="s">
        <v>309</v>
      </c>
      <c r="E48" s="75"/>
      <c r="F48" s="401">
        <v>40909</v>
      </c>
      <c r="G48" s="401">
        <v>42767</v>
      </c>
      <c r="H48" s="212" t="s">
        <v>1379</v>
      </c>
      <c r="I48" s="407">
        <v>1000000</v>
      </c>
      <c r="J48" s="212" t="s">
        <v>1717</v>
      </c>
      <c r="K48" s="75"/>
      <c r="L48" s="75"/>
      <c r="M48" s="75"/>
      <c r="N48" s="72"/>
      <c r="O48" s="72" t="s">
        <v>42</v>
      </c>
      <c r="P48" s="72"/>
      <c r="Q48" s="383" t="s">
        <v>2080</v>
      </c>
      <c r="R48" s="383" t="s">
        <v>1983</v>
      </c>
      <c r="S48" s="383"/>
      <c r="T48" s="212" t="s">
        <v>1923</v>
      </c>
      <c r="U48" s="383"/>
      <c r="W48" s="23"/>
    </row>
    <row r="49" spans="1:23" ht="164.25" customHeight="1" x14ac:dyDescent="0.25">
      <c r="A49" s="252"/>
      <c r="B49" s="219" t="s">
        <v>102</v>
      </c>
      <c r="C49" s="383" t="s">
        <v>1884</v>
      </c>
      <c r="D49" s="212" t="s">
        <v>310</v>
      </c>
      <c r="E49" s="75"/>
      <c r="F49" s="401">
        <v>40909</v>
      </c>
      <c r="G49" s="401">
        <v>42767</v>
      </c>
      <c r="H49" s="212" t="s">
        <v>1379</v>
      </c>
      <c r="I49" s="407">
        <v>1000000</v>
      </c>
      <c r="J49" s="212" t="s">
        <v>1419</v>
      </c>
      <c r="K49" s="75"/>
      <c r="L49" s="75"/>
      <c r="M49" s="75"/>
      <c r="N49" s="72"/>
      <c r="O49" s="72" t="s">
        <v>42</v>
      </c>
      <c r="P49" s="72"/>
      <c r="Q49" s="383" t="s">
        <v>1984</v>
      </c>
      <c r="R49" s="383" t="s">
        <v>2081</v>
      </c>
      <c r="S49" s="383"/>
      <c r="T49" s="212" t="s">
        <v>1923</v>
      </c>
      <c r="U49" s="383"/>
      <c r="W49" s="23"/>
    </row>
    <row r="50" spans="1:23" ht="96" customHeight="1" x14ac:dyDescent="0.25">
      <c r="A50" s="252"/>
      <c r="B50" s="219" t="s">
        <v>103</v>
      </c>
      <c r="C50" s="383" t="s">
        <v>1885</v>
      </c>
      <c r="D50" s="212" t="s">
        <v>1346</v>
      </c>
      <c r="E50" s="75"/>
      <c r="F50" s="401">
        <v>40909</v>
      </c>
      <c r="G50" s="401">
        <v>42767</v>
      </c>
      <c r="H50" s="212" t="s">
        <v>1232</v>
      </c>
      <c r="I50" s="407">
        <v>600000</v>
      </c>
      <c r="J50" s="212" t="s">
        <v>1718</v>
      </c>
      <c r="K50" s="75"/>
      <c r="L50" s="75"/>
      <c r="M50" s="75"/>
      <c r="N50" s="72" t="s">
        <v>42</v>
      </c>
      <c r="O50" s="72"/>
      <c r="P50" s="72"/>
      <c r="Q50" s="383" t="s">
        <v>1985</v>
      </c>
      <c r="R50" s="383"/>
      <c r="S50" s="383"/>
      <c r="T50" s="212" t="s">
        <v>1986</v>
      </c>
      <c r="U50" s="383"/>
      <c r="W50" s="23"/>
    </row>
    <row r="51" spans="1:23" ht="102" customHeight="1" x14ac:dyDescent="0.25">
      <c r="A51" s="252"/>
      <c r="B51" s="219" t="s">
        <v>104</v>
      </c>
      <c r="C51" s="390" t="s">
        <v>754</v>
      </c>
      <c r="D51" s="399" t="s">
        <v>314</v>
      </c>
      <c r="E51" s="72"/>
      <c r="F51" s="400">
        <v>41183</v>
      </c>
      <c r="G51" s="400">
        <v>42767</v>
      </c>
      <c r="H51" s="399" t="s">
        <v>1382</v>
      </c>
      <c r="I51" s="406">
        <v>200000</v>
      </c>
      <c r="J51" s="399" t="s">
        <v>1719</v>
      </c>
      <c r="K51" s="72"/>
      <c r="L51" s="72"/>
      <c r="M51" s="72"/>
      <c r="N51" s="72"/>
      <c r="O51" s="72"/>
      <c r="P51" s="72" t="s">
        <v>42</v>
      </c>
      <c r="Q51" s="390" t="s">
        <v>1987</v>
      </c>
      <c r="R51" s="390" t="s">
        <v>1988</v>
      </c>
      <c r="S51" s="390"/>
      <c r="T51" s="399" t="s">
        <v>1492</v>
      </c>
      <c r="U51" s="390"/>
      <c r="W51" s="23"/>
    </row>
    <row r="52" spans="1:23" ht="98.25" customHeight="1" x14ac:dyDescent="0.25">
      <c r="A52" s="252"/>
      <c r="B52" s="219" t="s">
        <v>105</v>
      </c>
      <c r="C52" s="390" t="s">
        <v>1886</v>
      </c>
      <c r="D52" s="399" t="s">
        <v>316</v>
      </c>
      <c r="E52" s="72"/>
      <c r="F52" s="400">
        <v>40909</v>
      </c>
      <c r="G52" s="400">
        <v>42767</v>
      </c>
      <c r="H52" s="399" t="s">
        <v>1378</v>
      </c>
      <c r="I52" s="406">
        <v>10000</v>
      </c>
      <c r="J52" s="399" t="s">
        <v>509</v>
      </c>
      <c r="K52" s="72"/>
      <c r="L52" s="72"/>
      <c r="M52" s="72"/>
      <c r="N52" s="72" t="s">
        <v>42</v>
      </c>
      <c r="O52" s="72"/>
      <c r="P52" s="72"/>
      <c r="Q52" s="390" t="s">
        <v>1989</v>
      </c>
      <c r="R52" s="390"/>
      <c r="S52" s="390" t="s">
        <v>1990</v>
      </c>
      <c r="T52" s="399"/>
      <c r="U52" s="390" t="s">
        <v>1991</v>
      </c>
      <c r="W52" s="23"/>
    </row>
    <row r="53" spans="1:23" ht="67.5" customHeight="1" x14ac:dyDescent="0.25">
      <c r="A53" s="270"/>
      <c r="B53" s="219" t="s">
        <v>106</v>
      </c>
      <c r="C53" s="390" t="s">
        <v>1697</v>
      </c>
      <c r="D53" s="399" t="s">
        <v>1698</v>
      </c>
      <c r="E53" s="72"/>
      <c r="F53" s="400">
        <v>42278</v>
      </c>
      <c r="G53" s="400">
        <v>42552</v>
      </c>
      <c r="H53" s="399" t="s">
        <v>1384</v>
      </c>
      <c r="I53" s="406"/>
      <c r="J53" s="399" t="s">
        <v>1700</v>
      </c>
      <c r="K53" s="72"/>
      <c r="L53" s="72"/>
      <c r="M53" s="72"/>
      <c r="N53" s="72"/>
      <c r="O53" s="72" t="s">
        <v>42</v>
      </c>
      <c r="P53" s="72"/>
      <c r="Q53" s="390" t="s">
        <v>1992</v>
      </c>
      <c r="R53" s="390"/>
      <c r="S53" s="390"/>
      <c r="T53" s="399"/>
      <c r="U53" s="390" t="s">
        <v>1993</v>
      </c>
      <c r="W53" s="23"/>
    </row>
    <row r="54" spans="1:23" ht="128.25" customHeight="1" x14ac:dyDescent="0.25">
      <c r="A54" s="251" t="s">
        <v>408</v>
      </c>
      <c r="B54" s="219" t="s">
        <v>108</v>
      </c>
      <c r="C54" s="383" t="s">
        <v>1887</v>
      </c>
      <c r="D54" s="212" t="s">
        <v>1888</v>
      </c>
      <c r="E54" s="75"/>
      <c r="F54" s="401">
        <v>40909</v>
      </c>
      <c r="G54" s="401">
        <v>42767</v>
      </c>
      <c r="H54" s="212" t="s">
        <v>815</v>
      </c>
      <c r="I54" s="407">
        <v>450000</v>
      </c>
      <c r="J54" s="212"/>
      <c r="K54" s="75"/>
      <c r="L54" s="75"/>
      <c r="M54" s="75"/>
      <c r="N54" s="72"/>
      <c r="O54" s="72" t="s">
        <v>42</v>
      </c>
      <c r="P54" s="72"/>
      <c r="Q54" s="383" t="s">
        <v>1994</v>
      </c>
      <c r="R54" s="383" t="s">
        <v>1995</v>
      </c>
      <c r="S54" s="383"/>
      <c r="T54" s="212" t="s">
        <v>1996</v>
      </c>
      <c r="U54" s="383" t="s">
        <v>1812</v>
      </c>
      <c r="W54" s="23"/>
    </row>
    <row r="55" spans="1:23" ht="125.25" customHeight="1" x14ac:dyDescent="0.25">
      <c r="A55" s="252"/>
      <c r="B55" s="219" t="s">
        <v>109</v>
      </c>
      <c r="C55" s="383" t="s">
        <v>1889</v>
      </c>
      <c r="D55" s="212" t="s">
        <v>324</v>
      </c>
      <c r="E55" s="75"/>
      <c r="F55" s="401">
        <v>41183</v>
      </c>
      <c r="G55" s="401">
        <v>42767</v>
      </c>
      <c r="H55" s="212" t="s">
        <v>1391</v>
      </c>
      <c r="I55" s="407">
        <v>500000</v>
      </c>
      <c r="J55" s="212" t="s">
        <v>1423</v>
      </c>
      <c r="K55" s="75"/>
      <c r="L55" s="75"/>
      <c r="M55" s="75"/>
      <c r="N55" s="72" t="s">
        <v>42</v>
      </c>
      <c r="O55" s="72"/>
      <c r="P55" s="72"/>
      <c r="Q55" s="383" t="s">
        <v>1997</v>
      </c>
      <c r="R55" s="383" t="s">
        <v>1998</v>
      </c>
      <c r="S55" s="383"/>
      <c r="T55" s="212"/>
      <c r="U55" s="383" t="s">
        <v>1999</v>
      </c>
      <c r="W55" s="23"/>
    </row>
    <row r="56" spans="1:23" ht="99.75" customHeight="1" x14ac:dyDescent="0.25">
      <c r="A56" s="252"/>
      <c r="B56" s="219" t="s">
        <v>110</v>
      </c>
      <c r="C56" s="383" t="s">
        <v>1890</v>
      </c>
      <c r="D56" s="212" t="s">
        <v>908</v>
      </c>
      <c r="E56" s="75"/>
      <c r="F56" s="401">
        <v>41122</v>
      </c>
      <c r="G56" s="401">
        <v>42767</v>
      </c>
      <c r="H56" s="212" t="s">
        <v>1391</v>
      </c>
      <c r="I56" s="407">
        <v>500000</v>
      </c>
      <c r="J56" s="212" t="s">
        <v>1720</v>
      </c>
      <c r="K56" s="75"/>
      <c r="L56" s="75"/>
      <c r="M56" s="75"/>
      <c r="N56" s="72"/>
      <c r="O56" s="72"/>
      <c r="P56" s="72" t="s">
        <v>42</v>
      </c>
      <c r="Q56" s="383" t="s">
        <v>2000</v>
      </c>
      <c r="R56" s="383" t="s">
        <v>2001</v>
      </c>
      <c r="S56" s="383"/>
      <c r="T56" s="212" t="s">
        <v>2002</v>
      </c>
      <c r="U56" s="383"/>
      <c r="W56" s="23"/>
    </row>
    <row r="57" spans="1:23" ht="134.25" customHeight="1" x14ac:dyDescent="0.25">
      <c r="A57" s="252"/>
      <c r="B57" s="219" t="s">
        <v>111</v>
      </c>
      <c r="C57" s="383" t="s">
        <v>1891</v>
      </c>
      <c r="D57" s="212" t="s">
        <v>909</v>
      </c>
      <c r="E57" s="75"/>
      <c r="F57" s="401">
        <v>41183</v>
      </c>
      <c r="G57" s="401">
        <v>42767</v>
      </c>
      <c r="H57" s="212" t="s">
        <v>1391</v>
      </c>
      <c r="I57" s="407">
        <v>600000</v>
      </c>
      <c r="J57" s="212" t="s">
        <v>1425</v>
      </c>
      <c r="K57" s="75"/>
      <c r="L57" s="75"/>
      <c r="M57" s="75"/>
      <c r="N57" s="72" t="s">
        <v>42</v>
      </c>
      <c r="O57" s="72"/>
      <c r="P57" s="72"/>
      <c r="Q57" s="383" t="s">
        <v>2003</v>
      </c>
      <c r="R57" s="383" t="s">
        <v>2004</v>
      </c>
      <c r="S57" s="383"/>
      <c r="T57" s="212"/>
      <c r="U57" s="383" t="s">
        <v>2005</v>
      </c>
      <c r="W57" s="23"/>
    </row>
    <row r="58" spans="1:23" ht="129" customHeight="1" x14ac:dyDescent="0.25">
      <c r="A58" s="252"/>
      <c r="B58" s="219" t="s">
        <v>112</v>
      </c>
      <c r="C58" s="383" t="s">
        <v>1892</v>
      </c>
      <c r="D58" s="212" t="s">
        <v>330</v>
      </c>
      <c r="E58" s="75"/>
      <c r="F58" s="401">
        <v>40817</v>
      </c>
      <c r="G58" s="401">
        <v>42767</v>
      </c>
      <c r="H58" s="212" t="s">
        <v>815</v>
      </c>
      <c r="I58" s="407">
        <v>450000</v>
      </c>
      <c r="J58" s="212"/>
      <c r="K58" s="75"/>
      <c r="L58" s="75"/>
      <c r="M58" s="75"/>
      <c r="N58" s="72"/>
      <c r="O58" s="72" t="s">
        <v>42</v>
      </c>
      <c r="P58" s="72"/>
      <c r="Q58" s="383" t="s">
        <v>1994</v>
      </c>
      <c r="R58" s="383" t="s">
        <v>1811</v>
      </c>
      <c r="S58" s="383"/>
      <c r="T58" s="212" t="s">
        <v>1996</v>
      </c>
      <c r="U58" s="383" t="s">
        <v>1812</v>
      </c>
      <c r="W58" s="23"/>
    </row>
    <row r="59" spans="1:23" ht="99.75" customHeight="1" x14ac:dyDescent="0.25">
      <c r="A59" s="252"/>
      <c r="B59" s="219" t="s">
        <v>113</v>
      </c>
      <c r="C59" s="383" t="s">
        <v>1214</v>
      </c>
      <c r="D59" s="212" t="s">
        <v>1893</v>
      </c>
      <c r="E59" s="75"/>
      <c r="F59" s="401">
        <v>40909</v>
      </c>
      <c r="G59" s="401">
        <v>42767</v>
      </c>
      <c r="H59" s="212" t="s">
        <v>1667</v>
      </c>
      <c r="I59" s="407">
        <v>600000</v>
      </c>
      <c r="J59" s="212" t="s">
        <v>1426</v>
      </c>
      <c r="K59" s="75"/>
      <c r="L59" s="75"/>
      <c r="M59" s="75"/>
      <c r="N59" s="72" t="s">
        <v>42</v>
      </c>
      <c r="O59" s="72"/>
      <c r="P59" s="72"/>
      <c r="Q59" s="383" t="s">
        <v>2006</v>
      </c>
      <c r="R59" s="383"/>
      <c r="S59" s="383"/>
      <c r="T59" s="212" t="s">
        <v>2007</v>
      </c>
      <c r="U59" s="383" t="s">
        <v>2008</v>
      </c>
      <c r="W59" s="23"/>
    </row>
    <row r="60" spans="1:23" ht="237.75" customHeight="1" x14ac:dyDescent="0.25">
      <c r="A60" s="270"/>
      <c r="B60" s="219" t="s">
        <v>114</v>
      </c>
      <c r="C60" s="383" t="s">
        <v>862</v>
      </c>
      <c r="D60" s="212" t="s">
        <v>1894</v>
      </c>
      <c r="E60" s="75"/>
      <c r="F60" s="401">
        <v>41640</v>
      </c>
      <c r="G60" s="401">
        <v>42767</v>
      </c>
      <c r="H60" s="212" t="s">
        <v>1392</v>
      </c>
      <c r="I60" s="407">
        <v>20000</v>
      </c>
      <c r="J60" s="212" t="s">
        <v>1721</v>
      </c>
      <c r="K60" s="75"/>
      <c r="L60" s="75"/>
      <c r="M60" s="75"/>
      <c r="N60" s="72" t="s">
        <v>42</v>
      </c>
      <c r="O60" s="72"/>
      <c r="P60" s="72"/>
      <c r="Q60" s="383" t="s">
        <v>2009</v>
      </c>
      <c r="R60" s="383"/>
      <c r="S60" s="383"/>
      <c r="T60" s="212" t="s">
        <v>2010</v>
      </c>
      <c r="U60" s="383"/>
      <c r="W60" s="23"/>
    </row>
    <row r="61" spans="1:23" ht="106.5" customHeight="1" x14ac:dyDescent="0.25">
      <c r="A61" s="251" t="s">
        <v>409</v>
      </c>
      <c r="B61" s="219" t="s">
        <v>142</v>
      </c>
      <c r="C61" s="383" t="s">
        <v>1895</v>
      </c>
      <c r="D61" s="212" t="s">
        <v>1654</v>
      </c>
      <c r="E61" s="75"/>
      <c r="F61" s="401">
        <v>41640</v>
      </c>
      <c r="G61" s="401">
        <v>42767</v>
      </c>
      <c r="H61" s="212" t="s">
        <v>815</v>
      </c>
      <c r="I61" s="407">
        <v>25000</v>
      </c>
      <c r="J61" s="212" t="s">
        <v>801</v>
      </c>
      <c r="K61" s="75"/>
      <c r="L61" s="75"/>
      <c r="M61" s="75"/>
      <c r="N61" s="72"/>
      <c r="O61" s="72" t="s">
        <v>42</v>
      </c>
      <c r="P61" s="72"/>
      <c r="Q61" s="383" t="s">
        <v>2011</v>
      </c>
      <c r="R61" s="383" t="s">
        <v>2012</v>
      </c>
      <c r="S61" s="383"/>
      <c r="T61" s="212" t="s">
        <v>2013</v>
      </c>
      <c r="U61" s="383" t="s">
        <v>2014</v>
      </c>
      <c r="W61" s="23"/>
    </row>
    <row r="62" spans="1:23" ht="126.75" customHeight="1" x14ac:dyDescent="0.25">
      <c r="A62" s="252"/>
      <c r="B62" s="219" t="s">
        <v>143</v>
      </c>
      <c r="C62" s="383" t="s">
        <v>1896</v>
      </c>
      <c r="D62" s="212" t="s">
        <v>1655</v>
      </c>
      <c r="E62" s="75"/>
      <c r="F62" s="401">
        <v>41091</v>
      </c>
      <c r="G62" s="401">
        <v>42767</v>
      </c>
      <c r="H62" s="212" t="s">
        <v>1712</v>
      </c>
      <c r="I62" s="407">
        <v>6800000</v>
      </c>
      <c r="J62" s="212" t="s">
        <v>1722</v>
      </c>
      <c r="K62" s="75"/>
      <c r="L62" s="75"/>
      <c r="M62" s="75"/>
      <c r="N62" s="72" t="s">
        <v>42</v>
      </c>
      <c r="O62" s="72"/>
      <c r="P62" s="72"/>
      <c r="Q62" s="383" t="s">
        <v>2082</v>
      </c>
      <c r="R62" s="383"/>
      <c r="S62" s="383" t="s">
        <v>2015</v>
      </c>
      <c r="T62" s="212" t="s">
        <v>2016</v>
      </c>
      <c r="U62" s="383" t="s">
        <v>2017</v>
      </c>
      <c r="W62" s="23"/>
    </row>
    <row r="63" spans="1:23" ht="77.25" customHeight="1" x14ac:dyDescent="0.25">
      <c r="A63" s="252"/>
      <c r="B63" s="219" t="s">
        <v>144</v>
      </c>
      <c r="C63" s="383" t="s">
        <v>1897</v>
      </c>
      <c r="D63" s="212" t="s">
        <v>1657</v>
      </c>
      <c r="E63" s="75"/>
      <c r="F63" s="401">
        <v>40909</v>
      </c>
      <c r="G63" s="401">
        <v>42767</v>
      </c>
      <c r="H63" s="212" t="s">
        <v>1394</v>
      </c>
      <c r="I63" s="407">
        <v>50000</v>
      </c>
      <c r="J63" s="212" t="s">
        <v>1428</v>
      </c>
      <c r="K63" s="75"/>
      <c r="L63" s="75"/>
      <c r="M63" s="75"/>
      <c r="N63" s="72" t="s">
        <v>42</v>
      </c>
      <c r="O63" s="72"/>
      <c r="P63" s="72"/>
      <c r="Q63" s="383" t="s">
        <v>2018</v>
      </c>
      <c r="R63" s="383"/>
      <c r="S63" s="383" t="s">
        <v>2019</v>
      </c>
      <c r="T63" s="212" t="s">
        <v>1933</v>
      </c>
      <c r="U63" s="383" t="s">
        <v>2020</v>
      </c>
      <c r="W63" s="23"/>
    </row>
    <row r="64" spans="1:23" ht="82.5" customHeight="1" x14ac:dyDescent="0.25">
      <c r="A64" s="270"/>
      <c r="B64" s="219" t="s">
        <v>145</v>
      </c>
      <c r="C64" s="383" t="s">
        <v>1216</v>
      </c>
      <c r="D64" s="212" t="s">
        <v>340</v>
      </c>
      <c r="E64" s="75"/>
      <c r="F64" s="401">
        <v>40909</v>
      </c>
      <c r="G64" s="401">
        <v>42767</v>
      </c>
      <c r="H64" s="212" t="s">
        <v>1667</v>
      </c>
      <c r="I64" s="407">
        <v>100000</v>
      </c>
      <c r="J64" s="212" t="s">
        <v>1429</v>
      </c>
      <c r="K64" s="75"/>
      <c r="L64" s="75"/>
      <c r="M64" s="75"/>
      <c r="N64" s="72" t="s">
        <v>42</v>
      </c>
      <c r="O64" s="72"/>
      <c r="P64" s="72"/>
      <c r="Q64" s="383" t="s">
        <v>2021</v>
      </c>
      <c r="R64" s="383"/>
      <c r="S64" s="383"/>
      <c r="T64" s="212"/>
      <c r="U64" s="383"/>
      <c r="W64" s="23"/>
    </row>
    <row r="65" spans="1:23" ht="78" customHeight="1" x14ac:dyDescent="0.25">
      <c r="A65" s="251" t="s">
        <v>1318</v>
      </c>
      <c r="B65" s="219" t="s">
        <v>146</v>
      </c>
      <c r="C65" s="381" t="s">
        <v>1898</v>
      </c>
      <c r="D65" s="212" t="s">
        <v>342</v>
      </c>
      <c r="E65" s="75"/>
      <c r="F65" s="401">
        <v>41548</v>
      </c>
      <c r="G65" s="401">
        <v>42767</v>
      </c>
      <c r="H65" s="212" t="s">
        <v>1390</v>
      </c>
      <c r="I65" s="407">
        <v>150000</v>
      </c>
      <c r="J65" s="212" t="s">
        <v>1430</v>
      </c>
      <c r="K65" s="75"/>
      <c r="L65" s="75"/>
      <c r="M65" s="75"/>
      <c r="N65" s="72" t="s">
        <v>42</v>
      </c>
      <c r="O65" s="72"/>
      <c r="P65" s="72"/>
      <c r="Q65" s="382" t="s">
        <v>2022</v>
      </c>
      <c r="R65" s="382" t="s">
        <v>2023</v>
      </c>
      <c r="S65" s="382" t="s">
        <v>1620</v>
      </c>
      <c r="T65" s="413" t="s">
        <v>1539</v>
      </c>
      <c r="U65" s="382" t="s">
        <v>1540</v>
      </c>
      <c r="W65" s="23"/>
    </row>
    <row r="66" spans="1:23" ht="271.5" customHeight="1" x14ac:dyDescent="0.25">
      <c r="A66" s="252"/>
      <c r="B66" s="219" t="s">
        <v>147</v>
      </c>
      <c r="C66" s="383" t="s">
        <v>1899</v>
      </c>
      <c r="D66" s="212" t="s">
        <v>1659</v>
      </c>
      <c r="E66" s="75"/>
      <c r="F66" s="401">
        <v>41548</v>
      </c>
      <c r="G66" s="401">
        <v>42767</v>
      </c>
      <c r="H66" s="212" t="s">
        <v>958</v>
      </c>
      <c r="I66" s="407">
        <v>600000</v>
      </c>
      <c r="J66" s="212" t="s">
        <v>1431</v>
      </c>
      <c r="K66" s="75"/>
      <c r="L66" s="75"/>
      <c r="M66" s="75"/>
      <c r="N66" s="72"/>
      <c r="O66" s="72" t="s">
        <v>42</v>
      </c>
      <c r="P66" s="72"/>
      <c r="Q66" s="398" t="s">
        <v>2024</v>
      </c>
      <c r="R66" s="383" t="s">
        <v>2025</v>
      </c>
      <c r="S66" s="383"/>
      <c r="T66" s="212"/>
      <c r="U66" s="383" t="s">
        <v>2026</v>
      </c>
      <c r="W66" s="23"/>
    </row>
    <row r="67" spans="1:23" ht="128.25" customHeight="1" x14ac:dyDescent="0.25">
      <c r="A67" s="252"/>
      <c r="B67" s="219" t="s">
        <v>148</v>
      </c>
      <c r="C67" s="383" t="s">
        <v>1900</v>
      </c>
      <c r="D67" s="212" t="s">
        <v>1219</v>
      </c>
      <c r="E67" s="75"/>
      <c r="F67" s="401">
        <v>40940</v>
      </c>
      <c r="G67" s="401">
        <v>42767</v>
      </c>
      <c r="H67" s="212" t="s">
        <v>1384</v>
      </c>
      <c r="I67" s="407">
        <v>3000000</v>
      </c>
      <c r="J67" s="212" t="s">
        <v>1432</v>
      </c>
      <c r="K67" s="75"/>
      <c r="L67" s="75"/>
      <c r="M67" s="75"/>
      <c r="N67" s="72" t="s">
        <v>42</v>
      </c>
      <c r="O67" s="72"/>
      <c r="P67" s="72"/>
      <c r="Q67" s="383" t="s">
        <v>2027</v>
      </c>
      <c r="R67" s="383"/>
      <c r="S67" s="383"/>
      <c r="T67" s="212"/>
      <c r="U67" s="383" t="s">
        <v>2028</v>
      </c>
      <c r="W67" s="23"/>
    </row>
    <row r="68" spans="1:23" ht="155.25" customHeight="1" x14ac:dyDescent="0.25">
      <c r="A68" s="252"/>
      <c r="B68" s="219" t="s">
        <v>149</v>
      </c>
      <c r="C68" s="383" t="s">
        <v>756</v>
      </c>
      <c r="D68" s="212" t="s">
        <v>358</v>
      </c>
      <c r="E68" s="75"/>
      <c r="F68" s="401">
        <v>40909</v>
      </c>
      <c r="G68" s="401">
        <v>42767</v>
      </c>
      <c r="H68" s="212" t="s">
        <v>415</v>
      </c>
      <c r="I68" s="407">
        <v>250000</v>
      </c>
      <c r="J68" s="212" t="s">
        <v>1433</v>
      </c>
      <c r="K68" s="75"/>
      <c r="L68" s="75"/>
      <c r="M68" s="75"/>
      <c r="N68" s="72"/>
      <c r="O68" s="72"/>
      <c r="P68" s="72" t="s">
        <v>42</v>
      </c>
      <c r="Q68" s="383" t="s">
        <v>1831</v>
      </c>
      <c r="R68" s="383" t="s">
        <v>2029</v>
      </c>
      <c r="S68" s="383"/>
      <c r="T68" s="212" t="s">
        <v>2030</v>
      </c>
      <c r="U68" s="383"/>
      <c r="W68" s="23"/>
    </row>
    <row r="69" spans="1:23" ht="74.25" customHeight="1" x14ac:dyDescent="0.25">
      <c r="A69" s="252"/>
      <c r="B69" s="219" t="s">
        <v>150</v>
      </c>
      <c r="C69" s="383" t="s">
        <v>1901</v>
      </c>
      <c r="D69" s="212" t="s">
        <v>360</v>
      </c>
      <c r="E69" s="75"/>
      <c r="F69" s="401">
        <v>41275</v>
      </c>
      <c r="G69" s="401">
        <v>42767</v>
      </c>
      <c r="H69" s="212" t="s">
        <v>415</v>
      </c>
      <c r="I69" s="407">
        <v>8000000</v>
      </c>
      <c r="J69" s="212" t="s">
        <v>531</v>
      </c>
      <c r="K69" s="75"/>
      <c r="L69" s="75"/>
      <c r="M69" s="75"/>
      <c r="N69" s="72"/>
      <c r="O69" s="72"/>
      <c r="P69" s="72" t="s">
        <v>42</v>
      </c>
      <c r="Q69" s="383" t="s">
        <v>2031</v>
      </c>
      <c r="R69" s="383" t="s">
        <v>1920</v>
      </c>
      <c r="S69" s="383"/>
      <c r="T69" s="212" t="s">
        <v>236</v>
      </c>
      <c r="U69" s="383"/>
      <c r="W69" s="23"/>
    </row>
    <row r="70" spans="1:23" ht="74.25" customHeight="1" x14ac:dyDescent="0.25">
      <c r="A70" s="252"/>
      <c r="B70" s="219" t="s">
        <v>151</v>
      </c>
      <c r="C70" s="383" t="s">
        <v>1902</v>
      </c>
      <c r="D70" s="212" t="s">
        <v>360</v>
      </c>
      <c r="E70" s="75"/>
      <c r="F70" s="401">
        <v>40909</v>
      </c>
      <c r="G70" s="401">
        <v>42767</v>
      </c>
      <c r="H70" s="212" t="s">
        <v>415</v>
      </c>
      <c r="I70" s="407">
        <v>5300000</v>
      </c>
      <c r="J70" s="212" t="s">
        <v>532</v>
      </c>
      <c r="K70" s="75"/>
      <c r="L70" s="75"/>
      <c r="M70" s="75"/>
      <c r="N70" s="72"/>
      <c r="O70" s="72" t="s">
        <v>42</v>
      </c>
      <c r="P70" s="72"/>
      <c r="Q70" s="383" t="s">
        <v>2032</v>
      </c>
      <c r="R70" s="383" t="s">
        <v>1920</v>
      </c>
      <c r="S70" s="383"/>
      <c r="T70" s="212" t="s">
        <v>236</v>
      </c>
      <c r="U70" s="383"/>
      <c r="W70" s="23"/>
    </row>
    <row r="71" spans="1:23" ht="102" customHeight="1" x14ac:dyDescent="0.25">
      <c r="A71" s="252"/>
      <c r="B71" s="219" t="s">
        <v>152</v>
      </c>
      <c r="C71" s="383" t="s">
        <v>1903</v>
      </c>
      <c r="D71" s="212" t="s">
        <v>363</v>
      </c>
      <c r="E71" s="75"/>
      <c r="F71" s="401">
        <v>40910</v>
      </c>
      <c r="G71" s="401">
        <v>42767</v>
      </c>
      <c r="H71" s="212" t="s">
        <v>1378</v>
      </c>
      <c r="I71" s="407">
        <v>4000000</v>
      </c>
      <c r="J71" s="212" t="s">
        <v>1918</v>
      </c>
      <c r="K71" s="75"/>
      <c r="L71" s="75"/>
      <c r="M71" s="75"/>
      <c r="N71" s="72"/>
      <c r="O71" s="72" t="s">
        <v>42</v>
      </c>
      <c r="P71" s="72"/>
      <c r="Q71" s="383" t="s">
        <v>2083</v>
      </c>
      <c r="R71" s="383"/>
      <c r="S71" s="383"/>
      <c r="T71" s="212" t="s">
        <v>1746</v>
      </c>
      <c r="U71" s="383" t="s">
        <v>2033</v>
      </c>
      <c r="W71" s="23"/>
    </row>
    <row r="72" spans="1:23" ht="129.75" customHeight="1" x14ac:dyDescent="0.25">
      <c r="A72" s="252"/>
      <c r="B72" s="219" t="s">
        <v>153</v>
      </c>
      <c r="C72" s="383" t="s">
        <v>1904</v>
      </c>
      <c r="D72" s="212" t="s">
        <v>1662</v>
      </c>
      <c r="E72" s="75"/>
      <c r="F72" s="401">
        <v>40909</v>
      </c>
      <c r="G72" s="401">
        <v>42767</v>
      </c>
      <c r="H72" s="212" t="s">
        <v>1391</v>
      </c>
      <c r="I72" s="407">
        <v>200000</v>
      </c>
      <c r="J72" s="212" t="s">
        <v>1724</v>
      </c>
      <c r="K72" s="75"/>
      <c r="L72" s="75"/>
      <c r="M72" s="75"/>
      <c r="N72" s="72" t="s">
        <v>42</v>
      </c>
      <c r="O72" s="72"/>
      <c r="P72" s="72"/>
      <c r="Q72" s="383" t="s">
        <v>2034</v>
      </c>
      <c r="R72" s="383"/>
      <c r="S72" s="383"/>
      <c r="T72" s="212" t="s">
        <v>2035</v>
      </c>
      <c r="U72" s="383" t="s">
        <v>2036</v>
      </c>
      <c r="W72" s="23"/>
    </row>
    <row r="73" spans="1:23" ht="117.75" customHeight="1" x14ac:dyDescent="0.25">
      <c r="A73" s="252"/>
      <c r="B73" s="219" t="s">
        <v>154</v>
      </c>
      <c r="C73" s="383" t="s">
        <v>1905</v>
      </c>
      <c r="D73" s="212" t="s">
        <v>367</v>
      </c>
      <c r="E73" s="75"/>
      <c r="F73" s="401">
        <v>40909</v>
      </c>
      <c r="G73" s="401">
        <v>42644</v>
      </c>
      <c r="H73" s="212" t="s">
        <v>1382</v>
      </c>
      <c r="I73" s="407">
        <v>600000</v>
      </c>
      <c r="J73" s="212" t="s">
        <v>1436</v>
      </c>
      <c r="K73" s="75"/>
      <c r="L73" s="75"/>
      <c r="M73" s="75"/>
      <c r="N73" s="72"/>
      <c r="O73" s="72"/>
      <c r="P73" s="72" t="s">
        <v>42</v>
      </c>
      <c r="Q73" s="383" t="s">
        <v>2037</v>
      </c>
      <c r="R73" s="383" t="s">
        <v>2038</v>
      </c>
      <c r="S73" s="383"/>
      <c r="T73" s="212" t="s">
        <v>2039</v>
      </c>
      <c r="U73" s="383"/>
      <c r="W73" s="23"/>
    </row>
    <row r="74" spans="1:23" ht="113.25" customHeight="1" x14ac:dyDescent="0.25">
      <c r="A74" s="252"/>
      <c r="B74" s="219" t="s">
        <v>155</v>
      </c>
      <c r="C74" s="383" t="s">
        <v>875</v>
      </c>
      <c r="D74" s="212" t="s">
        <v>876</v>
      </c>
      <c r="E74" s="75"/>
      <c r="F74" s="401">
        <v>41030</v>
      </c>
      <c r="G74" s="401">
        <v>42767</v>
      </c>
      <c r="H74" s="212" t="s">
        <v>1394</v>
      </c>
      <c r="I74" s="407"/>
      <c r="J74" s="212" t="s">
        <v>1437</v>
      </c>
      <c r="K74" s="75"/>
      <c r="L74" s="75"/>
      <c r="M74" s="75"/>
      <c r="N74" s="72" t="s">
        <v>42</v>
      </c>
      <c r="O74" s="72"/>
      <c r="P74" s="72"/>
      <c r="Q74" s="383" t="s">
        <v>2018</v>
      </c>
      <c r="R74" s="383"/>
      <c r="S74" s="383" t="s">
        <v>2040</v>
      </c>
      <c r="T74" s="212" t="s">
        <v>1933</v>
      </c>
      <c r="U74" s="383" t="s">
        <v>2041</v>
      </c>
      <c r="W74" s="23"/>
    </row>
    <row r="75" spans="1:23" ht="113.25" customHeight="1" x14ac:dyDescent="0.25">
      <c r="A75" s="252"/>
      <c r="B75" s="219" t="s">
        <v>156</v>
      </c>
      <c r="C75" s="383" t="s">
        <v>877</v>
      </c>
      <c r="D75" s="212" t="s">
        <v>878</v>
      </c>
      <c r="E75" s="75"/>
      <c r="F75" s="401">
        <v>41030</v>
      </c>
      <c r="G75" s="401">
        <v>42767</v>
      </c>
      <c r="H75" s="212" t="s">
        <v>1394</v>
      </c>
      <c r="I75" s="407"/>
      <c r="J75" s="212" t="s">
        <v>1438</v>
      </c>
      <c r="K75" s="75"/>
      <c r="L75" s="75"/>
      <c r="M75" s="75"/>
      <c r="N75" s="72" t="s">
        <v>42</v>
      </c>
      <c r="O75" s="72"/>
      <c r="P75" s="72"/>
      <c r="Q75" s="383" t="s">
        <v>2018</v>
      </c>
      <c r="R75" s="383"/>
      <c r="S75" s="383" t="s">
        <v>2040</v>
      </c>
      <c r="T75" s="212" t="s">
        <v>1933</v>
      </c>
      <c r="U75" s="383" t="s">
        <v>2042</v>
      </c>
      <c r="W75" s="23"/>
    </row>
    <row r="76" spans="1:23" ht="113.25" customHeight="1" x14ac:dyDescent="0.25">
      <c r="A76" s="252"/>
      <c r="B76" s="219" t="s">
        <v>157</v>
      </c>
      <c r="C76" s="383" t="s">
        <v>1906</v>
      </c>
      <c r="D76" s="212" t="s">
        <v>880</v>
      </c>
      <c r="E76" s="75"/>
      <c r="F76" s="401">
        <v>41030</v>
      </c>
      <c r="G76" s="401">
        <v>42767</v>
      </c>
      <c r="H76" s="212" t="s">
        <v>1394</v>
      </c>
      <c r="I76" s="407" t="s">
        <v>978</v>
      </c>
      <c r="J76" s="212" t="s">
        <v>890</v>
      </c>
      <c r="K76" s="75"/>
      <c r="L76" s="75"/>
      <c r="M76" s="75"/>
      <c r="N76" s="72" t="s">
        <v>42</v>
      </c>
      <c r="O76" s="72"/>
      <c r="P76" s="72"/>
      <c r="Q76" s="383" t="s">
        <v>2018</v>
      </c>
      <c r="R76" s="383"/>
      <c r="S76" s="383" t="s">
        <v>2043</v>
      </c>
      <c r="T76" s="212" t="s">
        <v>1933</v>
      </c>
      <c r="U76" s="383" t="s">
        <v>2044</v>
      </c>
      <c r="W76" s="23"/>
    </row>
    <row r="77" spans="1:23" ht="141" customHeight="1" x14ac:dyDescent="0.25">
      <c r="A77" s="252"/>
      <c r="B77" s="219" t="s">
        <v>158</v>
      </c>
      <c r="C77" s="383" t="s">
        <v>881</v>
      </c>
      <c r="D77" s="212" t="s">
        <v>882</v>
      </c>
      <c r="E77" s="75"/>
      <c r="F77" s="401">
        <v>41030</v>
      </c>
      <c r="G77" s="401">
        <v>42767</v>
      </c>
      <c r="H77" s="212" t="s">
        <v>1394</v>
      </c>
      <c r="I77" s="407"/>
      <c r="J77" s="212" t="s">
        <v>891</v>
      </c>
      <c r="K77" s="75"/>
      <c r="L77" s="75"/>
      <c r="M77" s="75"/>
      <c r="N77" s="72"/>
      <c r="O77" s="72" t="s">
        <v>42</v>
      </c>
      <c r="P77" s="72"/>
      <c r="Q77" s="383" t="s">
        <v>2045</v>
      </c>
      <c r="R77" s="383" t="s">
        <v>2046</v>
      </c>
      <c r="S77" s="383" t="s">
        <v>2047</v>
      </c>
      <c r="T77" s="212" t="s">
        <v>1933</v>
      </c>
      <c r="U77" s="383" t="s">
        <v>2048</v>
      </c>
      <c r="W77" s="23"/>
    </row>
    <row r="78" spans="1:23" ht="85.5" customHeight="1" x14ac:dyDescent="0.25">
      <c r="A78" s="252"/>
      <c r="B78" s="219" t="s">
        <v>159</v>
      </c>
      <c r="C78" s="383" t="s">
        <v>883</v>
      </c>
      <c r="D78" s="212" t="s">
        <v>1222</v>
      </c>
      <c r="E78" s="75"/>
      <c r="F78" s="401">
        <v>41030</v>
      </c>
      <c r="G78" s="401">
        <v>42767</v>
      </c>
      <c r="H78" s="212" t="s">
        <v>1394</v>
      </c>
      <c r="I78" s="407">
        <v>18000</v>
      </c>
      <c r="J78" s="212" t="s">
        <v>892</v>
      </c>
      <c r="K78" s="75"/>
      <c r="L78" s="75"/>
      <c r="M78" s="75"/>
      <c r="N78" s="72" t="s">
        <v>42</v>
      </c>
      <c r="O78" s="72"/>
      <c r="P78" s="72"/>
      <c r="Q78" s="383" t="s">
        <v>2018</v>
      </c>
      <c r="R78" s="383"/>
      <c r="S78" s="383" t="s">
        <v>2049</v>
      </c>
      <c r="T78" s="212" t="s">
        <v>1933</v>
      </c>
      <c r="U78" s="383" t="s">
        <v>2050</v>
      </c>
      <c r="W78" s="23"/>
    </row>
    <row r="79" spans="1:23" ht="138" customHeight="1" x14ac:dyDescent="0.25">
      <c r="A79" s="270"/>
      <c r="B79" s="219" t="s">
        <v>160</v>
      </c>
      <c r="C79" s="383" t="s">
        <v>1692</v>
      </c>
      <c r="D79" s="212" t="s">
        <v>1691</v>
      </c>
      <c r="E79" s="75"/>
      <c r="F79" s="401">
        <v>42278</v>
      </c>
      <c r="G79" s="401">
        <v>42767</v>
      </c>
      <c r="H79" s="212" t="s">
        <v>1394</v>
      </c>
      <c r="I79" s="407"/>
      <c r="J79" s="212" t="s">
        <v>1693</v>
      </c>
      <c r="K79" s="75"/>
      <c r="L79" s="75"/>
      <c r="M79" s="75"/>
      <c r="N79" s="72" t="s">
        <v>42</v>
      </c>
      <c r="O79" s="72"/>
      <c r="P79" s="72"/>
      <c r="Q79" s="383" t="s">
        <v>2018</v>
      </c>
      <c r="R79" s="383"/>
      <c r="S79" s="383" t="s">
        <v>2019</v>
      </c>
      <c r="T79" s="212" t="s">
        <v>1933</v>
      </c>
      <c r="U79" s="383" t="s">
        <v>2051</v>
      </c>
      <c r="W79" s="23"/>
    </row>
    <row r="80" spans="1:23" ht="92.25" customHeight="1" x14ac:dyDescent="0.25">
      <c r="A80" s="251" t="s">
        <v>411</v>
      </c>
      <c r="B80" s="219" t="s">
        <v>161</v>
      </c>
      <c r="C80" s="383" t="s">
        <v>1907</v>
      </c>
      <c r="D80" s="212" t="s">
        <v>371</v>
      </c>
      <c r="E80" s="75"/>
      <c r="F80" s="401">
        <v>41456</v>
      </c>
      <c r="G80" s="401">
        <v>42767</v>
      </c>
      <c r="H80" s="212" t="s">
        <v>1240</v>
      </c>
      <c r="I80" s="407">
        <v>4000000</v>
      </c>
      <c r="J80" s="212" t="s">
        <v>1725</v>
      </c>
      <c r="K80" s="75"/>
      <c r="L80" s="75"/>
      <c r="M80" s="75"/>
      <c r="N80" s="72" t="s">
        <v>42</v>
      </c>
      <c r="O80" s="72"/>
      <c r="P80" s="72"/>
      <c r="Q80" s="383" t="s">
        <v>2052</v>
      </c>
      <c r="R80" s="383"/>
      <c r="S80" s="383"/>
      <c r="T80" s="212"/>
      <c r="U80" s="383"/>
      <c r="W80" s="23"/>
    </row>
    <row r="81" spans="1:23" ht="101.25" customHeight="1" x14ac:dyDescent="0.25">
      <c r="A81" s="252"/>
      <c r="B81" s="219" t="s">
        <v>162</v>
      </c>
      <c r="C81" s="383" t="s">
        <v>1908</v>
      </c>
      <c r="D81" s="212" t="s">
        <v>373</v>
      </c>
      <c r="E81" s="75"/>
      <c r="F81" s="401">
        <v>40909</v>
      </c>
      <c r="G81" s="401">
        <v>42767</v>
      </c>
      <c r="H81" s="212" t="s">
        <v>1232</v>
      </c>
      <c r="I81" s="407">
        <v>600000</v>
      </c>
      <c r="J81" s="212" t="s">
        <v>816</v>
      </c>
      <c r="K81" s="75"/>
      <c r="L81" s="75"/>
      <c r="M81" s="75"/>
      <c r="N81" s="72" t="s">
        <v>42</v>
      </c>
      <c r="O81" s="72"/>
      <c r="P81" s="72"/>
      <c r="Q81" s="383" t="s">
        <v>2053</v>
      </c>
      <c r="R81" s="383"/>
      <c r="S81" s="383"/>
      <c r="T81" s="212" t="s">
        <v>1986</v>
      </c>
      <c r="U81" s="383"/>
      <c r="W81" s="23"/>
    </row>
    <row r="82" spans="1:23" ht="282" customHeight="1" x14ac:dyDescent="0.25">
      <c r="A82" s="270"/>
      <c r="B82" s="219" t="s">
        <v>163</v>
      </c>
      <c r="C82" s="383" t="s">
        <v>934</v>
      </c>
      <c r="D82" s="212" t="s">
        <v>935</v>
      </c>
      <c r="E82" s="75"/>
      <c r="F82" s="401">
        <v>41699</v>
      </c>
      <c r="G82" s="401">
        <v>42767</v>
      </c>
      <c r="H82" s="212" t="s">
        <v>1712</v>
      </c>
      <c r="I82" s="407">
        <v>100000</v>
      </c>
      <c r="J82" s="212" t="s">
        <v>1726</v>
      </c>
      <c r="K82" s="75"/>
      <c r="L82" s="75"/>
      <c r="M82" s="75"/>
      <c r="N82" s="72"/>
      <c r="O82" s="75" t="s">
        <v>42</v>
      </c>
      <c r="P82" s="72"/>
      <c r="Q82" s="398" t="s">
        <v>2075</v>
      </c>
      <c r="R82" s="383" t="s">
        <v>2054</v>
      </c>
      <c r="S82" s="383" t="s">
        <v>2084</v>
      </c>
      <c r="T82" s="212" t="s">
        <v>1824</v>
      </c>
      <c r="U82" s="383" t="s">
        <v>2055</v>
      </c>
      <c r="W82" s="23"/>
    </row>
    <row r="83" spans="1:23" ht="117" customHeight="1" x14ac:dyDescent="0.25">
      <c r="A83" s="251" t="s">
        <v>1319</v>
      </c>
      <c r="B83" s="219" t="s">
        <v>164</v>
      </c>
      <c r="C83" s="383" t="s">
        <v>1909</v>
      </c>
      <c r="D83" s="212" t="s">
        <v>1224</v>
      </c>
      <c r="E83" s="75"/>
      <c r="F83" s="401">
        <v>40940</v>
      </c>
      <c r="G83" s="401">
        <v>42614</v>
      </c>
      <c r="H83" s="212" t="s">
        <v>1384</v>
      </c>
      <c r="I83" s="407">
        <v>400000</v>
      </c>
      <c r="J83" s="212" t="s">
        <v>1727</v>
      </c>
      <c r="K83" s="75"/>
      <c r="L83" s="75"/>
      <c r="M83" s="75"/>
      <c r="N83" s="72" t="s">
        <v>42</v>
      </c>
      <c r="O83" s="72"/>
      <c r="P83" s="72"/>
      <c r="Q83" s="383" t="s">
        <v>2056</v>
      </c>
      <c r="R83" s="383"/>
      <c r="S83" s="383"/>
      <c r="T83" s="212"/>
      <c r="U83" s="383"/>
      <c r="W83" s="23"/>
    </row>
    <row r="84" spans="1:23" ht="132.75" customHeight="1" x14ac:dyDescent="0.25">
      <c r="A84" s="252"/>
      <c r="B84" s="219" t="s">
        <v>165</v>
      </c>
      <c r="C84" s="383" t="s">
        <v>1910</v>
      </c>
      <c r="D84" s="212" t="s">
        <v>380</v>
      </c>
      <c r="E84" s="75"/>
      <c r="F84" s="401">
        <v>40940</v>
      </c>
      <c r="G84" s="401">
        <v>42767</v>
      </c>
      <c r="H84" s="212" t="s">
        <v>1390</v>
      </c>
      <c r="I84" s="407">
        <v>150000</v>
      </c>
      <c r="J84" s="212" t="s">
        <v>1006</v>
      </c>
      <c r="K84" s="75"/>
      <c r="L84" s="75"/>
      <c r="M84" s="75"/>
      <c r="N84" s="72" t="s">
        <v>42</v>
      </c>
      <c r="O84" s="72"/>
      <c r="P84" s="72"/>
      <c r="Q84" s="414" t="s">
        <v>2057</v>
      </c>
      <c r="R84" s="414" t="s">
        <v>2058</v>
      </c>
      <c r="S84" s="414" t="s">
        <v>1620</v>
      </c>
      <c r="T84" s="413" t="s">
        <v>1539</v>
      </c>
      <c r="U84" s="414" t="s">
        <v>1540</v>
      </c>
      <c r="W84" s="23"/>
    </row>
    <row r="85" spans="1:23" ht="60.75" customHeight="1" x14ac:dyDescent="0.25">
      <c r="A85" s="252"/>
      <c r="B85" s="219" t="s">
        <v>166</v>
      </c>
      <c r="C85" s="383" t="s">
        <v>1225</v>
      </c>
      <c r="D85" s="212" t="s">
        <v>382</v>
      </c>
      <c r="E85" s="75"/>
      <c r="F85" s="401">
        <v>41122</v>
      </c>
      <c r="G85" s="401">
        <v>42767</v>
      </c>
      <c r="H85" s="212" t="s">
        <v>1390</v>
      </c>
      <c r="I85" s="407">
        <v>150000</v>
      </c>
      <c r="J85" s="212" t="s">
        <v>543</v>
      </c>
      <c r="K85" s="75"/>
      <c r="L85" s="75"/>
      <c r="M85" s="75"/>
      <c r="N85" s="72" t="s">
        <v>42</v>
      </c>
      <c r="O85" s="72"/>
      <c r="P85" s="72"/>
      <c r="Q85" s="414" t="s">
        <v>2006</v>
      </c>
      <c r="R85" s="415"/>
      <c r="S85" s="414" t="s">
        <v>1622</v>
      </c>
      <c r="T85" s="413" t="s">
        <v>1539</v>
      </c>
      <c r="U85" s="414" t="s">
        <v>1540</v>
      </c>
      <c r="W85" s="23"/>
    </row>
    <row r="86" spans="1:23" ht="156.75" customHeight="1" x14ac:dyDescent="0.25">
      <c r="A86" s="252"/>
      <c r="B86" s="219" t="s">
        <v>167</v>
      </c>
      <c r="C86" s="383" t="s">
        <v>1911</v>
      </c>
      <c r="D86" s="212" t="s">
        <v>1227</v>
      </c>
      <c r="E86" s="75"/>
      <c r="F86" s="401">
        <v>41122</v>
      </c>
      <c r="G86" s="401">
        <v>42767</v>
      </c>
      <c r="H86" s="212" t="s">
        <v>1391</v>
      </c>
      <c r="I86" s="407">
        <v>600000</v>
      </c>
      <c r="J86" s="212" t="s">
        <v>544</v>
      </c>
      <c r="K86" s="75"/>
      <c r="L86" s="75"/>
      <c r="M86" s="75"/>
      <c r="N86" s="72" t="s">
        <v>42</v>
      </c>
      <c r="O86" s="72"/>
      <c r="P86" s="72"/>
      <c r="Q86" s="383" t="s">
        <v>2059</v>
      </c>
      <c r="R86" s="383"/>
      <c r="S86" s="383"/>
      <c r="T86" s="212"/>
      <c r="U86" s="383" t="s">
        <v>2060</v>
      </c>
      <c r="W86" s="23"/>
    </row>
    <row r="87" spans="1:23" ht="320.25" customHeight="1" x14ac:dyDescent="0.25">
      <c r="A87" s="252"/>
      <c r="B87" s="219" t="s">
        <v>168</v>
      </c>
      <c r="C87" s="383" t="s">
        <v>1912</v>
      </c>
      <c r="D87" s="212" t="s">
        <v>388</v>
      </c>
      <c r="E87" s="75"/>
      <c r="F87" s="401">
        <v>41913</v>
      </c>
      <c r="G87" s="401">
        <v>42767</v>
      </c>
      <c r="H87" s="212" t="s">
        <v>1667</v>
      </c>
      <c r="I87" s="407" t="s">
        <v>561</v>
      </c>
      <c r="J87" s="212" t="s">
        <v>1442</v>
      </c>
      <c r="K87" s="75"/>
      <c r="L87" s="75"/>
      <c r="M87" s="75"/>
      <c r="N87" s="72" t="s">
        <v>42</v>
      </c>
      <c r="O87" s="72"/>
      <c r="P87" s="72"/>
      <c r="Q87" s="398" t="s">
        <v>2061</v>
      </c>
      <c r="R87" s="383"/>
      <c r="S87" s="383"/>
      <c r="T87" s="212" t="s">
        <v>2062</v>
      </c>
      <c r="U87" s="383"/>
      <c r="W87" s="23"/>
    </row>
    <row r="88" spans="1:23" ht="104.25" customHeight="1" x14ac:dyDescent="0.25">
      <c r="A88" s="252"/>
      <c r="B88" s="219" t="s">
        <v>169</v>
      </c>
      <c r="C88" s="383" t="s">
        <v>1913</v>
      </c>
      <c r="D88" s="212" t="s">
        <v>390</v>
      </c>
      <c r="E88" s="75"/>
      <c r="F88" s="401">
        <v>40909</v>
      </c>
      <c r="G88" s="401">
        <v>42767</v>
      </c>
      <c r="H88" s="212" t="s">
        <v>1382</v>
      </c>
      <c r="I88" s="407">
        <v>4000000</v>
      </c>
      <c r="J88" s="212" t="s">
        <v>547</v>
      </c>
      <c r="K88" s="75"/>
      <c r="L88" s="75"/>
      <c r="M88" s="75"/>
      <c r="N88" s="72"/>
      <c r="O88" s="72" t="s">
        <v>42</v>
      </c>
      <c r="P88" s="72"/>
      <c r="Q88" s="383" t="s">
        <v>2063</v>
      </c>
      <c r="R88" s="383" t="s">
        <v>1920</v>
      </c>
      <c r="S88" s="383"/>
      <c r="T88" s="212" t="s">
        <v>1492</v>
      </c>
      <c r="U88" s="383"/>
      <c r="W88" s="23"/>
    </row>
    <row r="89" spans="1:23" ht="126.75" customHeight="1" x14ac:dyDescent="0.25">
      <c r="A89" s="252"/>
      <c r="B89" s="219" t="s">
        <v>170</v>
      </c>
      <c r="C89" s="383" t="s">
        <v>1914</v>
      </c>
      <c r="D89" s="212" t="s">
        <v>392</v>
      </c>
      <c r="E89" s="75"/>
      <c r="F89" s="401">
        <v>40909</v>
      </c>
      <c r="G89" s="401">
        <v>42767</v>
      </c>
      <c r="H89" s="212" t="s">
        <v>1667</v>
      </c>
      <c r="I89" s="407">
        <v>1800000</v>
      </c>
      <c r="J89" s="212" t="s">
        <v>1728</v>
      </c>
      <c r="K89" s="75"/>
      <c r="L89" s="75"/>
      <c r="M89" s="75"/>
      <c r="N89" s="72" t="s">
        <v>42</v>
      </c>
      <c r="O89" s="72"/>
      <c r="P89" s="72"/>
      <c r="Q89" s="383" t="s">
        <v>2064</v>
      </c>
      <c r="R89" s="383"/>
      <c r="S89" s="383"/>
      <c r="T89" s="212"/>
      <c r="U89" s="383"/>
      <c r="W89" s="23"/>
    </row>
    <row r="90" spans="1:23" ht="137.25" customHeight="1" x14ac:dyDescent="0.25">
      <c r="A90" s="252"/>
      <c r="B90" s="219" t="s">
        <v>171</v>
      </c>
      <c r="C90" s="383" t="s">
        <v>1915</v>
      </c>
      <c r="D90" s="212" t="s">
        <v>394</v>
      </c>
      <c r="E90" s="75"/>
      <c r="F90" s="401">
        <v>41395</v>
      </c>
      <c r="G90" s="401">
        <v>42767</v>
      </c>
      <c r="H90" s="212" t="s">
        <v>470</v>
      </c>
      <c r="I90" s="407">
        <v>1000000</v>
      </c>
      <c r="J90" s="212" t="s">
        <v>1009</v>
      </c>
      <c r="K90" s="75"/>
      <c r="L90" s="75"/>
      <c r="M90" s="75"/>
      <c r="N90" s="72"/>
      <c r="O90" s="72" t="s">
        <v>42</v>
      </c>
      <c r="P90" s="72"/>
      <c r="Q90" s="383" t="s">
        <v>2065</v>
      </c>
      <c r="R90" s="383" t="s">
        <v>2085</v>
      </c>
      <c r="S90" s="383" t="s">
        <v>2066</v>
      </c>
      <c r="T90" s="212" t="s">
        <v>2067</v>
      </c>
      <c r="U90" s="383"/>
      <c r="W90" s="23"/>
    </row>
    <row r="91" spans="1:23" ht="99" customHeight="1" x14ac:dyDescent="0.25">
      <c r="A91" s="270"/>
      <c r="B91" s="219" t="s">
        <v>172</v>
      </c>
      <c r="C91" s="383" t="s">
        <v>1916</v>
      </c>
      <c r="D91" s="212" t="s">
        <v>396</v>
      </c>
      <c r="E91" s="75"/>
      <c r="F91" s="401">
        <v>40909</v>
      </c>
      <c r="G91" s="401">
        <v>42767</v>
      </c>
      <c r="H91" s="212" t="s">
        <v>1382</v>
      </c>
      <c r="I91" s="407">
        <v>1000000</v>
      </c>
      <c r="J91" s="212" t="s">
        <v>550</v>
      </c>
      <c r="K91" s="75"/>
      <c r="L91" s="75"/>
      <c r="M91" s="75"/>
      <c r="N91" s="72"/>
      <c r="O91" s="72" t="s">
        <v>42</v>
      </c>
      <c r="P91" s="72"/>
      <c r="Q91" s="383" t="s">
        <v>2068</v>
      </c>
      <c r="R91" s="383" t="s">
        <v>2069</v>
      </c>
      <c r="S91" s="383"/>
      <c r="T91" s="212" t="s">
        <v>2070</v>
      </c>
      <c r="U91" s="383" t="s">
        <v>2071</v>
      </c>
      <c r="W91" s="23"/>
    </row>
    <row r="92" spans="1:23" ht="102.75" customHeight="1" x14ac:dyDescent="0.25">
      <c r="A92" s="251" t="s">
        <v>413</v>
      </c>
      <c r="B92" s="219" t="s">
        <v>176</v>
      </c>
      <c r="C92" s="383" t="s">
        <v>1917</v>
      </c>
      <c r="D92" s="212" t="s">
        <v>400</v>
      </c>
      <c r="E92" s="75"/>
      <c r="F92" s="401">
        <v>40817</v>
      </c>
      <c r="G92" s="401">
        <v>42767</v>
      </c>
      <c r="H92" s="212" t="s">
        <v>415</v>
      </c>
      <c r="I92" s="407">
        <v>400000</v>
      </c>
      <c r="J92" s="212" t="s">
        <v>552</v>
      </c>
      <c r="K92" s="75"/>
      <c r="L92" s="75"/>
      <c r="M92" s="75"/>
      <c r="N92" s="72"/>
      <c r="O92" s="72" t="s">
        <v>42</v>
      </c>
      <c r="P92" s="72"/>
      <c r="Q92" s="383" t="s">
        <v>2086</v>
      </c>
      <c r="R92" s="383" t="s">
        <v>2072</v>
      </c>
      <c r="S92" s="383"/>
      <c r="T92" s="212" t="s">
        <v>2073</v>
      </c>
      <c r="U92" s="383" t="s">
        <v>2087</v>
      </c>
      <c r="W92" s="23"/>
    </row>
    <row r="93" spans="1:23" ht="63" customHeight="1" x14ac:dyDescent="0.25">
      <c r="A93" s="270"/>
      <c r="B93" s="219" t="s">
        <v>177</v>
      </c>
      <c r="C93" s="383" t="s">
        <v>1229</v>
      </c>
      <c r="D93" s="212" t="s">
        <v>1230</v>
      </c>
      <c r="E93" s="75"/>
      <c r="F93" s="401">
        <v>40817</v>
      </c>
      <c r="G93" s="401">
        <v>42767</v>
      </c>
      <c r="H93" s="212" t="s">
        <v>1391</v>
      </c>
      <c r="I93" s="407">
        <v>400000</v>
      </c>
      <c r="J93" s="212" t="s">
        <v>1729</v>
      </c>
      <c r="K93" s="75"/>
      <c r="L93" s="75"/>
      <c r="M93" s="75"/>
      <c r="N93" s="72" t="s">
        <v>42</v>
      </c>
      <c r="O93" s="72"/>
      <c r="P93" s="72"/>
      <c r="Q93" s="383" t="s">
        <v>2074</v>
      </c>
      <c r="R93" s="383"/>
      <c r="S93" s="383"/>
      <c r="T93" s="212" t="s">
        <v>1967</v>
      </c>
      <c r="U93" s="383"/>
      <c r="W93" s="23"/>
    </row>
    <row r="94" spans="1:23" x14ac:dyDescent="0.25">
      <c r="W94" s="23"/>
    </row>
    <row r="95" spans="1:23" x14ac:dyDescent="0.25">
      <c r="A95" s="23"/>
      <c r="B95" s="23"/>
      <c r="C95" s="23"/>
      <c r="D95" s="208"/>
      <c r="E95" s="23"/>
      <c r="F95" s="23"/>
      <c r="G95" s="23"/>
      <c r="H95" s="23"/>
      <c r="I95" s="67"/>
      <c r="J95" s="23"/>
      <c r="K95" s="23"/>
      <c r="L95" s="23"/>
      <c r="M95" s="23"/>
      <c r="N95" s="67"/>
      <c r="O95" s="67"/>
      <c r="P95" s="67"/>
      <c r="Q95" s="23"/>
      <c r="R95" s="23"/>
      <c r="S95" s="23"/>
      <c r="T95" s="23"/>
      <c r="U95" s="23"/>
      <c r="V95" s="23"/>
      <c r="W95" s="23"/>
    </row>
    <row r="96" spans="1:23" x14ac:dyDescent="0.25">
      <c r="A96" s="67"/>
      <c r="B96" s="67"/>
      <c r="C96" s="67"/>
      <c r="D96" s="208"/>
      <c r="E96" s="23"/>
      <c r="F96" s="23"/>
      <c r="G96" s="23"/>
      <c r="H96" s="23"/>
      <c r="I96" s="67"/>
      <c r="J96" s="23"/>
      <c r="K96" s="23"/>
      <c r="L96" s="23"/>
      <c r="M96" s="23"/>
      <c r="N96" s="23"/>
      <c r="O96" s="23"/>
      <c r="P96" s="23"/>
      <c r="Q96" s="23"/>
      <c r="R96" s="23"/>
      <c r="S96" s="23"/>
      <c r="T96" s="23"/>
      <c r="U96" s="23"/>
      <c r="V96" s="23"/>
      <c r="W96" s="23"/>
    </row>
    <row r="97" spans="1:16" x14ac:dyDescent="0.25">
      <c r="A97" s="70"/>
      <c r="B97" s="70"/>
      <c r="C97" s="70"/>
      <c r="N97" s="15"/>
      <c r="O97" s="15"/>
      <c r="P97" s="15"/>
    </row>
    <row r="98" spans="1:16" ht="26.25" customHeight="1" x14ac:dyDescent="0.25">
      <c r="A98" s="70"/>
      <c r="B98" s="70"/>
      <c r="C98" s="70"/>
      <c r="N98" s="15"/>
      <c r="O98" s="15"/>
      <c r="P98" s="15"/>
    </row>
    <row r="99" spans="1:16" ht="26.25" customHeight="1" x14ac:dyDescent="0.25">
      <c r="A99" s="70"/>
      <c r="B99" s="70"/>
      <c r="C99" s="70"/>
      <c r="N99" s="15"/>
      <c r="O99" s="15"/>
      <c r="P99" s="15"/>
    </row>
    <row r="100" spans="1:16" ht="43.5" customHeight="1" x14ac:dyDescent="0.25">
      <c r="A100" s="70"/>
      <c r="B100" s="70"/>
      <c r="C100" s="70"/>
      <c r="N100" s="15"/>
      <c r="O100" s="15"/>
      <c r="P100" s="15"/>
    </row>
    <row r="101" spans="1:16" x14ac:dyDescent="0.25">
      <c r="A101" s="70"/>
      <c r="B101" s="70"/>
      <c r="C101" s="70"/>
      <c r="N101" s="15"/>
      <c r="O101" s="15"/>
      <c r="P101" s="15"/>
    </row>
    <row r="102" spans="1:16" ht="15.75" customHeight="1" x14ac:dyDescent="0.25">
      <c r="A102" s="70"/>
      <c r="B102" s="70"/>
      <c r="C102" s="70"/>
      <c r="N102" s="15"/>
      <c r="O102" s="15"/>
      <c r="P102" s="15"/>
    </row>
    <row r="103" spans="1:16" x14ac:dyDescent="0.25">
      <c r="A103" s="70"/>
      <c r="B103" s="70"/>
      <c r="C103" s="70"/>
      <c r="N103" s="15"/>
      <c r="O103" s="15"/>
      <c r="P103" s="15"/>
    </row>
    <row r="104" spans="1:16" x14ac:dyDescent="0.25">
      <c r="A104" s="70"/>
      <c r="B104" s="70"/>
      <c r="C104" s="70"/>
      <c r="N104" s="15"/>
      <c r="O104" s="15"/>
      <c r="P104" s="15"/>
    </row>
    <row r="105" spans="1:16" x14ac:dyDescent="0.25">
      <c r="A105" s="70"/>
      <c r="B105" s="70"/>
      <c r="C105" s="70"/>
      <c r="N105" s="15"/>
      <c r="O105" s="15"/>
      <c r="P105" s="15"/>
    </row>
    <row r="106" spans="1:16" x14ac:dyDescent="0.25">
      <c r="A106" s="70"/>
      <c r="B106" s="70"/>
      <c r="C106" s="70"/>
      <c r="N106" s="15"/>
      <c r="O106" s="15"/>
      <c r="P106" s="15"/>
    </row>
    <row r="107" spans="1:16" x14ac:dyDescent="0.25">
      <c r="A107" s="70"/>
      <c r="B107" s="70"/>
      <c r="C107" s="70"/>
      <c r="N107" s="15"/>
      <c r="O107" s="15"/>
      <c r="P107" s="15"/>
    </row>
    <row r="108" spans="1:16" x14ac:dyDescent="0.25">
      <c r="A108" s="70"/>
      <c r="B108" s="70"/>
      <c r="C108" s="70"/>
      <c r="N108" s="15"/>
      <c r="O108" s="15"/>
      <c r="P108" s="15"/>
    </row>
    <row r="109" spans="1:16" x14ac:dyDescent="0.25">
      <c r="A109" s="70"/>
      <c r="B109" s="70"/>
      <c r="C109" s="70"/>
      <c r="N109" s="15"/>
      <c r="O109" s="15"/>
      <c r="P109" s="15"/>
    </row>
    <row r="110" spans="1:16" x14ac:dyDescent="0.25">
      <c r="A110" s="70"/>
      <c r="B110" s="70"/>
      <c r="C110" s="70"/>
      <c r="N110" s="15"/>
      <c r="O110" s="15"/>
      <c r="P110" s="15"/>
    </row>
    <row r="111" spans="1:16" x14ac:dyDescent="0.25">
      <c r="A111" s="70"/>
      <c r="B111" s="70"/>
      <c r="C111" s="70"/>
      <c r="N111" s="15"/>
      <c r="O111" s="15"/>
      <c r="P111" s="15"/>
    </row>
    <row r="112" spans="1:16" x14ac:dyDescent="0.25">
      <c r="A112" s="70"/>
      <c r="B112" s="70"/>
      <c r="C112" s="70"/>
      <c r="N112" s="15"/>
      <c r="O112" s="15"/>
      <c r="P112" s="15"/>
    </row>
    <row r="113" spans="1:16" s="50" customFormat="1" x14ac:dyDescent="0.25">
      <c r="A113" s="77"/>
      <c r="B113" s="77"/>
      <c r="C113" s="77"/>
      <c r="D113" s="203"/>
      <c r="I113" s="77"/>
    </row>
    <row r="114" spans="1:16" ht="15.75" customHeight="1" x14ac:dyDescent="0.25">
      <c r="A114" s="70"/>
      <c r="B114" s="70"/>
      <c r="C114" s="70"/>
      <c r="N114" s="15"/>
      <c r="O114" s="15"/>
      <c r="P114" s="15"/>
    </row>
    <row r="115" spans="1:16" ht="15" customHeight="1" x14ac:dyDescent="0.25">
      <c r="A115" s="70"/>
      <c r="B115" s="70"/>
      <c r="C115" s="70"/>
      <c r="N115" s="15"/>
      <c r="O115" s="15"/>
      <c r="P115" s="15"/>
    </row>
    <row r="116" spans="1:16" x14ac:dyDescent="0.25">
      <c r="A116" s="70"/>
      <c r="B116" s="70"/>
      <c r="C116" s="70"/>
      <c r="N116" s="15"/>
      <c r="O116" s="15"/>
      <c r="P116" s="15"/>
    </row>
    <row r="117" spans="1:16" x14ac:dyDescent="0.25">
      <c r="A117" s="70"/>
      <c r="B117" s="70"/>
      <c r="C117" s="70"/>
      <c r="N117" s="15"/>
      <c r="O117" s="15"/>
      <c r="P117" s="15"/>
    </row>
    <row r="118" spans="1:16" x14ac:dyDescent="0.25">
      <c r="A118" s="70"/>
      <c r="B118" s="70"/>
      <c r="C118" s="70"/>
      <c r="N118" s="15"/>
      <c r="O118" s="15"/>
      <c r="P118" s="15"/>
    </row>
    <row r="119" spans="1:16" x14ac:dyDescent="0.25">
      <c r="A119" s="70"/>
      <c r="B119" s="70"/>
      <c r="C119" s="70"/>
      <c r="N119" s="15"/>
      <c r="O119" s="15"/>
      <c r="P119" s="15"/>
    </row>
    <row r="120" spans="1:16" x14ac:dyDescent="0.25">
      <c r="A120" s="70"/>
      <c r="B120" s="70"/>
      <c r="C120" s="70"/>
      <c r="N120" s="15"/>
      <c r="O120" s="15"/>
      <c r="P120" s="15"/>
    </row>
    <row r="121" spans="1:16" x14ac:dyDescent="0.25">
      <c r="A121" s="70"/>
      <c r="B121" s="70"/>
      <c r="C121" s="70"/>
      <c r="N121" s="15"/>
      <c r="O121" s="15"/>
      <c r="P121" s="15"/>
    </row>
    <row r="122" spans="1:16" x14ac:dyDescent="0.25">
      <c r="A122" s="70"/>
      <c r="B122" s="70"/>
      <c r="C122" s="70"/>
      <c r="N122" s="15"/>
      <c r="O122" s="15"/>
      <c r="P122" s="15"/>
    </row>
    <row r="123" spans="1:16" x14ac:dyDescent="0.25">
      <c r="A123" s="70"/>
      <c r="B123" s="70"/>
      <c r="C123" s="70"/>
      <c r="N123" s="15"/>
      <c r="O123" s="15"/>
      <c r="P123" s="15"/>
    </row>
    <row r="124" spans="1:16" x14ac:dyDescent="0.25">
      <c r="A124" s="70"/>
      <c r="B124" s="70"/>
      <c r="C124" s="70"/>
      <c r="N124" s="15"/>
      <c r="O124" s="15"/>
      <c r="P124" s="15"/>
    </row>
    <row r="125" spans="1:16" x14ac:dyDescent="0.25">
      <c r="A125" s="70"/>
      <c r="B125" s="70"/>
      <c r="C125" s="70"/>
      <c r="N125" s="15"/>
      <c r="O125" s="15"/>
      <c r="P125" s="15"/>
    </row>
    <row r="126" spans="1:16" ht="15.75" customHeight="1" x14ac:dyDescent="0.25">
      <c r="A126" s="70"/>
      <c r="B126" s="70"/>
      <c r="C126" s="70"/>
      <c r="N126" s="15"/>
      <c r="O126" s="15"/>
      <c r="P126" s="15"/>
    </row>
    <row r="127" spans="1:16" ht="15" customHeight="1" x14ac:dyDescent="0.25">
      <c r="A127" s="70"/>
      <c r="B127" s="70"/>
      <c r="C127" s="70"/>
      <c r="N127" s="15"/>
      <c r="O127" s="15"/>
      <c r="P127" s="15"/>
    </row>
    <row r="128" spans="1:16" x14ac:dyDescent="0.25">
      <c r="A128" s="70"/>
      <c r="B128" s="70"/>
      <c r="C128" s="70"/>
      <c r="N128" s="15"/>
      <c r="O128" s="15"/>
      <c r="P128" s="15"/>
    </row>
    <row r="129" spans="1:16" x14ac:dyDescent="0.25">
      <c r="A129" s="70"/>
      <c r="B129" s="70"/>
      <c r="C129" s="70"/>
      <c r="N129" s="15"/>
      <c r="O129" s="15"/>
      <c r="P129" s="15"/>
    </row>
    <row r="130" spans="1:16" x14ac:dyDescent="0.25">
      <c r="A130" s="70"/>
      <c r="B130" s="70"/>
      <c r="C130" s="70"/>
      <c r="N130" s="15"/>
      <c r="O130" s="15"/>
      <c r="P130" s="15"/>
    </row>
    <row r="131" spans="1:16" x14ac:dyDescent="0.25">
      <c r="A131" s="70"/>
      <c r="B131" s="70"/>
      <c r="C131" s="70"/>
      <c r="N131" s="15"/>
      <c r="O131" s="15"/>
      <c r="P131" s="15"/>
    </row>
    <row r="132" spans="1:16" x14ac:dyDescent="0.25">
      <c r="A132" s="70"/>
      <c r="B132" s="70"/>
      <c r="C132" s="70"/>
      <c r="N132" s="15"/>
      <c r="O132" s="15"/>
      <c r="P132" s="15"/>
    </row>
    <row r="133" spans="1:16" x14ac:dyDescent="0.25">
      <c r="A133" s="70"/>
      <c r="B133" s="70"/>
      <c r="C133" s="70"/>
      <c r="N133" s="15"/>
      <c r="O133" s="15"/>
      <c r="P133" s="15"/>
    </row>
    <row r="134" spans="1:16" x14ac:dyDescent="0.25">
      <c r="A134" s="70"/>
      <c r="B134" s="70"/>
      <c r="C134" s="70"/>
      <c r="N134" s="15"/>
      <c r="O134" s="15"/>
      <c r="P134" s="15"/>
    </row>
    <row r="135" spans="1:16" x14ac:dyDescent="0.25">
      <c r="A135" s="70"/>
      <c r="B135" s="70"/>
      <c r="C135" s="70"/>
      <c r="N135" s="15"/>
      <c r="O135" s="15"/>
      <c r="P135" s="15"/>
    </row>
    <row r="136" spans="1:16" x14ac:dyDescent="0.25">
      <c r="A136" s="70"/>
      <c r="B136" s="70"/>
      <c r="C136" s="70"/>
      <c r="N136" s="15"/>
      <c r="O136" s="15"/>
      <c r="P136" s="15"/>
    </row>
    <row r="137" spans="1:16" s="50" customFormat="1" x14ac:dyDescent="0.25">
      <c r="A137" s="77"/>
      <c r="B137" s="77"/>
      <c r="C137" s="77"/>
      <c r="D137" s="203"/>
      <c r="I137" s="77"/>
    </row>
    <row r="138" spans="1:16" ht="15.75" customHeight="1" x14ac:dyDescent="0.25">
      <c r="A138" s="70"/>
      <c r="B138" s="70"/>
      <c r="C138" s="70"/>
      <c r="N138" s="15"/>
      <c r="O138" s="15"/>
      <c r="P138" s="15"/>
    </row>
    <row r="139" spans="1:16" x14ac:dyDescent="0.25">
      <c r="A139" s="70"/>
      <c r="B139" s="70"/>
      <c r="C139" s="70"/>
      <c r="N139" s="15"/>
      <c r="O139" s="15"/>
      <c r="P139" s="15"/>
    </row>
    <row r="140" spans="1:16" x14ac:dyDescent="0.25">
      <c r="A140" s="70"/>
      <c r="B140" s="70"/>
      <c r="C140" s="70"/>
      <c r="N140" s="15"/>
      <c r="O140" s="15"/>
      <c r="P140" s="15"/>
    </row>
    <row r="141" spans="1:16" x14ac:dyDescent="0.25">
      <c r="A141" s="70"/>
      <c r="B141" s="70"/>
      <c r="C141" s="70"/>
      <c r="N141" s="15"/>
      <c r="O141" s="15"/>
      <c r="P141" s="15"/>
    </row>
    <row r="142" spans="1:16" x14ac:dyDescent="0.25">
      <c r="A142" s="70"/>
      <c r="B142" s="70"/>
      <c r="C142" s="70"/>
      <c r="N142" s="15"/>
      <c r="O142" s="15"/>
      <c r="P142" s="15"/>
    </row>
    <row r="143" spans="1:16" x14ac:dyDescent="0.25">
      <c r="A143" s="70"/>
      <c r="B143" s="70"/>
      <c r="C143" s="70"/>
      <c r="N143" s="15"/>
      <c r="O143" s="15"/>
      <c r="P143" s="15"/>
    </row>
    <row r="144" spans="1:16" x14ac:dyDescent="0.25">
      <c r="A144" s="70"/>
      <c r="B144" s="70"/>
      <c r="C144" s="70"/>
      <c r="N144" s="15"/>
      <c r="O144" s="15"/>
      <c r="P144" s="15"/>
    </row>
    <row r="145" spans="1:16" x14ac:dyDescent="0.25">
      <c r="A145" s="70"/>
      <c r="B145" s="70"/>
      <c r="C145" s="70"/>
      <c r="N145" s="15"/>
      <c r="O145" s="15"/>
      <c r="P145" s="15"/>
    </row>
    <row r="146" spans="1:16" x14ac:dyDescent="0.25">
      <c r="A146" s="70"/>
      <c r="B146" s="70"/>
      <c r="C146" s="70"/>
      <c r="N146" s="15"/>
      <c r="O146" s="15"/>
      <c r="P146" s="15"/>
    </row>
    <row r="147" spans="1:16" x14ac:dyDescent="0.25">
      <c r="A147" s="70"/>
      <c r="B147" s="70"/>
      <c r="C147" s="70"/>
      <c r="N147" s="15"/>
      <c r="O147" s="15"/>
      <c r="P147" s="15"/>
    </row>
    <row r="148" spans="1:16" x14ac:dyDescent="0.25">
      <c r="A148" s="70"/>
      <c r="B148" s="70"/>
      <c r="C148" s="70"/>
      <c r="N148" s="15"/>
      <c r="O148" s="15"/>
      <c r="P148" s="15"/>
    </row>
    <row r="149" spans="1:16" x14ac:dyDescent="0.25">
      <c r="A149" s="70"/>
      <c r="B149" s="70"/>
      <c r="C149" s="70"/>
      <c r="N149" s="15"/>
      <c r="O149" s="15"/>
      <c r="P149" s="15"/>
    </row>
    <row r="150" spans="1:16" x14ac:dyDescent="0.25">
      <c r="A150" s="70"/>
      <c r="B150" s="70"/>
      <c r="C150" s="70"/>
      <c r="N150" s="15"/>
      <c r="O150" s="15"/>
      <c r="P150" s="15"/>
    </row>
    <row r="151" spans="1:16" x14ac:dyDescent="0.25">
      <c r="A151" s="70"/>
      <c r="B151" s="70"/>
      <c r="C151" s="70"/>
      <c r="N151" s="15"/>
      <c r="O151" s="15"/>
      <c r="P151" s="15"/>
    </row>
    <row r="152" spans="1:16" x14ac:dyDescent="0.25">
      <c r="A152" s="70"/>
      <c r="B152" s="70"/>
      <c r="C152" s="70"/>
      <c r="N152" s="15"/>
      <c r="O152" s="15"/>
      <c r="P152" s="15"/>
    </row>
    <row r="153" spans="1:16" x14ac:dyDescent="0.25">
      <c r="A153" s="70"/>
      <c r="B153" s="70"/>
      <c r="C153" s="70"/>
      <c r="N153" s="15"/>
      <c r="O153" s="15"/>
      <c r="P153" s="15"/>
    </row>
    <row r="154" spans="1:16" x14ac:dyDescent="0.25">
      <c r="A154" s="70"/>
      <c r="B154" s="70"/>
      <c r="C154" s="70"/>
      <c r="N154" s="15"/>
      <c r="O154" s="15"/>
      <c r="P154" s="15"/>
    </row>
    <row r="155" spans="1:16" x14ac:dyDescent="0.25">
      <c r="A155" s="70"/>
      <c r="B155" s="70"/>
      <c r="C155" s="70"/>
      <c r="N155" s="15"/>
      <c r="O155" s="15"/>
      <c r="P155" s="15"/>
    </row>
    <row r="156" spans="1:16" x14ac:dyDescent="0.25">
      <c r="A156" s="70"/>
      <c r="B156" s="70"/>
      <c r="C156" s="70"/>
      <c r="N156" s="15"/>
      <c r="O156" s="15"/>
      <c r="P156" s="15"/>
    </row>
    <row r="157" spans="1:16" x14ac:dyDescent="0.25">
      <c r="A157" s="70"/>
      <c r="B157" s="70"/>
      <c r="C157" s="70"/>
      <c r="N157" s="15"/>
      <c r="O157" s="15"/>
      <c r="P157" s="15"/>
    </row>
    <row r="158" spans="1:16" x14ac:dyDescent="0.25">
      <c r="A158" s="70"/>
      <c r="B158" s="70"/>
      <c r="C158" s="70"/>
      <c r="N158" s="15"/>
      <c r="O158" s="15"/>
      <c r="P158" s="15"/>
    </row>
    <row r="159" spans="1:16" x14ac:dyDescent="0.25">
      <c r="A159" s="70"/>
      <c r="B159" s="70"/>
      <c r="C159" s="70"/>
      <c r="N159" s="15"/>
      <c r="O159" s="15"/>
      <c r="P159" s="15"/>
    </row>
    <row r="160" spans="1:16" x14ac:dyDescent="0.25">
      <c r="A160" s="70"/>
      <c r="B160" s="70"/>
      <c r="C160" s="70"/>
      <c r="N160" s="15"/>
      <c r="O160" s="15"/>
      <c r="P160" s="15"/>
    </row>
    <row r="161" spans="1:16" x14ac:dyDescent="0.25">
      <c r="A161" s="70"/>
      <c r="B161" s="70"/>
      <c r="C161" s="70"/>
      <c r="N161" s="15"/>
      <c r="O161" s="15"/>
      <c r="P161" s="15"/>
    </row>
    <row r="162" spans="1:16" x14ac:dyDescent="0.25">
      <c r="A162" s="70"/>
      <c r="B162" s="70"/>
      <c r="C162" s="70"/>
      <c r="N162" s="15"/>
      <c r="O162" s="15"/>
      <c r="P162" s="15"/>
    </row>
    <row r="163" spans="1:16" x14ac:dyDescent="0.25">
      <c r="A163" s="70"/>
      <c r="B163" s="70"/>
      <c r="C163" s="70"/>
      <c r="N163" s="15"/>
      <c r="O163" s="15"/>
      <c r="P163" s="15"/>
    </row>
    <row r="164" spans="1:16" x14ac:dyDescent="0.25">
      <c r="A164" s="70"/>
      <c r="B164" s="70"/>
      <c r="C164" s="70"/>
      <c r="N164" s="15"/>
      <c r="O164" s="15"/>
      <c r="P164" s="15"/>
    </row>
    <row r="165" spans="1:16" x14ac:dyDescent="0.25">
      <c r="A165" s="70"/>
      <c r="B165" s="70"/>
      <c r="C165" s="70"/>
      <c r="N165" s="15"/>
      <c r="O165" s="15"/>
      <c r="P165" s="15"/>
    </row>
    <row r="166" spans="1:16" x14ac:dyDescent="0.25">
      <c r="A166" s="70"/>
      <c r="B166" s="70"/>
      <c r="C166" s="70"/>
      <c r="N166" s="15"/>
      <c r="O166" s="15"/>
      <c r="P166" s="15"/>
    </row>
    <row r="167" spans="1:16" x14ac:dyDescent="0.25">
      <c r="A167" s="70"/>
      <c r="B167" s="70"/>
      <c r="C167" s="70"/>
      <c r="N167" s="15"/>
      <c r="O167" s="15"/>
      <c r="P167" s="15"/>
    </row>
    <row r="168" spans="1:16" x14ac:dyDescent="0.25">
      <c r="A168" s="70"/>
      <c r="B168" s="70"/>
      <c r="C168" s="70"/>
      <c r="N168" s="15"/>
      <c r="O168" s="15"/>
      <c r="P168" s="15"/>
    </row>
    <row r="169" spans="1:16" x14ac:dyDescent="0.25">
      <c r="A169" s="70"/>
      <c r="B169" s="70"/>
      <c r="C169" s="70"/>
      <c r="N169" s="15"/>
      <c r="O169" s="15"/>
      <c r="P169" s="15"/>
    </row>
    <row r="170" spans="1:16" x14ac:dyDescent="0.25">
      <c r="A170" s="70"/>
      <c r="B170" s="70"/>
      <c r="C170" s="70"/>
      <c r="N170" s="15"/>
      <c r="O170" s="15"/>
      <c r="P170" s="15"/>
    </row>
    <row r="171" spans="1:16" x14ac:dyDescent="0.25">
      <c r="A171" s="70"/>
      <c r="B171" s="70"/>
      <c r="C171" s="70"/>
      <c r="N171" s="15"/>
      <c r="O171" s="15"/>
      <c r="P171" s="15"/>
    </row>
    <row r="172" spans="1:16" x14ac:dyDescent="0.25">
      <c r="A172" s="70"/>
      <c r="B172" s="70"/>
      <c r="C172" s="70"/>
      <c r="N172" s="15"/>
      <c r="O172" s="15"/>
      <c r="P172" s="15"/>
    </row>
    <row r="173" spans="1:16" x14ac:dyDescent="0.25">
      <c r="A173" s="70"/>
      <c r="B173" s="70"/>
      <c r="C173" s="70"/>
      <c r="N173" s="15"/>
      <c r="O173" s="15"/>
      <c r="P173" s="15"/>
    </row>
    <row r="174" spans="1:16" x14ac:dyDescent="0.25">
      <c r="A174" s="70"/>
      <c r="B174" s="70"/>
      <c r="C174" s="70"/>
      <c r="N174" s="15"/>
      <c r="O174" s="15"/>
      <c r="P174" s="15"/>
    </row>
    <row r="175" spans="1:16" x14ac:dyDescent="0.25">
      <c r="A175" s="70"/>
      <c r="B175" s="70"/>
      <c r="C175" s="70"/>
      <c r="N175" s="15"/>
      <c r="O175" s="15"/>
      <c r="P175" s="15"/>
    </row>
    <row r="176" spans="1:16" x14ac:dyDescent="0.25">
      <c r="A176" s="70"/>
      <c r="B176" s="70"/>
      <c r="C176" s="70"/>
      <c r="N176" s="15"/>
      <c r="O176" s="15"/>
      <c r="P176" s="15"/>
    </row>
    <row r="177" spans="1:16" x14ac:dyDescent="0.25">
      <c r="A177" s="70"/>
      <c r="B177" s="70"/>
      <c r="C177" s="70"/>
      <c r="N177" s="15"/>
      <c r="O177" s="15"/>
      <c r="P177" s="15"/>
    </row>
    <row r="178" spans="1:16" x14ac:dyDescent="0.25">
      <c r="A178" s="70"/>
      <c r="B178" s="70"/>
      <c r="C178" s="70"/>
      <c r="N178" s="15"/>
      <c r="O178" s="15"/>
      <c r="P178" s="15"/>
    </row>
    <row r="179" spans="1:16" x14ac:dyDescent="0.25">
      <c r="A179" s="70"/>
      <c r="B179" s="70"/>
      <c r="C179" s="70"/>
      <c r="N179" s="15"/>
      <c r="O179" s="15"/>
      <c r="P179" s="15"/>
    </row>
    <row r="180" spans="1:16" x14ac:dyDescent="0.25">
      <c r="A180" s="70"/>
      <c r="B180" s="70"/>
      <c r="C180" s="70"/>
      <c r="N180" s="15"/>
      <c r="O180" s="15"/>
      <c r="P180" s="15"/>
    </row>
    <row r="181" spans="1:16" x14ac:dyDescent="0.25">
      <c r="A181" s="70"/>
      <c r="B181" s="70"/>
      <c r="C181" s="70"/>
      <c r="N181" s="15"/>
      <c r="O181" s="15"/>
      <c r="P181" s="15"/>
    </row>
    <row r="182" spans="1:16" x14ac:dyDescent="0.25">
      <c r="A182" s="70"/>
      <c r="B182" s="70"/>
      <c r="C182" s="70"/>
      <c r="N182" s="15"/>
      <c r="O182" s="15"/>
      <c r="P182" s="15"/>
    </row>
    <row r="183" spans="1:16" x14ac:dyDescent="0.25">
      <c r="A183" s="70"/>
      <c r="B183" s="70"/>
      <c r="C183" s="70"/>
      <c r="N183" s="15"/>
      <c r="O183" s="15"/>
      <c r="P183" s="15"/>
    </row>
    <row r="184" spans="1:16" x14ac:dyDescent="0.25">
      <c r="A184" s="70"/>
      <c r="B184" s="70"/>
      <c r="C184" s="70"/>
      <c r="N184" s="15"/>
      <c r="O184" s="15"/>
      <c r="P184" s="15"/>
    </row>
    <row r="185" spans="1:16" x14ac:dyDescent="0.25">
      <c r="A185" s="70"/>
      <c r="B185" s="70"/>
      <c r="C185" s="70"/>
      <c r="N185" s="15"/>
      <c r="O185" s="15"/>
      <c r="P185" s="15"/>
    </row>
    <row r="186" spans="1:16" x14ac:dyDescent="0.25">
      <c r="A186" s="70"/>
      <c r="B186" s="70"/>
      <c r="C186" s="70"/>
      <c r="N186" s="15"/>
      <c r="O186" s="15"/>
      <c r="P186" s="15"/>
    </row>
    <row r="187" spans="1:16" x14ac:dyDescent="0.25">
      <c r="A187" s="70"/>
      <c r="B187" s="70"/>
      <c r="C187" s="70"/>
      <c r="N187" s="15"/>
      <c r="O187" s="15"/>
      <c r="P187" s="15"/>
    </row>
    <row r="188" spans="1:16" x14ac:dyDescent="0.25">
      <c r="A188" s="70"/>
      <c r="B188" s="70"/>
      <c r="C188" s="70"/>
      <c r="N188" s="15"/>
      <c r="O188" s="15"/>
      <c r="P188" s="15"/>
    </row>
    <row r="189" spans="1:16" x14ac:dyDescent="0.25">
      <c r="A189" s="70"/>
      <c r="B189" s="70"/>
      <c r="C189" s="70"/>
      <c r="N189" s="15"/>
      <c r="O189" s="15"/>
      <c r="P189" s="15"/>
    </row>
    <row r="190" spans="1:16" x14ac:dyDescent="0.25">
      <c r="A190" s="70"/>
      <c r="B190" s="70"/>
      <c r="C190" s="70"/>
      <c r="N190" s="15"/>
      <c r="O190" s="15"/>
      <c r="P190" s="15"/>
    </row>
    <row r="191" spans="1:16" x14ac:dyDescent="0.25">
      <c r="A191" s="70"/>
      <c r="B191" s="70"/>
      <c r="C191" s="70"/>
      <c r="N191" s="15"/>
      <c r="O191" s="15"/>
      <c r="P191" s="15"/>
    </row>
    <row r="192" spans="1:16" x14ac:dyDescent="0.25">
      <c r="A192" s="70"/>
      <c r="B192" s="70"/>
      <c r="C192" s="70"/>
      <c r="N192" s="15"/>
      <c r="O192" s="15"/>
      <c r="P192" s="15"/>
    </row>
    <row r="193" spans="1:16" x14ac:dyDescent="0.25">
      <c r="A193" s="70"/>
      <c r="B193" s="70"/>
      <c r="C193" s="70"/>
      <c r="N193" s="15"/>
      <c r="O193" s="15"/>
      <c r="P193" s="15"/>
    </row>
    <row r="194" spans="1:16" x14ac:dyDescent="0.25">
      <c r="A194" s="70"/>
      <c r="B194" s="70"/>
      <c r="C194" s="70"/>
      <c r="N194" s="15"/>
      <c r="O194" s="15"/>
      <c r="P194" s="15"/>
    </row>
    <row r="195" spans="1:16" x14ac:dyDescent="0.25">
      <c r="A195" s="70"/>
      <c r="B195" s="70"/>
      <c r="C195" s="70"/>
      <c r="N195" s="15"/>
      <c r="O195" s="15"/>
      <c r="P195" s="15"/>
    </row>
    <row r="196" spans="1:16" x14ac:dyDescent="0.25">
      <c r="A196" s="70"/>
      <c r="B196" s="70"/>
      <c r="C196" s="70"/>
      <c r="N196" s="15"/>
      <c r="O196" s="15"/>
      <c r="P196" s="15"/>
    </row>
    <row r="197" spans="1:16" x14ac:dyDescent="0.25">
      <c r="A197" s="70"/>
      <c r="B197" s="70"/>
      <c r="C197" s="70"/>
      <c r="N197" s="15"/>
      <c r="O197" s="15"/>
      <c r="P197" s="15"/>
    </row>
    <row r="198" spans="1:16" x14ac:dyDescent="0.25">
      <c r="A198" s="70"/>
      <c r="B198" s="70"/>
      <c r="C198" s="70"/>
      <c r="N198" s="15"/>
      <c r="O198" s="15"/>
      <c r="P198" s="15"/>
    </row>
    <row r="199" spans="1:16" x14ac:dyDescent="0.25">
      <c r="A199" s="70"/>
      <c r="B199" s="70"/>
      <c r="C199" s="70"/>
      <c r="N199" s="15"/>
      <c r="O199" s="15"/>
      <c r="P199" s="15"/>
    </row>
    <row r="200" spans="1:16" x14ac:dyDescent="0.25">
      <c r="A200" s="70"/>
      <c r="B200" s="70"/>
      <c r="C200" s="70"/>
      <c r="N200" s="15"/>
      <c r="O200" s="15"/>
      <c r="P200" s="15"/>
    </row>
    <row r="201" spans="1:16" x14ac:dyDescent="0.25">
      <c r="A201" s="70"/>
      <c r="B201" s="70"/>
      <c r="C201" s="70"/>
      <c r="N201" s="15"/>
      <c r="O201" s="15"/>
      <c r="P201" s="15"/>
    </row>
    <row r="202" spans="1:16" x14ac:dyDescent="0.25">
      <c r="A202" s="70"/>
      <c r="B202" s="70"/>
      <c r="C202" s="70"/>
      <c r="N202" s="15"/>
      <c r="O202" s="15"/>
      <c r="P202" s="15"/>
    </row>
    <row r="203" spans="1:16" x14ac:dyDescent="0.25">
      <c r="A203" s="70"/>
      <c r="B203" s="70"/>
      <c r="C203" s="70"/>
      <c r="N203" s="15"/>
      <c r="O203" s="15"/>
      <c r="P203" s="15"/>
    </row>
    <row r="204" spans="1:16" x14ac:dyDescent="0.25">
      <c r="A204" s="70"/>
      <c r="B204" s="70"/>
      <c r="C204" s="70"/>
      <c r="N204" s="15"/>
      <c r="O204" s="15"/>
      <c r="P204" s="15"/>
    </row>
    <row r="205" spans="1:16" x14ac:dyDescent="0.25">
      <c r="A205" s="70"/>
      <c r="B205" s="70"/>
      <c r="C205" s="70"/>
      <c r="N205" s="15"/>
      <c r="O205" s="15"/>
      <c r="P205" s="15"/>
    </row>
    <row r="206" spans="1:16" x14ac:dyDescent="0.25">
      <c r="A206" s="70"/>
      <c r="B206" s="70"/>
      <c r="C206" s="70"/>
      <c r="N206" s="15"/>
      <c r="O206" s="15"/>
      <c r="P206" s="15"/>
    </row>
    <row r="207" spans="1:16" x14ac:dyDescent="0.25">
      <c r="A207" s="70"/>
      <c r="B207" s="70"/>
      <c r="C207" s="70"/>
      <c r="N207" s="15"/>
      <c r="O207" s="15"/>
      <c r="P207" s="15"/>
    </row>
    <row r="208" spans="1:16" x14ac:dyDescent="0.25">
      <c r="A208" s="70"/>
      <c r="B208" s="70"/>
      <c r="C208" s="70"/>
      <c r="N208" s="15"/>
      <c r="O208" s="15"/>
      <c r="P208" s="15"/>
    </row>
    <row r="209" spans="1:16" x14ac:dyDescent="0.25">
      <c r="A209" s="70"/>
      <c r="B209" s="70"/>
      <c r="C209" s="70"/>
      <c r="N209" s="15"/>
      <c r="O209" s="15"/>
      <c r="P209" s="15"/>
    </row>
    <row r="210" spans="1:16" x14ac:dyDescent="0.25">
      <c r="A210" s="70"/>
      <c r="B210" s="70"/>
      <c r="C210" s="70"/>
      <c r="N210" s="15"/>
      <c r="O210" s="15"/>
      <c r="P210" s="15"/>
    </row>
    <row r="211" spans="1:16" x14ac:dyDescent="0.25">
      <c r="A211" s="70"/>
      <c r="B211" s="70"/>
      <c r="C211" s="70"/>
      <c r="N211" s="15"/>
      <c r="O211" s="15"/>
      <c r="P211" s="15"/>
    </row>
    <row r="212" spans="1:16" x14ac:dyDescent="0.25">
      <c r="A212" s="70"/>
      <c r="B212" s="70"/>
      <c r="C212" s="70"/>
      <c r="N212" s="15"/>
      <c r="O212" s="15"/>
      <c r="P212" s="15"/>
    </row>
    <row r="213" spans="1:16" x14ac:dyDescent="0.25">
      <c r="A213" s="70"/>
      <c r="B213" s="70"/>
      <c r="C213" s="70"/>
      <c r="N213" s="15"/>
      <c r="O213" s="15"/>
      <c r="P213" s="15"/>
    </row>
    <row r="214" spans="1:16" x14ac:dyDescent="0.25">
      <c r="A214" s="70"/>
      <c r="B214" s="70"/>
      <c r="C214" s="70"/>
      <c r="N214" s="15"/>
      <c r="O214" s="15"/>
      <c r="P214" s="15"/>
    </row>
    <row r="215" spans="1:16" x14ac:dyDescent="0.25">
      <c r="A215" s="70"/>
      <c r="B215" s="70"/>
      <c r="C215" s="70"/>
      <c r="N215" s="15"/>
      <c r="O215" s="15"/>
      <c r="P215" s="15"/>
    </row>
    <row r="216" spans="1:16" x14ac:dyDescent="0.25">
      <c r="A216" s="70"/>
      <c r="B216" s="70"/>
      <c r="C216" s="70"/>
      <c r="N216" s="15"/>
      <c r="O216" s="15"/>
      <c r="P216" s="15"/>
    </row>
    <row r="217" spans="1:16" x14ac:dyDescent="0.25">
      <c r="A217" s="70"/>
      <c r="B217" s="70"/>
      <c r="C217" s="70"/>
      <c r="N217" s="15"/>
      <c r="O217" s="15"/>
      <c r="P217" s="15"/>
    </row>
    <row r="218" spans="1:16" x14ac:dyDescent="0.25">
      <c r="A218" s="70"/>
      <c r="B218" s="70"/>
      <c r="C218" s="70"/>
      <c r="N218" s="15"/>
      <c r="O218" s="15"/>
      <c r="P218" s="15"/>
    </row>
    <row r="219" spans="1:16" x14ac:dyDescent="0.25">
      <c r="A219" s="70"/>
      <c r="B219" s="70"/>
      <c r="C219" s="70"/>
      <c r="N219" s="15"/>
      <c r="O219" s="15"/>
      <c r="P219" s="15"/>
    </row>
    <row r="220" spans="1:16" x14ac:dyDescent="0.25">
      <c r="A220" s="70"/>
      <c r="B220" s="70"/>
      <c r="C220" s="70"/>
      <c r="N220" s="15"/>
      <c r="O220" s="15"/>
      <c r="P220" s="15"/>
    </row>
    <row r="221" spans="1:16" x14ac:dyDescent="0.25">
      <c r="A221" s="70"/>
      <c r="B221" s="70"/>
      <c r="C221" s="70"/>
      <c r="N221" s="15"/>
      <c r="O221" s="15"/>
      <c r="P221" s="15"/>
    </row>
    <row r="222" spans="1:16" x14ac:dyDescent="0.25">
      <c r="A222" s="70"/>
      <c r="B222" s="70"/>
      <c r="C222" s="70"/>
      <c r="N222" s="15"/>
      <c r="O222" s="15"/>
      <c r="P222" s="15"/>
    </row>
    <row r="223" spans="1:16" x14ac:dyDescent="0.25">
      <c r="A223" s="70"/>
      <c r="B223" s="70"/>
      <c r="C223" s="70"/>
      <c r="N223" s="15"/>
      <c r="O223" s="15"/>
      <c r="P223" s="15"/>
    </row>
    <row r="224" spans="1:16" x14ac:dyDescent="0.25">
      <c r="A224" s="70"/>
      <c r="B224" s="70"/>
      <c r="C224" s="70"/>
      <c r="N224" s="15"/>
      <c r="O224" s="15"/>
      <c r="P224" s="15"/>
    </row>
    <row r="225" spans="1:16" x14ac:dyDescent="0.25">
      <c r="A225" s="70"/>
      <c r="B225" s="70"/>
      <c r="C225" s="70"/>
      <c r="N225" s="15"/>
      <c r="O225" s="15"/>
      <c r="P225" s="15"/>
    </row>
    <row r="226" spans="1:16" x14ac:dyDescent="0.25">
      <c r="A226" s="70"/>
      <c r="B226" s="70"/>
      <c r="C226" s="70"/>
      <c r="N226" s="15"/>
      <c r="O226" s="15"/>
      <c r="P226" s="15"/>
    </row>
    <row r="227" spans="1:16" x14ac:dyDescent="0.25">
      <c r="A227" s="70"/>
      <c r="B227" s="70"/>
      <c r="C227" s="70"/>
      <c r="N227" s="15"/>
      <c r="O227" s="15"/>
      <c r="P227" s="15"/>
    </row>
    <row r="228" spans="1:16" x14ac:dyDescent="0.25">
      <c r="A228" s="70"/>
      <c r="B228" s="70"/>
      <c r="C228" s="70"/>
      <c r="N228" s="15"/>
      <c r="O228" s="15"/>
      <c r="P228" s="15"/>
    </row>
    <row r="229" spans="1:16" x14ac:dyDescent="0.25">
      <c r="A229" s="70"/>
      <c r="B229" s="70"/>
      <c r="C229" s="70"/>
      <c r="N229" s="15"/>
      <c r="O229" s="15"/>
      <c r="P229" s="15"/>
    </row>
    <row r="230" spans="1:16" x14ac:dyDescent="0.25">
      <c r="A230" s="70"/>
      <c r="B230" s="70"/>
      <c r="C230" s="70"/>
      <c r="N230" s="15"/>
      <c r="O230" s="15"/>
      <c r="P230" s="15"/>
    </row>
    <row r="231" spans="1:16" x14ac:dyDescent="0.25">
      <c r="A231" s="70"/>
      <c r="B231" s="70"/>
      <c r="C231" s="70"/>
      <c r="N231" s="15"/>
      <c r="O231" s="15"/>
      <c r="P231" s="15"/>
    </row>
    <row r="232" spans="1:16" x14ac:dyDescent="0.25">
      <c r="A232" s="70"/>
      <c r="B232" s="70"/>
      <c r="C232" s="70"/>
      <c r="N232" s="15"/>
      <c r="O232" s="15"/>
      <c r="P232" s="15"/>
    </row>
    <row r="233" spans="1:16" x14ac:dyDescent="0.25">
      <c r="A233" s="70"/>
      <c r="B233" s="70"/>
      <c r="C233" s="70"/>
      <c r="N233" s="15"/>
      <c r="O233" s="15"/>
      <c r="P233" s="15"/>
    </row>
    <row r="234" spans="1:16" x14ac:dyDescent="0.25">
      <c r="A234" s="70"/>
      <c r="B234" s="70"/>
      <c r="C234" s="70"/>
      <c r="N234" s="15"/>
      <c r="O234" s="15"/>
      <c r="P234" s="15"/>
    </row>
    <row r="235" spans="1:16" x14ac:dyDescent="0.25">
      <c r="A235" s="70"/>
      <c r="B235" s="70"/>
      <c r="C235" s="70"/>
      <c r="N235" s="15"/>
      <c r="O235" s="15"/>
      <c r="P235" s="15"/>
    </row>
    <row r="236" spans="1:16" x14ac:dyDescent="0.25">
      <c r="A236" s="70"/>
      <c r="B236" s="70"/>
      <c r="C236" s="70"/>
      <c r="N236" s="15"/>
      <c r="O236" s="15"/>
      <c r="P236" s="15"/>
    </row>
    <row r="237" spans="1:16" x14ac:dyDescent="0.25">
      <c r="A237" s="70"/>
      <c r="B237" s="70"/>
      <c r="C237" s="70"/>
      <c r="N237" s="15"/>
      <c r="O237" s="15"/>
      <c r="P237" s="15"/>
    </row>
    <row r="238" spans="1:16" x14ac:dyDescent="0.25">
      <c r="A238" s="70"/>
      <c r="B238" s="70"/>
      <c r="C238" s="70"/>
      <c r="N238" s="15"/>
      <c r="O238" s="15"/>
      <c r="P238" s="15"/>
    </row>
    <row r="239" spans="1:16" x14ac:dyDescent="0.25">
      <c r="A239" s="70"/>
      <c r="B239" s="70"/>
      <c r="C239" s="70"/>
      <c r="N239" s="15"/>
      <c r="O239" s="15"/>
      <c r="P239" s="15"/>
    </row>
    <row r="240" spans="1:16" x14ac:dyDescent="0.25">
      <c r="A240" s="70"/>
      <c r="B240" s="70"/>
      <c r="C240" s="70"/>
      <c r="N240" s="15"/>
      <c r="O240" s="15"/>
      <c r="P240" s="15"/>
    </row>
    <row r="241" spans="1:16" x14ac:dyDescent="0.25">
      <c r="A241" s="70"/>
      <c r="B241" s="70"/>
      <c r="C241" s="70"/>
      <c r="N241" s="15"/>
      <c r="O241" s="15"/>
      <c r="P241" s="15"/>
    </row>
    <row r="242" spans="1:16" x14ac:dyDescent="0.25">
      <c r="A242" s="70"/>
      <c r="B242" s="70"/>
      <c r="C242" s="70"/>
      <c r="N242" s="15"/>
      <c r="O242" s="15"/>
      <c r="P242" s="15"/>
    </row>
    <row r="243" spans="1:16" x14ac:dyDescent="0.25">
      <c r="A243" s="70"/>
      <c r="B243" s="70"/>
      <c r="C243" s="70"/>
      <c r="N243" s="15"/>
      <c r="O243" s="15"/>
      <c r="P243" s="15"/>
    </row>
    <row r="244" spans="1:16" x14ac:dyDescent="0.25">
      <c r="A244" s="70"/>
      <c r="B244" s="70"/>
      <c r="C244" s="70"/>
      <c r="N244" s="15"/>
      <c r="O244" s="15"/>
      <c r="P244" s="15"/>
    </row>
    <row r="245" spans="1:16" x14ac:dyDescent="0.25">
      <c r="A245" s="70"/>
      <c r="B245" s="70"/>
      <c r="C245" s="70"/>
      <c r="N245" s="15"/>
      <c r="O245" s="15"/>
      <c r="P245" s="15"/>
    </row>
    <row r="246" spans="1:16" x14ac:dyDescent="0.25">
      <c r="A246" s="70"/>
      <c r="B246" s="70"/>
      <c r="C246" s="70"/>
      <c r="N246" s="15"/>
      <c r="O246" s="15"/>
      <c r="P246" s="15"/>
    </row>
    <row r="247" spans="1:16" x14ac:dyDescent="0.25">
      <c r="A247" s="70"/>
      <c r="B247" s="70"/>
      <c r="C247" s="70"/>
      <c r="N247" s="15"/>
      <c r="O247" s="15"/>
      <c r="P247" s="15"/>
    </row>
    <row r="248" spans="1:16" x14ac:dyDescent="0.25">
      <c r="A248" s="70"/>
      <c r="B248" s="70"/>
      <c r="C248" s="70"/>
      <c r="N248" s="15"/>
      <c r="O248" s="15"/>
      <c r="P248" s="15"/>
    </row>
    <row r="249" spans="1:16" x14ac:dyDescent="0.25">
      <c r="A249" s="70"/>
      <c r="B249" s="70"/>
      <c r="C249" s="70"/>
      <c r="N249" s="15"/>
      <c r="O249" s="15"/>
      <c r="P249" s="15"/>
    </row>
    <row r="250" spans="1:16" x14ac:dyDescent="0.25">
      <c r="A250" s="70"/>
      <c r="B250" s="70"/>
      <c r="C250" s="70"/>
      <c r="N250" s="15"/>
      <c r="O250" s="15"/>
      <c r="P250" s="15"/>
    </row>
    <row r="251" spans="1:16" x14ac:dyDescent="0.25">
      <c r="A251" s="70"/>
      <c r="B251" s="70"/>
      <c r="C251" s="70"/>
      <c r="N251" s="15"/>
      <c r="O251" s="15"/>
      <c r="P251" s="15"/>
    </row>
    <row r="252" spans="1:16" x14ac:dyDescent="0.25">
      <c r="A252" s="70"/>
      <c r="B252" s="70"/>
      <c r="C252" s="70"/>
      <c r="N252" s="15"/>
      <c r="O252" s="15"/>
      <c r="P252" s="15"/>
    </row>
    <row r="253" spans="1:16" x14ac:dyDescent="0.25">
      <c r="A253" s="70"/>
      <c r="B253" s="70"/>
      <c r="C253" s="70"/>
      <c r="N253" s="15"/>
      <c r="O253" s="15"/>
      <c r="P253" s="15"/>
    </row>
    <row r="254" spans="1:16" x14ac:dyDescent="0.25">
      <c r="A254" s="70"/>
      <c r="B254" s="70"/>
      <c r="C254" s="70"/>
      <c r="N254" s="15"/>
      <c r="O254" s="15"/>
      <c r="P254" s="15"/>
    </row>
    <row r="255" spans="1:16" x14ac:dyDescent="0.25">
      <c r="A255" s="70"/>
      <c r="B255" s="70"/>
      <c r="C255" s="70"/>
      <c r="N255" s="15"/>
      <c r="O255" s="15"/>
      <c r="P255" s="15"/>
    </row>
    <row r="256" spans="1:16" x14ac:dyDescent="0.25">
      <c r="A256" s="70"/>
      <c r="B256" s="70"/>
      <c r="C256" s="70"/>
      <c r="N256" s="15"/>
      <c r="O256" s="15"/>
      <c r="P256" s="15"/>
    </row>
    <row r="257" spans="1:16" x14ac:dyDescent="0.25">
      <c r="A257" s="70"/>
      <c r="B257" s="70"/>
      <c r="C257" s="70"/>
      <c r="N257" s="15"/>
      <c r="O257" s="15"/>
      <c r="P257" s="15"/>
    </row>
  </sheetData>
  <protectedRanges>
    <protectedRange sqref="C24:D34" name="Intervalo1"/>
    <protectedRange sqref="C35:D42" name="Intervalo1_1"/>
    <protectedRange sqref="C43:D53" name="Intervalo1_2"/>
    <protectedRange sqref="C54:D60" name="Intervalo1_3"/>
    <protectedRange sqref="C61:D64" name="Intervalo1_4"/>
    <protectedRange sqref="C65:D79" name="Intervalo1_5"/>
    <protectedRange sqref="C80:D82" name="Intervalo1_6"/>
    <protectedRange sqref="C83:D91" name="Intervalo1_7"/>
    <protectedRange sqref="C92:D93" name="Intervalo1_8"/>
    <protectedRange sqref="F11:H93" name="Intervalo1_9"/>
    <protectedRange sqref="J11:J25 I26:J93" name="Intervalo1_11"/>
  </protectedRanges>
  <mergeCells count="35">
    <mergeCell ref="A61:A64"/>
    <mergeCell ref="A65:A79"/>
    <mergeCell ref="A80:A82"/>
    <mergeCell ref="A83:A91"/>
    <mergeCell ref="A92:A93"/>
    <mergeCell ref="A11:A23"/>
    <mergeCell ref="A35:A42"/>
    <mergeCell ref="A43:A53"/>
    <mergeCell ref="A54:A60"/>
    <mergeCell ref="A24:A34"/>
    <mergeCell ref="S9:S10"/>
    <mergeCell ref="O9:O10"/>
    <mergeCell ref="N8:U8"/>
    <mergeCell ref="J9:J10"/>
    <mergeCell ref="T9:T10"/>
    <mergeCell ref="U9:U10"/>
    <mergeCell ref="P9:P10"/>
    <mergeCell ref="K9:L9"/>
    <mergeCell ref="M9:M10"/>
    <mergeCell ref="N9:N10"/>
    <mergeCell ref="Q9:Q10"/>
    <mergeCell ref="R9:R10"/>
    <mergeCell ref="A1:M1"/>
    <mergeCell ref="A2:M2"/>
    <mergeCell ref="B4:G4"/>
    <mergeCell ref="B6:C6"/>
    <mergeCell ref="A8:M8"/>
    <mergeCell ref="F9:G9"/>
    <mergeCell ref="H9:H10"/>
    <mergeCell ref="I9:I10"/>
    <mergeCell ref="A9:A10"/>
    <mergeCell ref="B9:B10"/>
    <mergeCell ref="C9:C10"/>
    <mergeCell ref="D9:D10"/>
    <mergeCell ref="E9:E10"/>
  </mergeCells>
  <conditionalFormatting sqref="Z6:Z7">
    <cfRule type="cellIs" dxfId="4" priority="10" stopIfTrue="1" operator="equal">
      <formula>$Z$6</formula>
    </cfRule>
  </conditionalFormatting>
  <conditionalFormatting sqref="N11:N93">
    <cfRule type="cellIs" dxfId="3" priority="8" operator="equal">
      <formula>"x"</formula>
    </cfRule>
  </conditionalFormatting>
  <conditionalFormatting sqref="P11:P93">
    <cfRule type="cellIs" dxfId="2" priority="5" operator="equal">
      <formula>"x"</formula>
    </cfRule>
  </conditionalFormatting>
  <conditionalFormatting sqref="O11:O93">
    <cfRule type="cellIs" dxfId="1" priority="1" operator="equal">
      <formula>"x"</formula>
    </cfRule>
  </conditionalFormatting>
  <pageMargins left="0.511811024" right="0.511811024" top="0.78740157499999996" bottom="0.78740157499999996" header="0.31496062000000002" footer="0.31496062000000002"/>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Elizabeth</cp:lastModifiedBy>
  <cp:lastPrinted>2016-10-03T20:35:04Z</cp:lastPrinted>
  <dcterms:created xsi:type="dcterms:W3CDTF">2012-07-30T00:05:19Z</dcterms:created>
  <dcterms:modified xsi:type="dcterms:W3CDTF">2019-01-14T19:10:22Z</dcterms:modified>
</cp:coreProperties>
</file>