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Default Extension="docx" ContentType="application/vnd.openxmlformats-officedocument.wordprocessingml.document"/>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420" yWindow="315" windowWidth="5805" windowHeight="7725" tabRatio="745" firstSheet="5" activeTab="7"/>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36" r:id="rId7"/>
    <sheet name="Painel de Gestão - 3" sheetId="37" r:id="rId8"/>
  </sheets>
  <definedNames>
    <definedName name="_xlnm._FilterDatabase" localSheetId="4" hidden="1">'Monitoria Anual 2'!$A$10:$AF$105</definedName>
    <definedName name="_xlnm._FilterDatabase" localSheetId="6" hidden="1">'Monitoria Anual 3'!$A$10:$AF$91</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24519"/>
</workbook>
</file>

<file path=xl/calcChain.xml><?xml version="1.0" encoding="utf-8"?>
<calcChain xmlns="http://schemas.openxmlformats.org/spreadsheetml/2006/main">
  <c r="F31" i="35"/>
  <c r="E24"/>
  <c r="E23"/>
  <c r="E15"/>
  <c r="E15" i="2"/>
  <c r="E20"/>
  <c r="E18"/>
  <c r="E16"/>
  <c r="F31" i="37" l="1"/>
  <c r="G31"/>
  <c r="H31"/>
  <c r="I31"/>
  <c r="F32"/>
  <c r="G32"/>
  <c r="H32"/>
  <c r="I32"/>
  <c r="F33"/>
  <c r="G33"/>
  <c r="H33"/>
  <c r="I33"/>
  <c r="F34"/>
  <c r="G34"/>
  <c r="H34"/>
  <c r="I34"/>
  <c r="F35"/>
  <c r="G35"/>
  <c r="H35"/>
  <c r="I35"/>
  <c r="F36"/>
  <c r="G36"/>
  <c r="H36"/>
  <c r="I36"/>
  <c r="F37"/>
  <c r="G37"/>
  <c r="H37"/>
  <c r="I37"/>
  <c r="F38"/>
  <c r="G38"/>
  <c r="H38"/>
  <c r="I38"/>
  <c r="F39"/>
  <c r="G39"/>
  <c r="H39"/>
  <c r="I39"/>
  <c r="F40"/>
  <c r="G40"/>
  <c r="H40"/>
  <c r="I40"/>
  <c r="E40"/>
  <c r="E39"/>
  <c r="E38"/>
  <c r="E37"/>
  <c r="E36"/>
  <c r="E35"/>
  <c r="E34"/>
  <c r="E33"/>
  <c r="E32"/>
  <c r="E31"/>
  <c r="D40"/>
  <c r="D39"/>
  <c r="D38"/>
  <c r="D37"/>
  <c r="D36"/>
  <c r="D35"/>
  <c r="D34"/>
  <c r="D33"/>
  <c r="D32"/>
  <c r="D31"/>
  <c r="C40"/>
  <c r="C39"/>
  <c r="C38"/>
  <c r="C37"/>
  <c r="C36"/>
  <c r="C35"/>
  <c r="C34"/>
  <c r="C33"/>
  <c r="C32"/>
  <c r="C31"/>
  <c r="C28"/>
  <c r="E24"/>
  <c r="E23"/>
  <c r="E15"/>
  <c r="C20"/>
  <c r="C19"/>
  <c r="C18"/>
  <c r="C17"/>
  <c r="C16"/>
  <c r="C5"/>
  <c r="A3"/>
  <c r="B97" i="36"/>
  <c r="E21" i="37" s="1"/>
  <c r="E22" s="1"/>
  <c r="D31" i="2"/>
  <c r="D31" i="35"/>
  <c r="G31"/>
  <c r="H31"/>
  <c r="I31"/>
  <c r="F32"/>
  <c r="G32"/>
  <c r="H32"/>
  <c r="I32"/>
  <c r="F33"/>
  <c r="G33"/>
  <c r="H33"/>
  <c r="I33"/>
  <c r="F34"/>
  <c r="G34"/>
  <c r="H34"/>
  <c r="I34"/>
  <c r="F35"/>
  <c r="G35"/>
  <c r="H35"/>
  <c r="I35"/>
  <c r="F36"/>
  <c r="G36"/>
  <c r="H36"/>
  <c r="I36"/>
  <c r="F37"/>
  <c r="G37"/>
  <c r="H37"/>
  <c r="I37"/>
  <c r="F38"/>
  <c r="G38"/>
  <c r="H38"/>
  <c r="I38"/>
  <c r="F39"/>
  <c r="G39"/>
  <c r="H39"/>
  <c r="I39"/>
  <c r="F40"/>
  <c r="G40"/>
  <c r="H40"/>
  <c r="I40"/>
  <c r="E40"/>
  <c r="E39"/>
  <c r="E38"/>
  <c r="E37"/>
  <c r="E36"/>
  <c r="E35"/>
  <c r="E34"/>
  <c r="E33"/>
  <c r="E32"/>
  <c r="E31"/>
  <c r="D40"/>
  <c r="D39"/>
  <c r="D38"/>
  <c r="D37"/>
  <c r="D36"/>
  <c r="D35"/>
  <c r="D34"/>
  <c r="D33"/>
  <c r="D32"/>
  <c r="C40"/>
  <c r="C39"/>
  <c r="C38"/>
  <c r="C37"/>
  <c r="C36"/>
  <c r="C35"/>
  <c r="C34"/>
  <c r="C33"/>
  <c r="C32"/>
  <c r="C31"/>
  <c r="F31" i="2"/>
  <c r="G31"/>
  <c r="H31"/>
  <c r="I31"/>
  <c r="F32"/>
  <c r="G32"/>
  <c r="H32"/>
  <c r="I32"/>
  <c r="F33"/>
  <c r="G33"/>
  <c r="H33"/>
  <c r="I33"/>
  <c r="F34"/>
  <c r="G34"/>
  <c r="H34"/>
  <c r="I34"/>
  <c r="F35"/>
  <c r="G35"/>
  <c r="H35"/>
  <c r="I35"/>
  <c r="F36"/>
  <c r="G36"/>
  <c r="H36"/>
  <c r="I36"/>
  <c r="F37"/>
  <c r="G37"/>
  <c r="H37"/>
  <c r="I37"/>
  <c r="F38"/>
  <c r="G38"/>
  <c r="H38"/>
  <c r="I38"/>
  <c r="F39"/>
  <c r="G39"/>
  <c r="H39"/>
  <c r="I39"/>
  <c r="F40"/>
  <c r="G40"/>
  <c r="H40"/>
  <c r="I40"/>
  <c r="E40"/>
  <c r="E39"/>
  <c r="E38"/>
  <c r="E37"/>
  <c r="E36"/>
  <c r="E35"/>
  <c r="E34"/>
  <c r="E33"/>
  <c r="E32"/>
  <c r="E31"/>
  <c r="D40"/>
  <c r="D39"/>
  <c r="D38"/>
  <c r="D37"/>
  <c r="D36"/>
  <c r="D35"/>
  <c r="D34"/>
  <c r="D33"/>
  <c r="D32"/>
  <c r="C28" i="35"/>
  <c r="C20"/>
  <c r="E20" s="1"/>
  <c r="C19"/>
  <c r="E19" s="1"/>
  <c r="C17"/>
  <c r="E17" s="1"/>
  <c r="C18"/>
  <c r="E18" s="1"/>
  <c r="C16"/>
  <c r="C5"/>
  <c r="A3"/>
  <c r="B109" i="34"/>
  <c r="E21" i="35" s="1"/>
  <c r="E24" i="2"/>
  <c r="E23"/>
  <c r="E16" i="35" l="1"/>
  <c r="E22" s="1"/>
  <c r="C22"/>
  <c r="D17" s="1"/>
  <c r="C22" i="37"/>
  <c r="D19" s="1"/>
  <c r="F20"/>
  <c r="F19"/>
  <c r="F18"/>
  <c r="F17"/>
  <c r="F16"/>
  <c r="F21"/>
  <c r="D20" l="1"/>
  <c r="D16"/>
  <c r="D17"/>
  <c r="D18"/>
  <c r="F22"/>
  <c r="D20" i="35"/>
  <c r="D19"/>
  <c r="D16"/>
  <c r="D18"/>
  <c r="F20"/>
  <c r="F18"/>
  <c r="F16"/>
  <c r="F19"/>
  <c r="F17"/>
  <c r="F21"/>
  <c r="B109" i="1"/>
  <c r="E21" i="2" s="1"/>
  <c r="C20"/>
  <c r="C19"/>
  <c r="E19" s="1"/>
  <c r="C18"/>
  <c r="C17"/>
  <c r="E17" s="1"/>
  <c r="C16"/>
  <c r="C40"/>
  <c r="C39"/>
  <c r="C38"/>
  <c r="C37"/>
  <c r="C36"/>
  <c r="C35"/>
  <c r="C34"/>
  <c r="C33"/>
  <c r="C32"/>
  <c r="C31"/>
  <c r="C28"/>
  <c r="D22" i="37" l="1"/>
  <c r="E22" i="2"/>
  <c r="F20" s="1"/>
  <c r="D22" i="35"/>
  <c r="F22"/>
  <c r="C22" i="2"/>
  <c r="D16" s="1"/>
  <c r="F17" l="1"/>
  <c r="F18"/>
  <c r="F21"/>
  <c r="F19"/>
  <c r="F16"/>
  <c r="D17"/>
  <c r="D19"/>
  <c r="D18"/>
  <c r="D20"/>
  <c r="D22" l="1"/>
  <c r="F22"/>
  <c r="A3"/>
  <c r="C5"/>
</calcChain>
</file>

<file path=xl/comments1.xml><?xml version="1.0" encoding="utf-8"?>
<comments xmlns="http://schemas.openxmlformats.org/spreadsheetml/2006/main">
  <authors>
    <author>Laurenz</author>
  </authors>
  <commentList>
    <comment ref="H33" authorId="0">
      <text>
        <r>
          <rPr>
            <b/>
            <sz val="9"/>
            <color indexed="81"/>
            <rFont val="Tahoma"/>
            <family val="2"/>
          </rPr>
          <t>Laurenz:</t>
        </r>
        <r>
          <rPr>
            <sz val="9"/>
            <color indexed="81"/>
            <rFont val="Tahoma"/>
            <family val="2"/>
          </rPr>
          <t xml:space="preserve">
soma-se com o de peixe-boi
</t>
        </r>
      </text>
    </comment>
  </commentList>
</comments>
</file>

<file path=xl/comments2.xml><?xml version="1.0" encoding="utf-8"?>
<comments xmlns="http://schemas.openxmlformats.org/spreadsheetml/2006/main">
  <authors>
    <author>Laurenz.Pinder</author>
  </authors>
  <commentList>
    <comment ref="P11" authorId="0">
      <text>
        <r>
          <rPr>
            <b/>
            <sz val="9"/>
            <color indexed="81"/>
            <rFont val="Tahoma"/>
            <family val="2"/>
          </rPr>
          <t>Laurenz.Pinder:</t>
        </r>
        <r>
          <rPr>
            <sz val="9"/>
            <color indexed="81"/>
            <rFont val="Tahoma"/>
            <family val="2"/>
          </rPr>
          <t xml:space="preserve">
Mapa com a distruição de </t>
        </r>
        <r>
          <rPr>
            <sz val="12"/>
            <color indexed="81"/>
            <rFont val="Tahoma"/>
            <family val="2"/>
          </rPr>
          <t>pontos de coleta de dados de qualidade da água e também do monitoramento da ictiofauna. Lista das variáveis coletadas. Mapa da área do RX como área de alteração de habitat dos acaris. Se possivel elaborar mapas de turbidez e mapas de OD na cheia e na seca, fazendo se possivel mapa dinamico mensal com interpolação de pontos.</t>
        </r>
      </text>
    </comment>
    <comment ref="P13" authorId="0">
      <text>
        <r>
          <rPr>
            <b/>
            <sz val="9"/>
            <color indexed="81"/>
            <rFont val="Tahoma"/>
            <family val="2"/>
          </rPr>
          <t>Laurenz.Pinder:</t>
        </r>
        <r>
          <rPr>
            <sz val="9"/>
            <color indexed="81"/>
            <rFont val="Tahoma"/>
            <family val="2"/>
          </rPr>
          <t xml:space="preserve">
O item acima atende a esta demanda.</t>
        </r>
      </text>
    </comment>
    <comment ref="P22" authorId="0">
      <text>
        <r>
          <rPr>
            <b/>
            <sz val="9"/>
            <color indexed="81"/>
            <rFont val="Tahoma"/>
            <family val="2"/>
          </rPr>
          <t>Laurenz.Pinder:</t>
        </r>
        <r>
          <rPr>
            <sz val="9"/>
            <color indexed="81"/>
            <rFont val="Tahoma"/>
            <family val="2"/>
          </rPr>
          <t xml:space="preserve">
Elaborar mapa com remanescetes de pedrais no Volta Grande</t>
        </r>
      </text>
    </comment>
    <comment ref="P23" authorId="0">
      <text>
        <r>
          <rPr>
            <b/>
            <sz val="9"/>
            <color indexed="81"/>
            <rFont val="Tahoma"/>
            <family val="2"/>
          </rPr>
          <t>Laurenz.Pinder:</t>
        </r>
        <r>
          <rPr>
            <sz val="9"/>
            <color indexed="81"/>
            <rFont val="Tahoma"/>
            <family val="2"/>
          </rPr>
          <t xml:space="preserve">
Idem ao item 1.1.</t>
        </r>
      </text>
    </comment>
    <comment ref="P27" authorId="0">
      <text>
        <r>
          <rPr>
            <b/>
            <sz val="9"/>
            <color indexed="81"/>
            <rFont val="Tahoma"/>
            <family val="2"/>
          </rPr>
          <t>Laurenz.Pinder:</t>
        </r>
        <r>
          <rPr>
            <sz val="9"/>
            <color indexed="81"/>
            <rFont val="Tahoma"/>
            <family val="2"/>
          </rPr>
          <t xml:space="preserve">
Este pode ser mesmo os relatórios do PBA, mas para apresentação mostrar lâminas com a distribuição de espécies.</t>
        </r>
      </text>
    </comment>
    <comment ref="P30" authorId="0">
      <text>
        <r>
          <rPr>
            <b/>
            <sz val="9"/>
            <color indexed="81"/>
            <rFont val="Tahoma"/>
            <family val="2"/>
          </rPr>
          <t>Laurenz.Pinder:</t>
        </r>
        <r>
          <rPr>
            <sz val="9"/>
            <color indexed="81"/>
            <rFont val="Tahoma"/>
            <family val="2"/>
          </rPr>
          <t xml:space="preserve">
Falta análise sobre o habitat das ariranhas e riscos envolvidos. Mapa com áreas de lagoas marginais e florestasa de igapós para áreas de reprodução.</t>
        </r>
      </text>
    </comment>
    <comment ref="P31" authorId="0">
      <text>
        <r>
          <rPr>
            <b/>
            <sz val="9"/>
            <color indexed="81"/>
            <rFont val="Tahoma"/>
            <family val="2"/>
          </rPr>
          <t>Laurenz.Pinder:</t>
        </r>
        <r>
          <rPr>
            <sz val="9"/>
            <color indexed="81"/>
            <rFont val="Tahoma"/>
            <family val="2"/>
          </rPr>
          <t xml:space="preserve">
Mapa com pontos de ocorrência do tucunaré e discussão sobre  incrmento da população após enchimento do RX. </t>
        </r>
      </text>
    </comment>
    <comment ref="P67" authorId="0">
      <text>
        <r>
          <rPr>
            <b/>
            <sz val="9"/>
            <color indexed="81"/>
            <rFont val="Tahoma"/>
            <family val="2"/>
          </rPr>
          <t>Laurenz.Pinder:</t>
        </r>
        <r>
          <rPr>
            <sz val="9"/>
            <color indexed="81"/>
            <rFont val="Tahoma"/>
            <family val="2"/>
          </rPr>
          <t xml:space="preserve">
Qyual a fonte da informaão?</t>
        </r>
      </text>
    </comment>
  </commentList>
</comments>
</file>

<file path=xl/sharedStrings.xml><?xml version="1.0" encoding="utf-8"?>
<sst xmlns="http://schemas.openxmlformats.org/spreadsheetml/2006/main" count="2950" uniqueCount="1605">
  <si>
    <t>PLANOS DE AÇÃO NACIONAIS DE CONSERVAÇÃO DE ESPÉCIES AMEAÇADAS DE EXTINÇÃO - PAN</t>
  </si>
  <si>
    <t>Objetivo Geral do PAN</t>
  </si>
  <si>
    <t>MONITORIA ANUAL</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</si>
  <si>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</si>
  <si>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</si>
  <si>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</si>
  <si>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</si>
  <si>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</si>
  <si>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</si>
  <si>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</si>
  <si>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</si>
  <si>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</si>
  <si>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</si>
  <si>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</si>
  <si>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</si>
  <si>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</si>
  <si>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</si>
  <si>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</si>
  <si>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</si>
  <si>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</si>
  <si>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</si>
  <si>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</si>
  <si>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</si>
  <si>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</si>
  <si>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</si>
  <si>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</si>
  <si>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</si>
  <si>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</si>
  <si>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</si>
  <si>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</si>
  <si>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</si>
  <si>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</si>
  <si>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</si>
  <si>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</si>
  <si>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</si>
  <si>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</si>
  <si>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</si>
  <si>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</si>
  <si>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</si>
  <si>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</si>
  <si>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</si>
  <si>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</si>
  <si>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</si>
  <si>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</si>
  <si>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</si>
  <si>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</si>
  <si>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</si>
  <si>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</si>
  <si>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</si>
  <si>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</si>
  <si>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</si>
  <si>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</si>
  <si>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</si>
  <si>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</si>
  <si>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</si>
  <si>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OBJETIVO 8</t>
  </si>
  <si>
    <t>OBJETIVO 9</t>
  </si>
  <si>
    <t>OBJETIVO 10</t>
  </si>
  <si>
    <t>INCLUIR AÇÕES NOVAS</t>
  </si>
  <si>
    <t>INSERIR O NOME DO OBJETIVO</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</si>
  <si>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</si>
  <si>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</si>
  <si>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</si>
  <si>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</si>
  <si>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</si>
  <si>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</si>
  <si>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</si>
  <si>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</si>
  <si>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</si>
  <si>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</si>
  <si>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</si>
  <si>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</si>
  <si>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</si>
  <si>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</si>
  <si>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</si>
  <si>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</si>
  <si>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</si>
  <si>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</si>
  <si>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</si>
  <si>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Mapas temáticos  e relatórios de monitoramento anuais a partir de outubro de 2012</t>
  </si>
  <si>
    <t>Tommaso Giarrizzo
Valeria Saracura</t>
  </si>
  <si>
    <t xml:space="preserve"> Mapear e monitorar as alterações de habitats  das espécies de peixes ornamentais</t>
  </si>
  <si>
    <t>1.2 Determinar a área de ocorrência dos peixes ornamentais na área do PAN.</t>
  </si>
  <si>
    <t>Lista anual georeferenciada e mapa</t>
  </si>
  <si>
    <t>UFPA (Tomazzo Giarrizzo)</t>
  </si>
  <si>
    <t xml:space="preserve">Foi iniciado em março de 2012 o programa de conservação dos ecossistemas aquáticos de acordo com o PBA da UHE de Belo Monte.
Com a execução deste programa foram realizadas campanhas trimestrais no projeto de monitoramento da ictiofauna e no de investigação taxonômica. Adicionalmente com o projeto de pesca sustentavel foi possivel identificar setores de maior relevancia na captura de peixes de importancia comercial para fin alimentares e ornamentais. Campanhas adicionais no mosaico de Ucs da Terra do Meio em parceria com ICMBio
</t>
  </si>
  <si>
    <t>Tommaso Giarrizzo</t>
  </si>
  <si>
    <t>Vladimir Formiga (MPA), Leandro Sousa (UFPA - Altamira)</t>
  </si>
  <si>
    <t>1.3 Monitorar os parâmetros físicos-químicos, biológicos e a variação de vazão hidrológica no trecho do rio Xingu com ocorrência dos pedrais e nos rios Ituna, Itatá, Bacajaí e Bacajá (margem direita) para assegurar a manutenção das populações de peixes ornamentais.</t>
  </si>
  <si>
    <t>Base de dados,  relatório de monitoramento distribuído e avaliado</t>
  </si>
  <si>
    <t>Relatório e banco de dados - Terceiro Relatório Consolidado ao IBAMA (JAN, 2013).</t>
  </si>
  <si>
    <t>Laurenz Pinder - Norte Energia</t>
  </si>
  <si>
    <t>Sandro (Norte Energia)</t>
  </si>
  <si>
    <t>1.4 Identificar as áreas utilizadas para coleta de peixes ornamentais inseridos no PAN com vista ao ordenamento da atividade comercial de coleta de peixes.</t>
  </si>
  <si>
    <t>DOP (documento de origem do pescado) está em fase de discussão pelo MPA e MMA, o que poderá contribuir com informações
Ampliar as discussões dentro das colônias dos pescadores
Solicitação oficial pelo grupo assessor para que o MPA disponibilize ao IBGE dados relacionados a área de abrangência do PAN</t>
  </si>
  <si>
    <t>Inserir: quantificação do volume</t>
  </si>
  <si>
    <t>Felipe Weber (MPA)</t>
  </si>
  <si>
    <t>1.5 Desenvolver estudos de ecologia trófica dos peixes ornamentais, quantificando os itens alimentares e as áreas de alimentação na região da Volta Grande.</t>
  </si>
  <si>
    <t xml:space="preserve">Artigos publicados, relatórios anuais a partir de outubro de 2012 </t>
  </si>
  <si>
    <t>1.6 Definir áreas de exclusão prioritárias na pesca de peixes ornamentais nas áreas remanescentes visando assegurar a viabilidade das populações e sua variabilidade genética.</t>
  </si>
  <si>
    <t>Memorial descritivo e normativa publicada</t>
  </si>
  <si>
    <t>O MPA irá consultar o processo da norma de ordenamento e dar retorno ao grupo assessor</t>
  </si>
  <si>
    <t>Jeanne Gomes (MPA)</t>
  </si>
  <si>
    <t>Rodolfo Pereira (IBAMA)</t>
  </si>
  <si>
    <t>1.7 Estruturar um plantel em cativeiro para conservação de pool genético  das espécies de peixes ornamentais listadas no PAN.</t>
  </si>
  <si>
    <t>Plantel mantido</t>
  </si>
  <si>
    <t>Felipe Weber (MPA), Leandro Sousa (UFPA - Altamira)</t>
  </si>
  <si>
    <t>Mapas anuais, banco de dados e proposta de programa de monitoramento a partir de abril de 2014</t>
  </si>
  <si>
    <r>
      <t>IBAMA (Rodolfo Pereira</t>
    </r>
    <r>
      <rPr>
        <sz val="11"/>
        <rFont val="Calibri"/>
        <family val="2"/>
      </rPr>
      <t>)</t>
    </r>
  </si>
  <si>
    <t>1.9 Realizar estudo taxonômico das espécies de peixes ornamentais na área do PAN.</t>
  </si>
  <si>
    <t>Diagnose, Relatório, Artigo publicado, Registro de material testemunho em coleções permanentes, Cartilha de identificação para apoio à fiscalização</t>
  </si>
  <si>
    <t>O limitado espaço presente nas instalações atuais no campus da UFPA de ALT está prejudicando a organização da coleção (previsão de construção de laboratório de ictiofauna)</t>
  </si>
  <si>
    <t xml:space="preserve">1.10 Catalogar as cavernas e áreas cársticas com diagnóstico físico e biótico em toda a área do PAN, realizando análise de relevância (IN MMA n. 02, 2009 e Decreto n. 6640/2008). </t>
  </si>
  <si>
    <t>Banco de dados, Registro de material testemunho em coleções permanentes e análise de relevância</t>
  </si>
  <si>
    <t>IBAMA (Luiz  Nélio Saldanha Palhetao)</t>
  </si>
  <si>
    <t>Cavernas catalogadas pela Norte energia em cumprimento ao PBA em 2011</t>
  </si>
  <si>
    <t>IBAMA enviar a catalogação para o CECAV/ICMBio</t>
  </si>
  <si>
    <t>1.11 Realizar estudo sistemático (taxonômico - morfológico e molecular) sobre a espécie indeterminada (Nyctinomops sp.) que só ocorreu em pedral e é suspeita de  ser  nova espécie. Caso seja, investigar sua ocorrência em outros locais (e.g. Tapajós).</t>
  </si>
  <si>
    <t>Relatório, artigo, mapa</t>
    <phoneticPr fontId="7" type="noConversion"/>
  </si>
  <si>
    <t>Valéria Tavares (UFMG)</t>
  </si>
  <si>
    <t>Leonardo Trevelin (MPEG)</t>
  </si>
  <si>
    <t>1.12 Elaborar e implantar os planos de manejo espeleológicos das cavernas  catalogadas, priorizando-as em relação ao seu grau de relevância,  integrando-os ao Programa Nacional de Conservação do Patrimônio Espeleológico (Portaria nº 358/09-MMA)</t>
  </si>
  <si>
    <t>Planos de manejo espeleológicos implantados</t>
  </si>
  <si>
    <t>Ação dependente da catalogação que o IBAMA irá enviar para o CECAV</t>
  </si>
  <si>
    <t>1.13 Criar e implantar programa de orientação aos proprietários em áreas de caverna para uso sustentável.</t>
  </si>
  <si>
    <t>Programa implantado</t>
  </si>
  <si>
    <t>No âmbito do programa de ecossistemas aquáticos na Norte energia algumas áreas estão em processo de identificação</t>
  </si>
  <si>
    <t>Identificar áreas de ambientes de pedrais remanescentes</t>
  </si>
  <si>
    <t>mapas com as áreas identificadas</t>
  </si>
  <si>
    <r>
      <t xml:space="preserve">Relacionar os produtos dessa ação com a ação 1.11
</t>
    </r>
    <r>
      <rPr>
        <sz val="12"/>
        <color rgb="FFFF0000"/>
        <rFont val="Calibri"/>
        <family val="2"/>
        <scheme val="minor"/>
      </rPr>
      <t>Luciana Crema entrará em contato com Valéria Tavares para estimar custo</t>
    </r>
  </si>
  <si>
    <t xml:space="preserve">1. Proteção e recuperação dos habitats remanescentes e populações de espécies de micro habitat específicos (pedrais/cavernas) constante na lista de espécies do PAN, bem como possíveis novos locais de ocorrência dessas espécies. 
</t>
  </si>
  <si>
    <t>2.1 Identificar os ambientes aquáticos degradados existentes e remanescentes na área do PAN.</t>
  </si>
  <si>
    <t>Mapa distribuído e diagnóstico publicado</t>
  </si>
  <si>
    <t>Frederico (IBAMA) entrará em contato com articulador para verificar o andamento da ação</t>
  </si>
  <si>
    <t>2.2 Monitorar os parâmetros físicos-químicos, biológicos e a variação de vazão hidrológica no trecho do rio Xingu  para assegurar a manutenção das populações das espécies aquáticas, considerando especialmente as ameaças causadas por áreas de descargas pontuais e difusas provocadas pelo do garimpo, esgoto, desmatamento e uso do agrotóxico.</t>
  </si>
  <si>
    <t>Base de dados,  relatórios anuais de monitoramento distribuídos e avaliados a partir de 2013</t>
  </si>
  <si>
    <t>Monitoramento da Qualidade da Água e Vazão em andamento ao longo da área do PAN.</t>
  </si>
  <si>
    <t>Nadson Simões (UFPA - ALT)</t>
  </si>
  <si>
    <t>Integrar os resultados dessa ação com os resultados de outros dados (mapeamento do IMAZON de áreas degradadas, concentração de espécies, área de alimentação, reprodução)</t>
  </si>
  <si>
    <t>Monitoramento da Qualidade da Água e Vazão em andamento ao longo da área do PAN. Entretanto, não existem estudos compreensivos indicando quais são especificamente as áreas de ocorrência das diferentes espécies,  na área do PAN.</t>
  </si>
  <si>
    <t>Laurenz Pinder - Norte Energia
Leandro Sousa - estudo localizado</t>
  </si>
  <si>
    <t>Determinar a área de ocorrência e distribuição, bem como monitorar as áreas sob degradação no rio Xingu e suas adjacências que são importantes para reprodução/alimentação de moluscos</t>
  </si>
  <si>
    <t>Mapas temáticos, de registro de ocorrência e das áreas degradadas, assim como relatórios</t>
  </si>
  <si>
    <t>2.4 Estabelecer projetos pilotos de recuperação (módulos demonstrativos) às margens do Rio Xingu, especialmente na região de vazão reduzida e nas áreas de retirada de areia próximo à Vila Nova.</t>
  </si>
  <si>
    <t>Projetos em implementação a partir de outubro de 2012</t>
  </si>
  <si>
    <t>FUNTEC (Ângelo Santarlacci)</t>
  </si>
  <si>
    <t xml:space="preserve">Nenhum produto foi realizado
</t>
  </si>
  <si>
    <t>Dificuldade de acesso a recursos</t>
  </si>
  <si>
    <t>Angelo Santarlacci</t>
  </si>
  <si>
    <t>2.5 Elaborar modelos sistêmicos e estocásticos para estimar o risco de extinção, viabilidade populacional e viabilidade dos habitats das espécies aquáticas do PAN.</t>
  </si>
  <si>
    <t>Relatórios e artigos, oficina de validação do modelo, modelagens validadas</t>
  </si>
  <si>
    <r>
      <t>2.6 Determinar a área de ocorrência e distribuição das espécies aquáticas (peixes, ariranha e peixe-boi) na área de abrangência do PAN</t>
    </r>
    <r>
      <rPr>
        <sz val="11"/>
        <color indexed="17"/>
        <rFont val="Calibri"/>
        <family val="2"/>
      </rPr>
      <t/>
    </r>
  </si>
  <si>
    <t>Mapa de ocorrência e distribuição validado</t>
  </si>
  <si>
    <t xml:space="preserve">Norte e Energia (Valéria Saracura) </t>
  </si>
  <si>
    <t>Monitoramento da distribuição de peixes e mamíferos aquáticos e semi-aquáticos em andamento.
Dados estão todos coletados, falta apenas elaborar o mapa de peixes.</t>
  </si>
  <si>
    <t>Valéria Saracura</t>
  </si>
  <si>
    <t>Propor medidas de ordenamento de pesca das espécies de peixes ornamentais e do Tucunaré do Xingu para assegurar a viabilidade das populações</t>
  </si>
  <si>
    <t>Normas elaboradas e em implementação</t>
  </si>
  <si>
    <t>Vitoria Isaac (UFPA)</t>
  </si>
  <si>
    <t>O ICMBio oficializará junto ao MPA a necessidade de medidas de ordenamento</t>
  </si>
  <si>
    <t>Relatórios anuais a partir de março de 2013, Artigos publicados</t>
  </si>
  <si>
    <t>Estudos sobre alimentação de lontra, ariranha, peixes iniciados</t>
  </si>
  <si>
    <t>Norte energia</t>
  </si>
  <si>
    <t>Desenvolver estudos sobre a ecologia (comportamento, alimentação, capacidade de adaptação, plasticidade, dinâmica populacional, resiliência, cadeia trófica) das espécies de peixes abrangidas no PAN.</t>
  </si>
  <si>
    <t>Tomazzo (UFPA)</t>
  </si>
  <si>
    <t>Ação com texto alterado. A partir dela, criou-se nova ação (colcocar na sequência).</t>
  </si>
  <si>
    <t>Relatórios anuais, Banco de Dados,   Programa de recuperação do habitat da ariranha implantado</t>
  </si>
  <si>
    <t>COMOB/ICMBIO (Artur)</t>
  </si>
  <si>
    <t>Monitoramento do uso do habitat e distribuição de ariranhas em andamento.</t>
  </si>
  <si>
    <t>Relatórios anuais, Banco de Dados,   Programa de recuperação do habitat do tucunaré do Xingu implantado</t>
  </si>
  <si>
    <t>Monitoramento do uso do habitat e distribuição do tucunaré-do-xingu em andamento.</t>
  </si>
  <si>
    <t>Relatórios anuais, Banco de Dados,   Programa de recuperação do habitat do peixe-boi do Xingu implantado</t>
  </si>
  <si>
    <t>Monitoramento do uso do habitat e distribuição do peixe-boi-da-amazônia em andamento.</t>
  </si>
  <si>
    <t xml:space="preserve">2. Conservação da integridade dos ambientes aquáticos e da qualidade da água na Bacia do Baixo e Médio Xingu para viabilidade das populações de espécies alvo do PAN </t>
  </si>
  <si>
    <t>3.1 Mapear as áreas relevantes para conservação das espécies terrestres alvo do PAN na região do Baixo e Médio Xingu, incluindo o Mosaico da Terra do Meio.</t>
  </si>
  <si>
    <t>Mapa  elaborado  por espécie e  mapa integrado de todas as espécies.</t>
  </si>
  <si>
    <t>Nenhum avanço</t>
  </si>
  <si>
    <t>Nenhum</t>
  </si>
  <si>
    <t>Falta  recurso financeiro e equipe para tocar questões administrativas e logísticas.</t>
  </si>
  <si>
    <t>Tathiana Chaves de Souza</t>
  </si>
  <si>
    <t>Luciana Crema (CEPAM)</t>
  </si>
  <si>
    <r>
      <rPr>
        <sz val="12"/>
        <color rgb="FFFF0000"/>
        <rFont val="Calibri"/>
        <family val="2"/>
        <scheme val="minor"/>
      </rPr>
      <t xml:space="preserve">Trocar Liza por André (MPEG), </t>
    </r>
    <r>
      <rPr>
        <sz val="12"/>
        <color theme="1"/>
        <rFont val="Calibri"/>
        <family val="2"/>
        <scheme val="minor"/>
      </rPr>
      <t>Emil (UFPA), Marcelo Salazar (ISA), Tathiana (ESEC Terra do Meio)</t>
    </r>
  </si>
  <si>
    <t>3.2 Monitorar as áreas relevantes para conservação das espécies alvo do PAN na região do Baixo e Médio Xingu considerando também os impactos da caça e pesca predatórias (serviço de inteligência).  Obs: No primeiro ano, será feito para a Bacia inteira, nos anos posteriores o mapa da ação 3.1 subsidiará o monitoramento.</t>
  </si>
  <si>
    <t>Relatórios semestrais de monitoramento a partir de janeiro de 2013</t>
  </si>
  <si>
    <t>Gabriela Leonhardt (COAPRO/ICMBio), Nívea Pereira (SEMA/PA), Mario Con Haft (INPA), André Ravetto (MPEG), DIPRO/IBAMA, Norte Energia</t>
  </si>
  <si>
    <t>3.3 Intensificar as ações de fiscalização nas áreas relevantes para conservação das espécies alvo do PAN na região do Baixo e Médio Xingu.</t>
  </si>
  <si>
    <t>Operações de fiscalização realizadas a partir de janeiro de 2013</t>
  </si>
  <si>
    <t>150.000,00/operação</t>
  </si>
  <si>
    <t>São realizadas expedições na região, pricipalmente com foco em desmatamento ilegal (IBAMA).
MPA realiza operações 2 vezes ao ano para peixes ornamentais</t>
  </si>
  <si>
    <t>Operação de fiscalização</t>
  </si>
  <si>
    <t>Valéria Saracura e Felipe Weber</t>
  </si>
  <si>
    <r>
      <t xml:space="preserve">Antonio Hernandez (IBAMA - </t>
    </r>
    <r>
      <rPr>
        <sz val="12"/>
        <color rgb="FFFF0000"/>
        <rFont val="Calibri"/>
        <family val="2"/>
        <scheme val="minor"/>
      </rPr>
      <t>Fred entrará em contato para verificar a possibilidade</t>
    </r>
    <r>
      <rPr>
        <sz val="12"/>
        <color theme="1"/>
        <rFont val="Calibri"/>
        <family val="2"/>
        <scheme val="minor"/>
      </rPr>
      <t>)</t>
    </r>
  </si>
  <si>
    <t>Coordenação de Apoio à Fiscalização do MPA (CAFIS), Nívea (SEMA/PA), BPA, Neto (Norte Energia)</t>
  </si>
  <si>
    <t>Fred entrará em contato com Antonio Hernandez para verificar a possibilidade de entrar como articulador</t>
  </si>
  <si>
    <t>3.4 Criar Unidades de Conservação em áreas estratégicas para a conservação das espécies alvo do PAN, abarcando ambientes terrestres e aquáticos, considerando também: as áreas críticas das espécies ameaçadas do Pará, as áreas prioritárias para a conservação da Amazônia e oportunidades para o turismo sustentável.</t>
  </si>
  <si>
    <t>Número de áreas protegidas criadas</t>
  </si>
  <si>
    <r>
      <t>SEMA/PA (Nívea Pereira</t>
    </r>
    <r>
      <rPr>
        <sz val="11"/>
        <rFont val="Calibri"/>
        <family val="2"/>
      </rPr>
      <t>)</t>
    </r>
  </si>
  <si>
    <t>300.000,00/processo de criação</t>
  </si>
  <si>
    <t>Memorial descritivo finalizado e enviado com minuta de decreto para assinatura do Governador, a fim de instituir legalmente as areas criticas para as espécies ameaçadas de extinção no Pará; Projeto para espécies ameaçãs a fim de subsidiar criação de UC elaborado e executado.</t>
  </si>
  <si>
    <t>O processo de criação é  duradoura  necessitando  de estudos técnicos e articulação política. Para a definição do memorial descritivo a dificuldade está na  georreferenciamento dos dados e amarração de vértices, haja vista que a espacialização das áreas criticas foi gerada atrvés de algoritimo; e melhor articulação política no sentido de  fortalecer as necessidade de instittucionalização das áreas criticas das espécies ameaçadas de extinção .</t>
  </si>
  <si>
    <t>Nívia Pereira (SEMA-PA)</t>
  </si>
  <si>
    <t xml:space="preserve"> Recomendo articulação com do MPEG e CI, para repasse de informações   referentes aos dados das áreas georrefenciadas .  Recomendo articulação entre os vários parceiro do PAN na elaboração de documento, a fim  ratificar a importância da conservação das espécies ameaçadas.
Fátima propões reunião entre IBAMA, ICMBio e SEMA para balizar</t>
  </si>
  <si>
    <t>Lucimar Souza (CIDIS), Leandro Ferreira (MPEG), Emil (UFPA), os outros se mantêm</t>
  </si>
  <si>
    <t xml:space="preserve">Em 2012, segundo semestre, foi estabelecido o CIDIS, que tem como meta nos próximos anos fazer integração para gestão ambiental com foco nas espécies ameaçadas
Elaboração e aprovação dos PDOT de 5 municípios da AID: Altamira, Vitória do Xingu, Senador José porfírio, Brasil Novo e Anapu. </t>
  </si>
  <si>
    <t>Integrar as metas do CIDIS, referentes à gestão ambiental das secretarias do meio ambiente dos municípios do PAN, às ações relevantes para a conservação das espécies alvo e propor a incorporação de adequações.</t>
  </si>
  <si>
    <t>Mapeamento das metas do CIDIS tangíveis às metas do PAN</t>
  </si>
  <si>
    <r>
      <t xml:space="preserve">Zelma (SEMMA Brasil Novo) - </t>
    </r>
    <r>
      <rPr>
        <sz val="12"/>
        <color rgb="FFFF0000"/>
        <rFont val="Calibri"/>
        <family val="2"/>
        <scheme val="minor"/>
      </rPr>
      <t>Fátima confirmar</t>
    </r>
  </si>
  <si>
    <r>
      <t xml:space="preserve">Cassandra Molisani (Norte Energia - </t>
    </r>
    <r>
      <rPr>
        <sz val="12"/>
        <color rgb="FFFF0000"/>
        <rFont val="Calibri"/>
        <family val="2"/>
        <scheme val="minor"/>
      </rPr>
      <t>Valéria vai confirmar</t>
    </r>
    <r>
      <rPr>
        <sz val="12"/>
        <color theme="1"/>
        <rFont val="Calibri"/>
        <family val="2"/>
        <scheme val="minor"/>
      </rPr>
      <t>), Nívea (SEMA/PA), Prefeitura de Senador José Porfírio, Altamira, Vitória do Xingu, Anapu, Gurupá e Porto de Moz</t>
    </r>
  </si>
  <si>
    <t>3.6 Recuperar com espécies nativas as áreas degradadas nas áreas relevantes, principalmente as ilhas do Baixo Xingu, as florestas aluviais, a vegetação rupestre e o entorno de cavernas.</t>
  </si>
  <si>
    <t>Áreas  em recuperação</t>
  </si>
  <si>
    <r>
      <t>IMAZON (Heron David dos S. Martins</t>
    </r>
    <r>
      <rPr>
        <sz val="11"/>
        <rFont val="Calibri"/>
        <family val="2"/>
      </rPr>
      <t>)</t>
    </r>
  </si>
  <si>
    <t>IDEFLOR está fazendo trabalhos de mapeamento.</t>
  </si>
  <si>
    <t>Fátima entrar em contato com Israel, em busca de esclarecimentos acerca da estratégia da IDEFLOR, verificando se coincide com a ação</t>
  </si>
  <si>
    <r>
      <t xml:space="preserve">Israel (IDEFLOR - </t>
    </r>
    <r>
      <rPr>
        <sz val="12"/>
        <color rgb="FFFF0000"/>
        <rFont val="Calibri"/>
        <family val="2"/>
        <scheme val="minor"/>
      </rPr>
      <t>Fátima verificar), trocar Sílvio por Rosangela (Fred verificar), incluir EMBRAPA Oriental e Rondônia (Noemi, Michelliny - Fátima verificar)</t>
    </r>
  </si>
  <si>
    <t>3.7 Intensificar  as ações de  fiscalização nas ilhas do Baixo Xingu  e cavernas na região da Transamazônica.</t>
  </si>
  <si>
    <t>Operações de fiscalização realizadas</t>
  </si>
  <si>
    <t>Nívia Pereira (SEMA-PA) e Maria Saloma</t>
  </si>
  <si>
    <r>
      <t xml:space="preserve">incluir: Lino (CAFIS/MPA - </t>
    </r>
    <r>
      <rPr>
        <sz val="12"/>
        <color rgb="FFFF0000"/>
        <rFont val="Calibri"/>
        <family val="2"/>
        <scheme val="minor"/>
      </rPr>
      <t>Felipe verificar</t>
    </r>
    <r>
      <rPr>
        <sz val="12"/>
        <color theme="1"/>
        <rFont val="Calibri"/>
        <family val="2"/>
        <scheme val="minor"/>
      </rPr>
      <t>), SEMA/PA, BPA/PA e BPA-ALT (</t>
    </r>
    <r>
      <rPr>
        <sz val="12"/>
        <color rgb="FFFF0000"/>
        <rFont val="Calibri"/>
        <family val="2"/>
        <scheme val="minor"/>
      </rPr>
      <t>Nívea verificar</t>
    </r>
    <r>
      <rPr>
        <sz val="12"/>
        <color theme="1"/>
        <rFont val="Calibri"/>
        <family val="2"/>
        <scheme val="minor"/>
      </rPr>
      <t xml:space="preserve">) </t>
    </r>
  </si>
  <si>
    <t>3.8 Finalizar a elaboração do Plano de Manejo da da FLONA de Caxiuanã.</t>
  </si>
  <si>
    <t>Plano de manejo publicado</t>
  </si>
  <si>
    <t>Valéria (Norte Energia),  UFPA, MPEG,  Carlos  (ICMBio/DIREP), Eduardo CR4</t>
  </si>
  <si>
    <t xml:space="preserve">Plano de Manejo Aprovado.
PORTARIA Nº 141, DE 14 DE JANEIRO DE 2013.
MINISTÉRIO DO MEIO AMBIENTE
INSTITUTO CHICO MENDES DE CONSERVAÇÃO DA BIODIVERSIDADE
DOU de 15/01/2013 (nº 10, Seção 1, pág. 55).
</t>
  </si>
  <si>
    <t>Carlos Alberto Braga - ICMBio/Chefe da Flona Caxiuanã.</t>
  </si>
  <si>
    <t>Necessidade de Infraestrurtua para implementação do PM.</t>
  </si>
  <si>
    <t>3.9 Finalizar a elaboração do Plano de Manejo da RESEX Verde para Sempre.</t>
  </si>
  <si>
    <t>Luiz - WWF</t>
  </si>
  <si>
    <t>Trocar Valéria por Laurenz</t>
  </si>
  <si>
    <t>Termos de Referência para contratação de consultoria em análise pela Coordenação de elaboração e revisão de plano de manejo (COMAN) do ICMBio desde dezembro 2012.
Ação apoiada pelo ARPA e por recursos da comunidade européia e estão em fase de elaboração de TR.
WWF já tem estudos de levantamento socioeconomico e expedições científicas realizados (PARNA Serra do Pardo e ESEC Terra do Meio)</t>
  </si>
  <si>
    <r>
      <t>Estudos socioeconomicos e de meio biótico da WWF
Estudos do ICMBio (</t>
    </r>
    <r>
      <rPr>
        <sz val="11"/>
        <color rgb="FFFF0000"/>
        <rFont val="Calibri"/>
        <family val="2"/>
        <scheme val="minor"/>
      </rPr>
      <t>Elildo verificar</t>
    </r>
    <r>
      <rPr>
        <sz val="11"/>
        <color theme="1"/>
        <rFont val="Calibri"/>
        <family val="2"/>
        <scheme val="minor"/>
      </rPr>
      <t>) - avifauna (CEMAVE), primatas (CPB), herpetofauna (Elildo), masto (CENAP) - 2008 e 2009 - suporte do ARPA</t>
    </r>
  </si>
  <si>
    <t>Reestruturação da COMAN no que tange a criação de um novo modelo (nova concepção metodológica) de plano de manejo a ser desenvolvido por categoria de UC.</t>
  </si>
  <si>
    <t>Tathiana Chaves de Souza
Luiz - WWF</t>
  </si>
  <si>
    <r>
      <t xml:space="preserve">Aportar recurso e pessoal administrativo.
</t>
    </r>
    <r>
      <rPr>
        <sz val="11"/>
        <color rgb="FFFF0000"/>
        <rFont val="Calibri"/>
        <family val="2"/>
        <scheme val="minor"/>
      </rPr>
      <t xml:space="preserve">
Elildo buscar informações para levar para UC</t>
    </r>
    <r>
      <rPr>
        <sz val="11"/>
        <color theme="1"/>
        <rFont val="Calibri"/>
        <family val="2"/>
        <scheme val="minor"/>
      </rPr>
      <t>.</t>
    </r>
  </si>
  <si>
    <t>Elaborar os Planos de Manejo das UC PARNA Serra do Pardo, ESEC da Terra do Meio e APA Estadual do Triunfo do Xingu</t>
  </si>
  <si>
    <t>Luiz verificar</t>
  </si>
  <si>
    <t>Tathiana (Terra do Meio)</t>
  </si>
  <si>
    <t>incluir Luiz (WWF), CEMAVE, CPB, CENAP</t>
  </si>
  <si>
    <t>3.11 Realizar  inventários de fauna e flora, a partir de lacunas de conhecimento a serem identificadas no EIA/RIMA, PBA e em literatura existente.</t>
  </si>
  <si>
    <t>Inventários realizados com recomendações para recuperação e áreas críticas</t>
  </si>
  <si>
    <t>Tathiana Chaves d eSouza</t>
  </si>
  <si>
    <r>
      <t xml:space="preserve">Aportar recurso e pessoal administrativo.
Buscar informações em relação ao painel de especialistas realizado em 2010 </t>
    </r>
    <r>
      <rPr>
        <sz val="11"/>
        <color rgb="FFFF0000"/>
        <rFont val="Calibri"/>
        <family val="2"/>
        <scheme val="minor"/>
      </rPr>
      <t>(André verificar)</t>
    </r>
  </si>
  <si>
    <t>3.12 Estabelecer os instrumentos de gestão das UC criadas no âmbito do PAN.</t>
  </si>
  <si>
    <t>Plano de Manejo elaborado, Conselhos constituídos e capacitados,   Plano de Proteção das UC</t>
  </si>
  <si>
    <t>3. Conservação e recuperação da cobertura vegetal da área de abrangência do PAN, conforme o ZEE da região e com foco no ambiente das espécies do PAN</t>
  </si>
  <si>
    <t>4.1 Mapear áreas de possível conexão nas áreas relevantes para conservação das espécies alvo do PAN na região do Baixo e Médio Xingu, incluindo o mosaico da Terra do Meio.</t>
  </si>
  <si>
    <t>Não iniciado.</t>
  </si>
  <si>
    <t>Entrar em contato com Tathiana (Terra do Meio) para disponibilizar dados da região</t>
  </si>
  <si>
    <t>Laurenz (Norte Energia)</t>
  </si>
  <si>
    <t>4.2 Criar áreas protegidas entre as TI Trincheira/Bacajá e Arara da Volta Grande e as Terras Indígenas de Trincheira/Bacajá e Koatinemo.</t>
  </si>
  <si>
    <t xml:space="preserve">Decreto de criação das áreas protegidas </t>
  </si>
  <si>
    <t>FUNAI (Maria Janete Carvalho)</t>
  </si>
  <si>
    <t>300000 / por área protegida criada</t>
  </si>
  <si>
    <t>Criar área protegida entre as terras indígenas Trincheira/Bacajá e Koatinemo</t>
  </si>
  <si>
    <t>Homologação da terra indígena</t>
  </si>
  <si>
    <t>Pedro Bigneli (Norte Energia)</t>
  </si>
  <si>
    <t>UC criada</t>
  </si>
  <si>
    <t>Proposta encaminhada ao ICMBio.</t>
  </si>
  <si>
    <t>Relatório - Terceiro Relatório Consolidado ao IBAMA (JAN, 2013).</t>
  </si>
  <si>
    <t>Criar UC na margem direita do rio Igarapé Bacajá, bem como parte na margem esquerda, de modo a promover a conexão entre as terras indígenas Arara da Volta Grande e Trincheira/Bacajá</t>
  </si>
  <si>
    <t>4.4 Criar unidade de conservação na região do "Tabuleiro de Embaubal" e estabelecer instrumentos de gestão.</t>
  </si>
  <si>
    <t>UC criada, Plano de Manejo elaborado, Conselhos constituídos e capacitados,   Plano de Proteção das UC</t>
  </si>
  <si>
    <t>UC de Proteção Integral e Uso Sustentável criadas ( 2013 ). Implementação das UC ( 2014, 2015)</t>
  </si>
  <si>
    <t>A ação está ocorrendo em tempo normal para uma criação, mas devido às eleições ocorridas no ano passado, há a necessidade de sensibilização de novos representantes do povo ( Prefeito, Secretários Municipais e Vereadores)</t>
  </si>
  <si>
    <t>Nívia Pereira ( SEMA-PA)</t>
  </si>
  <si>
    <t>Readequação do ano determinado para fim da Ação, pois até fim de 2013 as Ucs serão criadas, mas a implementação das UC ocorrerão nos anos de 2014 e 2015).</t>
  </si>
  <si>
    <t>4.5 Promover o rearranjo da paisagem considerando as reservas legais e APP, como forma de criar corredores ecológicos.</t>
  </si>
  <si>
    <t>Acordos de adequação  firmados entre proprietários rurais e  SEMA/PA</t>
  </si>
  <si>
    <t>Solange Trevisan (URE-Altamira -SEMA/PA)</t>
  </si>
  <si>
    <t>4.6 Executar estudos de variabilidade genética em populações das espécies alvo do PAN, principalmente aquelas submetidas a fragmentação.</t>
  </si>
  <si>
    <t>Diagnóstico da variabilidade genética das especies / Banco de dados</t>
  </si>
  <si>
    <t>Estudos em realização: Desenvolvimento e/ou utilização de marcadores moleculares para medidas de variabilidade genética. Análise da viabilidade de populações de interesse do PAN após a implantação do empreendimento. Verificar e medir a presença/ausência de depauperação genética, migração, equilíbrio de Hardy -Weinberg.</t>
  </si>
  <si>
    <t>Valéria Saracura entrar em contato para esclarecer o andamento da ação e revisão do texto da ação (foco dos grupos estudados)</t>
  </si>
  <si>
    <r>
      <rPr>
        <sz val="12"/>
        <color rgb="FFFF0000"/>
        <rFont val="Calibri"/>
        <family val="2"/>
        <scheme val="minor"/>
      </rPr>
      <t xml:space="preserve">Trocar Liza por André Ravetta </t>
    </r>
    <r>
      <rPr>
        <sz val="12"/>
        <color theme="1"/>
        <rFont val="Calibri"/>
        <family val="2"/>
        <scheme val="minor"/>
      </rPr>
      <t>(MPEG)</t>
    </r>
  </si>
  <si>
    <r>
      <t xml:space="preserve">4.7 Realizar estudos de filogeografia para arara azul, arraia negra, </t>
    </r>
    <r>
      <rPr>
        <i/>
        <sz val="11"/>
        <rFont val="Calibri"/>
        <family val="2"/>
      </rPr>
      <t>Natalus</t>
    </r>
    <r>
      <rPr>
        <sz val="11"/>
        <rFont val="Calibri"/>
        <family val="2"/>
      </rPr>
      <t xml:space="preserve"> para avaliar a conectividade entre populações locais.</t>
    </r>
  </si>
  <si>
    <t>Relatórios e publicações sobre o estudo</t>
  </si>
  <si>
    <t>dez.2013</t>
  </si>
  <si>
    <t>Valéria Saracura entrar em contato para esclarecer o andamento da ação
Articulador fazer contato com Neiva Guedes (Instituto Arara Azul), Flavia (USP) e Cristina Miyaki
Raia negra - Leandro Sousa (encaminhará projeto relacionado)</t>
  </si>
  <si>
    <t>4.8 Avaliar as principais ameaças antrópicas às espécies alvo do PAN nas áreas relevantes identificadas em mapeamento.</t>
  </si>
  <si>
    <t>Diagnóstico da principais ameaças e proposições para proteção das espécies (mapa de sensibilidade das spp.)</t>
  </si>
  <si>
    <t>Nenhum avanço, apenas foi realizado um estudo denominado "Ameaças a conservação da biodiversidade na ESEC da Terra do Meio" onde foram mapeadas as áreas de avanço de antropismo e foi realizado o mapeamento participativo do uso dos recursos naturais.</t>
  </si>
  <si>
    <t>Aportar recurso e pessoal administrativo.</t>
  </si>
  <si>
    <t>Gabriela Leonhardt (COAPRO/ICMBio)</t>
  </si>
  <si>
    <t>Fátima Oliveira</t>
  </si>
  <si>
    <t>Avaliar a distribuição geográfica das espécies terrestres na área de abrangência do PAN</t>
  </si>
  <si>
    <t>Mapas de distribuição elaborados</t>
  </si>
  <si>
    <r>
      <rPr>
        <sz val="12"/>
        <color rgb="FFFF0000"/>
        <rFont val="Calibri"/>
        <family val="2"/>
        <scheme val="minor"/>
      </rPr>
      <t>Retirar</t>
    </r>
    <r>
      <rPr>
        <sz val="12"/>
        <color theme="1"/>
        <rFont val="Calibri"/>
        <family val="2"/>
        <scheme val="minor"/>
      </rPr>
      <t xml:space="preserve"> Danilo, inserir: Laurenz (Norte Energia), Gabriela Leonhardt (COAPRO/ICMBio)</t>
    </r>
  </si>
  <si>
    <t>4.10 Integrar neste plano as ações propostas nos Planos de ação de ariranha, peixe-boi, cervídeos, lepidopteras e onça pintada, cetáceos fluviais, falconiformes e outros a serem elaborados para a Amazônia.</t>
  </si>
  <si>
    <t>IOP (Leandro Silveira)</t>
  </si>
  <si>
    <t xml:space="preserve">Contato com possiveis executores foram realizados. Os interessados estão no aguardo de possíveis fontes de recursos para a execução do projeto.  </t>
  </si>
  <si>
    <t>Leandro Silveira - IOP</t>
  </si>
  <si>
    <t>Fátima (ICMBio) entrará em contato com o articulador, explicando os recursos de logística já instalados pela Norte Energia que podem ser oferecidos. Não há recursos financeiros previstos para apoio dessa ação.
Se não houver interesse da ONG, essa ação será excluída.</t>
  </si>
  <si>
    <t>4. Promoção da conectividade entre as áreas relevantes para a conservação das espécies alvo</t>
  </si>
  <si>
    <t xml:space="preserve">5.1 Identificar as principais enfermidades que acometem os animais domésticos no Eixo da Transamazônica e nas Terras Indígenas, através de sorologia e exame clínico.  </t>
  </si>
  <si>
    <t>Relatório  anual do estado sanitário dos animais domésticos a partir de outubro de 2012</t>
  </si>
  <si>
    <t>Monitoramento da fauna silvestre a doméstica ao longo da área do PAN e TI´s Paquiçamba e Arara da Volta Grande.</t>
  </si>
  <si>
    <t>Tatiana Kugelmeier (FIOCRUZ)</t>
  </si>
  <si>
    <t xml:space="preserve">5.2 Promover campanhas de vacinação dos canídeos e felídeos domésticos principalmente no Eixo da Transamazônica e Terras Indígenas contra raiva, leptospirose, cinomose, parvovirose. </t>
  </si>
  <si>
    <t>Relatório anual das campanhas de vacinação a partir de outubro de 2012</t>
  </si>
  <si>
    <t>Articulações realizadas com as Secretarias Municipais e Estadual para realização de exames laboratoriais e trocas de informações. Condução de campanhas educativas.</t>
  </si>
  <si>
    <t>Não existem centros de zoonoses nas prefeituras municipais</t>
  </si>
  <si>
    <t>Recomenda-se buscar parceiros para fazer o controle de animais</t>
  </si>
  <si>
    <t>Maria Saloma (SEMAT - Vitória do Xingu)</t>
  </si>
  <si>
    <t>5.3 Intensificar o controle de epizootias de animais de produção, em especial raiva, tuberculose, brucelose, febre aftosa.</t>
  </si>
  <si>
    <t>Relatório anual de ocorrencia das epizootias,  a partir de outubro de 2013</t>
  </si>
  <si>
    <t>Secretarias de agricultura dos município, ADEPARA, CZOS, Instituto Evandro Chagas</t>
  </si>
  <si>
    <t>Maria Saloma</t>
  </si>
  <si>
    <t>Mauro Moraes (IBAMA)</t>
  </si>
  <si>
    <t>5.4 Promover campanhas educacionais focadas nas enfermidades que acometem os animais domésticos, principalmente no Eixo da Transamazônica e Terras Indígenas.</t>
  </si>
  <si>
    <t>Número de campanhas realizadas por ano a partir de outubro de 2013</t>
  </si>
  <si>
    <t>5.5 Realizar projeto de avaliação sanitária de animais silvestres na área de abrangência do PAN.</t>
  </si>
  <si>
    <t>Diagnóstico da avaliação sanitária e publicação a partir de outubro de 2012</t>
  </si>
  <si>
    <t>Norte energia entrar em contato com FIOCRUZ para realização de parceria</t>
  </si>
  <si>
    <t>Marcia Chame (FIOCRUZ)</t>
  </si>
  <si>
    <t>5.6 Efetuar o controle populacional de cães domésticos dentro e no entorno das UCs e de ungulados domésticos dentro das UCs de uso sustentável.</t>
  </si>
  <si>
    <t xml:space="preserve"> Campanhas anuais de esterilização de cães domésticos e  acordos relativos à restrição do número ungulados cumpridos</t>
  </si>
  <si>
    <r>
      <t xml:space="preserve">Luciana Crema CEPAM), </t>
    </r>
    <r>
      <rPr>
        <sz val="12"/>
        <color rgb="FFFF0000"/>
        <rFont val="Calibri"/>
        <family val="2"/>
        <scheme val="minor"/>
      </rPr>
      <t>trocar Valéria por Laurenz</t>
    </r>
  </si>
  <si>
    <t>5. Controle das enfermidades que acometem os animais domésticos na Bacia do Baixo e Médio Xingu</t>
  </si>
  <si>
    <t>6.1 Identificar as espécies exóticas da fauna que ocorrem na Bacia do Baixo e Médio Xingu e as potenciais invasoras  que afetem a viabilidade das espécies alvo.</t>
  </si>
  <si>
    <t>Diagnóstico elaborado</t>
  </si>
  <si>
    <t>IBAMA (Frederico Queiroz vai verificar quem ficará como articulador - DBFLO)</t>
  </si>
  <si>
    <r>
      <t xml:space="preserve">DILIC/IBAMA (Frederico Queiroz) e </t>
    </r>
    <r>
      <rPr>
        <sz val="12"/>
        <color rgb="FFFF0000"/>
        <rFont val="Calibri"/>
        <family val="2"/>
        <scheme val="minor"/>
      </rPr>
      <t xml:space="preserve"> Marília</t>
    </r>
  </si>
  <si>
    <t>6.2 Elaborar e implementar um programa de prevenção, erradicação e controle de espécies invasoras.</t>
  </si>
  <si>
    <t>Programa implementado</t>
  </si>
  <si>
    <t>6.3 Coibir  a utilização de espécies exóticas e/ou alóctones com potencial invasor nos tanques-rede/escavados e monitorar a efetividade dessas ações.</t>
  </si>
  <si>
    <t>Acordo entre MPA e MMA</t>
  </si>
  <si>
    <r>
      <t xml:space="preserve">Roberto Galucci (MMA) - </t>
    </r>
    <r>
      <rPr>
        <sz val="12"/>
        <color rgb="FFFF0000"/>
        <rFont val="Calibri"/>
        <family val="2"/>
        <scheme val="minor"/>
      </rPr>
      <t>Felipe MPA verifica</t>
    </r>
  </si>
  <si>
    <r>
      <t xml:space="preserve">MPA (Felipe Weber), IBAMA/DILIC (Frederico Queiroz) e </t>
    </r>
    <r>
      <rPr>
        <sz val="12"/>
        <color rgb="FFFF0000"/>
        <rFont val="Calibri"/>
        <family val="2"/>
        <scheme val="minor"/>
      </rPr>
      <t>verificar IBAMA/DBFLO</t>
    </r>
  </si>
  <si>
    <t xml:space="preserve">6.4 Intensificar ações de proteção e manejo visando o controle de animais de produção nas ilhas e UC. </t>
  </si>
  <si>
    <t>Acordos para redução da ocorrência de animais de produção, inibição das queimadas nas ilhas (fiscalização)</t>
  </si>
  <si>
    <t xml:space="preserve">Paulo (CGPRO/ICMBio), IBAMA, EMATER, Embrapa </t>
  </si>
  <si>
    <t>Elildo CENAP vai entrar em contato  com o Marcos Rocha</t>
  </si>
  <si>
    <t>6. Prevenção e controle das espécies invasoras que afetem as espécies alvo do PAN, na Bacia do Baixo e Médio Xingu</t>
  </si>
  <si>
    <t>7.1 Realizar estudo sobre os impactos de  caça  predatória na região do Baixo e Médio Xingu.</t>
  </si>
  <si>
    <t>Relatório elaborado</t>
  </si>
  <si>
    <t>Instituto Onça Pintada (Leandro Silveira)</t>
  </si>
  <si>
    <t>Elildo CENAP/ICMBio</t>
  </si>
  <si>
    <t>Leandro Silveira (IOP), Ronaldo Morato (Pró-carnívoros), retirar CMA e CENAP</t>
  </si>
  <si>
    <t>UFPA (Vitória Isaac)</t>
  </si>
  <si>
    <t xml:space="preserve">7.2 Realizar estudo sobre os impactos de  pesca predatória de peixes com fins ornamentais e alimentares, na região do Baixo e Médio Xingu. </t>
  </si>
  <si>
    <r>
      <t>Felipe Weber (MPA), Leandro (UFPA) - retirar Flávia (WCS), Leandro (IOP), Míriam Marmontel (Instituto Mamirauá), IBAMA</t>
    </r>
    <r>
      <rPr>
        <sz val="12"/>
        <color rgb="FFFF0000"/>
        <rFont val="Calibri"/>
        <family val="2"/>
        <scheme val="minor"/>
      </rPr>
      <t xml:space="preserve"> (Frederico vai verificar colaborador DBFLO e DIPRO)</t>
    </r>
    <r>
      <rPr>
        <sz val="12"/>
        <rFont val="Calibri"/>
        <family val="2"/>
        <scheme val="minor"/>
      </rPr>
      <t>, Tommaso (UFPA)</t>
    </r>
  </si>
  <si>
    <t>7.3 Desenvolver um programa de educação ambiental com  iniciativas que tenham enfoque na conservação de espécies do PAN e na segurança alimentar das populações humanas.</t>
  </si>
  <si>
    <t>Programa implementado; Termo de referência; edital para seleção de propostas; publicação das propostas selecionadas; relatórios anuais de iniciativas desenvolvidas.</t>
  </si>
  <si>
    <t>ICMBio - CNPT (Katia Regina Aroucha Barros )</t>
  </si>
  <si>
    <t>Manuel (CEPAM) entrará em contato com Kátia do CNPT</t>
  </si>
  <si>
    <t>7.4 Promover ações de educação ambiental  junto à população ribeirinha, para a conservação do peixe-boi,  da ariranha e dos botos fluviais.</t>
  </si>
  <si>
    <t>Campanhas de educação ambiental realizadas, Programa de agentes voluntários ambientais estabelecido e material didático e informativo distribuído</t>
  </si>
  <si>
    <t>Marco 2014</t>
  </si>
  <si>
    <t>A Norte Energia já tem ações de educação ambiental com as populações ribeirinhas atingidas.</t>
  </si>
  <si>
    <t>Manuel (CEPAM) entrará em contato com Kátia do CNPT.</t>
  </si>
  <si>
    <t xml:space="preserve">Documento do programa </t>
  </si>
  <si>
    <t>CEPAM/ICMBio (Marcelo Raseira)</t>
  </si>
  <si>
    <t xml:space="preserve"> Secretarias de Produção das Prefeituras envolvidas,  Maria Janete Carvalho (Funai)</t>
  </si>
  <si>
    <t>7.6 Implementar e fazer a gestão participativa do programa/projetos com alternativas voltadas para a segurança alimentar e geração de renda das populações humanas, utilizando sempre espécies autóctones.</t>
  </si>
  <si>
    <t>Relatórios dos projetos implementados e avaliados</t>
  </si>
  <si>
    <r>
      <t>MPA, Secretarias de Produção do Estado e dos Municípios envolvidas,</t>
    </r>
    <r>
      <rPr>
        <sz val="11"/>
        <color indexed="10"/>
        <rFont val="Calibri"/>
        <family val="2"/>
      </rPr>
      <t xml:space="preserve">  </t>
    </r>
    <r>
      <rPr>
        <sz val="11"/>
        <rFont val="Calibri"/>
        <family val="2"/>
      </rPr>
      <t>Maria Janete Carvalho (Funai), Giacomo - Colônia De Pescadores De Vitória Do Xingu, MDA, MDS, MAPA</t>
    </r>
  </si>
  <si>
    <t>ou/16</t>
  </si>
  <si>
    <t>7.7 Desenvolver ações de monitoramento da região para  geração de demandas de fiscalização.</t>
  </si>
  <si>
    <t xml:space="preserve">Relatórios de monitoramento </t>
  </si>
  <si>
    <t>DIPRO/IBAMA (Tatiana Lucena Pimentel)</t>
  </si>
  <si>
    <t>ICMBIO, MPA, POLICIA FEDERAL, RODOVIÁRIA, BPMA, FORÇA NACIONAL , SEMA/PA,  Thiago Barros (Funai)</t>
  </si>
  <si>
    <t xml:space="preserve">      </t>
  </si>
  <si>
    <t>Falta de efetivo e verba, para deslocar fiscais especificamente para essa finalidade, uma vez que terá que haver um segundo deslocamento para se realizar as ações, além de um maior  interesse governamental em outras áreas da Amazônia e da biodiversidade brasileira, como, por exemplo, a flora - desmatamento.</t>
  </si>
  <si>
    <t>Tatiana Pimentel – DIPRO (IBAMA)</t>
  </si>
  <si>
    <t>Retirar esta ação do PAN.</t>
  </si>
  <si>
    <t>Frederico (IBAMA) acha que esta ação poderia ser realizada via análise de documentação de outros órgãos.
Verificar com  articulador a viabilidade de realização da ação Frederico vai verificar e há necessidade de alteração da redação da ação.</t>
  </si>
  <si>
    <t xml:space="preserve">7.8 Desenvolver ações de fiscalização. </t>
  </si>
  <si>
    <t>Relatórios das ações realizadas</t>
  </si>
  <si>
    <t>As Operações de Fiscalização propriamente ditas foram planejadas para o ano de 2013 durante o Plano Nacional Anual de Proteção Ambiental (PNAPA).</t>
  </si>
  <si>
    <t>No ano de 2012, segundo dados do SICAFI (Sistema de Cadastro, Arrecadação e Fiscalização), dentre as Operações de Fiscalização de Fauna realizadas no estado do PA, houve as Operações Tabuleiros, tanto em Belo Monte, Monte Cristo e Juruti, no período de 06 a 10/02/12, como em Altamira, Aveiro, Itaituba, Santarém e e Vitória do Xingu, de 01 a 31/08/12. E ocorreram as Operações Rios Federais II, em Altamira, Juriti, Obidos, Oriximiná e Santarém, de 05 a 14/03/12; e Rios Federais I, na mesma região, de 01 a 10/02/12.</t>
  </si>
  <si>
    <t>A falta de CETAS no estado do PA foi o motivo alegado pelo estado para a não realização de Operações de Fauna no ano de 2011.Tendo sido, portanto, canceladas as 3 Operações de Fauna planejadas para aquele ano, assim como as 7 de pesca. Outro problema sério enfrentado à a dificuldade de se receber os relatórios das Operações para que seja possível realizar seu acompanhamento. O Ibama vem fechando o cerco aos estados inadimplentes em relação aos relatórios de fiscalização, porém, o retorno dos mesmos ainda é precário, o que dificulta em demasia o controle das ações realizadas., especialmente, levando-se em conta que são 27 unidades da Federação monitoradas em relação às atividades de fiscalização requeridas por mais de 10 PANs que esta Coordenação de Operações de Fiscalização (COFIS) é responsável, centralizados em minha pessoa. Sugiro, portanto, a parceria de um co-articulador do Ibama do Pará.</t>
  </si>
  <si>
    <t xml:space="preserve">Tatiana Pimentel / Dados retirados do SICAFI (Sistema de Cadastro, Arrecadação e Fiscalização). </t>
  </si>
  <si>
    <t>O SICAFI reúne as Operações planejadas anualmente do PNAPA (Plano Nacional Anual de Proteção Ambiental), assim como tem o acompanhamento das que foram cadastradas, as que foram confirmadas e as canceladas, porém, das confirmadas, não possui o acompanhamento dessas Operações, com relatórios que constem a quantidade de Autos de Infração ou itens apreendidos, nem se houve algum fator que levou ao cancelamento da mesma.</t>
  </si>
  <si>
    <t>Lista de espécies e potencial identificado</t>
  </si>
  <si>
    <t>Articulação com MPA e investigação de iniciativas de aquicultura consorciadas com outras atividades produtivas em andamento.</t>
  </si>
  <si>
    <t>Atas de reunião</t>
  </si>
  <si>
    <t>Realizar levantamento das espécies nativas da área do PAN com potencial para atividades de aquicultura para fins alimentares como alternativa econômica aos pescadores artesanais.</t>
  </si>
  <si>
    <t>Projetos em desenvolvimento</t>
  </si>
  <si>
    <t>Estimular atividades de aquicultura das espécies nativas da área área afetada pela UHE para fins alimentares.</t>
  </si>
  <si>
    <r>
      <t>Felipe Weber (MPA), Raimundo Vieira (Colônia de pescadores Z 57 e cooperativa Coopebax)</t>
    </r>
    <r>
      <rPr>
        <sz val="12"/>
        <color rgb="FFFF0000"/>
        <rFont val="Calibri"/>
        <family val="2"/>
        <scheme val="minor"/>
      </rPr>
      <t>, retirar ACEPOAT</t>
    </r>
  </si>
  <si>
    <t>7.11 Indicar e viabilizar alternativas econômicas aos pescadores artesanais na região da Volta Grande e área da UHE, minimizando as pressões sobre as espécies alvo do PAN.</t>
  </si>
  <si>
    <t>Jeanne Gomes (MPA) verificará quem será o representante do MPA</t>
  </si>
  <si>
    <t>7.12 Avaliar e monitorar o impacto da captura intencional e acidental das espécies de botos fluviais, de peixe-boi-amazônico e de ariranhas.</t>
  </si>
  <si>
    <t>Relatórios anuais elaborados a partir de janeiro de 2013</t>
  </si>
  <si>
    <t>7.13 Introduzir, nos acordos de pesca, mecanismos de proteção à ariranha, ao peixe-boi-amazônico e aos botos fluviais.</t>
  </si>
  <si>
    <t>Acordos de pescas com restrições para proteção da fauna aquática</t>
  </si>
  <si>
    <t>Em Senador José Porfírio, na comunidade Vila Nova houve uma reunião junto à SEMA e IBAMA e SEMAT, em agosto de 2012, junto aos pescadores.</t>
  </si>
  <si>
    <t>Necessidade de mais parceiros</t>
  </si>
  <si>
    <t>Saloma (SEMAT de Vitória do Xingu)</t>
  </si>
  <si>
    <t>7.14 Implementar pesquisa para avaliar a  sobreposição da dieta da ariranha (Pteronura brasiliensis) com a atividade de pesca local.</t>
  </si>
  <si>
    <t>Relatórios elaborados e artigos publicados</t>
  </si>
  <si>
    <t>Gustavo Oliveira (Norte Energia/LEME), Lívia Rodrigues (CENAP) e retirar Marcelo Reis (ICMBio)</t>
  </si>
  <si>
    <t>7. Redução da caça e da pesca predatória na região da Bacia do Baixo e Médio Xingu</t>
  </si>
  <si>
    <t>8.1 Estruturar e viabilizar um plano regional de fiscalização voltada para as questões de tráfico de animais ameaçados de extinção.</t>
  </si>
  <si>
    <t>Plano elaborado; relatório de atividades desenvolvidas</t>
  </si>
  <si>
    <t>Não será realizada nesses moldes.</t>
  </si>
  <si>
    <t>O plano regional é algo muito mais complexo e abrangente do que o que a DIPRO/IBAMA pode se comprometer, que são Operações de Fiscalização voltadas para o tráfico de animais silvestres.</t>
  </si>
  <si>
    <t xml:space="preserve">Tatiana Pimentel </t>
  </si>
  <si>
    <t>Retirar esta ação e deixar somente a ação 7.8, que já trata das ações de Fiscalização na região.</t>
  </si>
  <si>
    <t>Nívea (SEMA) vai verificar pessoa dentro da fiscalização da SEMA</t>
  </si>
  <si>
    <t>Lino Garcia (CAFIS/MPA)</t>
  </si>
  <si>
    <t>8.2 Desenvolver campanha visando a inibição do tráfico nacional e internacional de animais ameaçados de extinção.</t>
  </si>
  <si>
    <t>UFPA, ICMBio, Polícia Federal, Polícia Rodoviária Federal, Prefeituras, Marinha, SEMA,  RENCTAS, INFRAERO, BPA - PM/PA; ESREG IBAMA Altamira; DEMA - PolÍcia Civil/PA</t>
  </si>
  <si>
    <t xml:space="preserve">O canal dentro do Ibama para a confecção deste material ainda está aberto. Conseguimos mais uma cartilha para o PAN de Rivulídeos, porém, há que se levar em conta que o que está ao nosso alcance é promover a interface entre quem fornece o material e o Centro que os confecciona. </t>
  </si>
  <si>
    <t>Desde 2010, o PAN Xingu ficou parado, sem qualquer movimento por parte do ICMBio. Não recebi qualquer proposta de confecção desse material, portanto, nada foi feito. Os especialistas da área, os que sabem exatamente quais são os animais que estão sendo ameaçados naquela região precisam entrar em contato e nos fornecer material fotográfico e técnico para que se possa iniciar o desenvolvimento de tal campanha.</t>
  </si>
  <si>
    <t>Maior mobilização entre os participantes deste PAN.</t>
  </si>
  <si>
    <t>Material educativo e de divulgação (cartilha, folders, cartazes, website, blog...)</t>
  </si>
  <si>
    <t>Laurenz Pinder (Norte Energia)</t>
  </si>
  <si>
    <t>Incluir PF como colaborador</t>
  </si>
  <si>
    <t>8.3 Produzir  guias para auxiliar a fiscalização identificar as espécies alvo do PAN.</t>
  </si>
  <si>
    <t>Guias de identificação de espécies alvo do PAN para fiscalização publicados e distribuídos</t>
  </si>
  <si>
    <r>
      <rPr>
        <sz val="11"/>
        <color theme="3"/>
        <rFont val="Calibri"/>
        <family val="2"/>
        <scheme val="minor"/>
      </rPr>
      <t>Nenhum</t>
    </r>
    <r>
      <rPr>
        <sz val="11"/>
        <color theme="1"/>
        <rFont val="Calibri"/>
        <family val="2"/>
        <scheme val="minor"/>
      </rPr>
      <t xml:space="preserve">
A UFPA está elaborando guia fotográfico da ictiofauna do Xingu (Prof. Leandro)</t>
    </r>
  </si>
  <si>
    <t>Falta  recurso financeiro e equipe.</t>
  </si>
  <si>
    <t>Ângelo Santarlacci (FUNTEC)</t>
  </si>
  <si>
    <t>Vladimir  Formiga (GT Ornamentais/MPA), Laurenz Pinder (Norte Energia)</t>
  </si>
  <si>
    <t>A ação será concluída com a publicação do Livro do PAN Xingu Fauna (Ago/13).</t>
  </si>
  <si>
    <t>8. Coibição do tráfico de espécies ameaçadas e endêmicas em toda área do PAN</t>
  </si>
  <si>
    <t>9.1 Elaborar e implementar um plano com iniciativas que evitem/reduzam atropelamentos.</t>
  </si>
  <si>
    <t>Documento do plano;  relatórios.</t>
  </si>
  <si>
    <t>Monitoramento de dois anos pela NE que deu origem a uma orientação de locais para instalação de sinalização, redutores de velocidade e passagem de fauna nos travessões 27 e 55. Ações parcialmente implementadas.</t>
  </si>
  <si>
    <t>Relatórios, análises de resultados de monitoramento, material educativo e palestras educativas aos motoristas do CCBM e usuários das vias de acesso ao empreendimento.</t>
  </si>
  <si>
    <t>Atividadesrealizadas estão limitadas àquelas constantes no PBA da UHE Belo Monte. Há a necessidade de articulação com o DNIT  para a realização destas ações ao longo da Transamazônica.</t>
  </si>
  <si>
    <t>Frederico Queiroz (DILIC/IBAMA) vai sugerir pessoa dentro do IBAMA, substituir Valéria Saracura por Laurenz Pinder  (NE).</t>
  </si>
  <si>
    <t>Realizar uma interface com a COTRA/DILIC para verificar quais ações foram consideradas no licenciamento na BR 230</t>
  </si>
  <si>
    <t>9.2 Elaborar e implementar um plano com iniciativas que evitem/reduzam abalroamentos de sirênios.</t>
  </si>
  <si>
    <t>CEPAM (Liliam Pinto)</t>
  </si>
  <si>
    <t>Capitania dos Portos, ICMBIO/CMA/REMANOR, AMPA, IPAM (Vera Silva)</t>
  </si>
  <si>
    <t xml:space="preserve">Articulação realizada com a Dra Vera Silva, do INPA, para elaborar Plano </t>
  </si>
  <si>
    <t>Liliam Pinto - CEPAM/ICMBio</t>
  </si>
  <si>
    <t>Não há relatos de abalroamento de sirênios.</t>
  </si>
  <si>
    <t>9.3 Adequar a estrutura  prevista no acordo IBAMA/Norte Energia e colocar em operação o  recebimento de animais ameaçados e endêmicos provenientes do tráfico, atropelamentos / abalroamentos,  captura ilegal e entrega voluntária.</t>
  </si>
  <si>
    <t>Projeto  de adequação da estrutura; relatório dos serviços realizados.</t>
  </si>
  <si>
    <t>ICMBio, INPA, AMPA, Norte Energia (Valéria Saracura), REMANOR</t>
  </si>
  <si>
    <t>A Norte Energia informa que o ACT está sendo revisto especificamente para apoiar as ações de fiscalização, no entanto, a posição da empresa é de não concordância com a vinvulação da implantação de CETAS às obrigações do empreendimento.</t>
  </si>
  <si>
    <t>Dificuldades de acordo entre Norte Energia e DIPRO/IBAMA</t>
  </si>
  <si>
    <t>Valéria Saracura - Consultora Norte Energia</t>
  </si>
  <si>
    <t>Luciana Crema verificará se a ação permanecerá ou será excluída e verificar a competência de implantação do CETAS se é do Estado ou IBAMA</t>
  </si>
  <si>
    <t xml:space="preserve">9.4 Identificar e monitorar áreas de conflitos entre onças e pecuaristas.                            </t>
  </si>
  <si>
    <t>Mapa de conflitos; relatórios de monitoramento</t>
  </si>
  <si>
    <t>CENAP/ICMBio, Associação de Produtores Rurais, Sindicatos de Produtores Rurais, Federação de Produtores Rurais</t>
  </si>
  <si>
    <t>Estudo em execução pelo CENAP (estudos iniciados faltando o monitoramento)</t>
  </si>
  <si>
    <t>Relatório Parcial e mapas</t>
  </si>
  <si>
    <t>Elildo (CENAP/ICMBio)</t>
  </si>
  <si>
    <t>Emil (UFPA/ATM), retirar CENAP</t>
  </si>
  <si>
    <t>9.5 Elaborar e executar um programa de manejo visando resolução do  conflito onça/pecuarista para a região.</t>
  </si>
  <si>
    <t>Documento do plano de manejo; relatórios.</t>
  </si>
  <si>
    <t>1.200,000,00</t>
  </si>
  <si>
    <t>Falta de recursos financeiros</t>
  </si>
  <si>
    <t>Relatório da situação atual do conflito,  campanha de educação ambiental realizada</t>
  </si>
  <si>
    <t>DBIO/ICMBIO (Marcelo Lima)</t>
  </si>
  <si>
    <t>Colônias de Pescadores, Associações Comunitárias de Ribeirinhos, ICMBio, MPA</t>
  </si>
  <si>
    <t>Saída do articulador/especialista da instituição (ICMBio).</t>
  </si>
  <si>
    <r>
      <t xml:space="preserve">Luciana tentará verificar a localização da área B16 para definição da permanência ou não desta ação.
</t>
    </r>
    <r>
      <rPr>
        <sz val="12"/>
        <rFont val="Calibri"/>
        <family val="2"/>
        <scheme val="minor"/>
      </rPr>
      <t>Além disso esta ação pode ser abordada pelas ações 7.4 e 7.13. Confirmada a especificidade do B16 a ação será reavaliada.</t>
    </r>
  </si>
  <si>
    <t xml:space="preserve">9.7 Estabelecer acordos de pesca com as comunidades de ribeirinhos  em função das áreas sensíveis para conservação de sirênios. </t>
  </si>
  <si>
    <t>Instrução normativa publicada</t>
  </si>
  <si>
    <t>Colônia de Pescadores de Vitoria do Xingu Z64 e Z70 (Giácomo Dall)</t>
  </si>
  <si>
    <t>Nívea (SEMA), Jeane (MPA) e vai verificar a inclusão da WWF</t>
  </si>
  <si>
    <t xml:space="preserve">9.8 Estabelecer acordos de pesca com as comunidades de ribeirinhos, como um item a ser incluído no plano de manejo em UC exisitentes e futuras. </t>
  </si>
  <si>
    <t>Acordos firmados incluídos no plano de manejo</t>
  </si>
  <si>
    <t>Sem custo para o PAN.</t>
  </si>
  <si>
    <t>9.9 Estimar a abundância e a tendência populacional das espécies de botos fluviais, ariranha e peixe-boi-amazônico.</t>
  </si>
  <si>
    <t>Relatórios periódicos a partir de janeiro de 2013 e publicações</t>
  </si>
  <si>
    <t>janeiro-12</t>
  </si>
  <si>
    <t>Projeto elaborado pelo CEPAM e CENAP para Conservação de onças e ariranhas no Baixo e Médio Xingu. Entretanto, não foram coletadas informações sobre ariranhas.</t>
  </si>
  <si>
    <t>Falta de equipe e escassez de recursos financeiros.</t>
  </si>
  <si>
    <t>9.10 Incluir e implementar, nos Planos de Utilização e Planos de Manejo das Unidades de Conservação, ações de proteção ao peixe-boi-amazônico, à ariranha e aos botos fluviais, quando dentro da área de ocorrência.</t>
  </si>
  <si>
    <t>Planos de Utilização e de Manejo com ações de conservação implementadas (a partir de janeiro de 2013)</t>
  </si>
  <si>
    <t>Flavia (WCS) e Leandro (Iop),  UFPA/Campus Altamira e Belém, MPEG, Miriam Marmotel (Instituto Mamirauá),  Vera da Silva (INPA), CMA e CENAP, CEPAM, WWF, IMAZON</t>
  </si>
  <si>
    <t>Saída da articuladora da instituição</t>
  </si>
  <si>
    <r>
      <t xml:space="preserve">9.11 Promover pesquisa para as seguintes espécies: </t>
    </r>
    <r>
      <rPr>
        <i/>
        <sz val="11"/>
        <rFont val="Calibri"/>
        <family val="2"/>
      </rPr>
      <t>Morphnus guianensis</t>
    </r>
    <r>
      <rPr>
        <sz val="11"/>
        <rFont val="Calibri"/>
        <family val="2"/>
      </rPr>
      <t xml:space="preserve">, </t>
    </r>
    <r>
      <rPr>
        <i/>
        <sz val="11"/>
        <rFont val="Calibri"/>
        <family val="2"/>
      </rPr>
      <t>Harpia harpyja</t>
    </r>
    <r>
      <rPr>
        <sz val="11"/>
        <rFont val="Calibri"/>
        <family val="2"/>
      </rPr>
      <t>, em relação a inventário em remanescentes florestais com avaliação de abundância, estudos da biologia (reprodução, alimentação, uso de habitat e comportamento) e estudos genéticos.</t>
    </r>
  </si>
  <si>
    <t>Relatórios e publicações</t>
  </si>
  <si>
    <t>Magali detectou um local de identificação (EIA/RIMA) da Harpia.</t>
  </si>
  <si>
    <t>Articulador saiu da instituição</t>
  </si>
  <si>
    <t>Tânia Sanaiotti (INPA)</t>
  </si>
  <si>
    <t>Luciana Crema (CEPAM/ICMBio), Laurenz Pinder (Norte Energia), Tiago (Biota), Gustavo (LEME)</t>
  </si>
  <si>
    <t>9.12 Realizar  monitoramento de atropelamentos de fauna silvestre nas principais estradas da área do PAN.</t>
  </si>
  <si>
    <t>Relatórios</t>
  </si>
  <si>
    <t>Luciana entrará em contato com o Leandro para . Elildo e Joema entrará em contato com Alex Bager (UFLA) para ver se ele ficaria com a articulação desta ação.</t>
  </si>
  <si>
    <t>9. Redução de perdas de animais silvestres em decorrência de atropelamentos/abalroamentos e conflitos por competição por recursos com populações humanas</t>
  </si>
  <si>
    <t>10.1 Identificar  as áreas importantes  para   a alimentação e reprodução de espécies ameaçadas da fauna terrestre e seus riscos associados.</t>
  </si>
  <si>
    <t xml:space="preserve">Relatório </t>
  </si>
  <si>
    <t>WCS – Projeto Tamanduá (Flávia Miranda)</t>
  </si>
  <si>
    <t>NUMA-UFPA, UFPA - Belém; IBAMA, INPE, Centros Especializados do ICMBio, IOP, IUCN, MPEG</t>
  </si>
  <si>
    <t>Luciana entrará em contato com a Flávia para ter retorno quanto o andamento desta ação.</t>
  </si>
  <si>
    <t>10.2 Identificar  as áreas importantes para   a alimentação e reprodução de espécies ameaçadas da fauna aquática e seus riscos associados.</t>
  </si>
  <si>
    <t>Relatório, mapas e diagnóstico publicado</t>
  </si>
  <si>
    <t xml:space="preserve">Monitoramento da ictiofauna, incluindo aspectos reprodutivos e de alimentação de espécies representativas dos diferentes níveis tróficos em andamento. </t>
  </si>
  <si>
    <t>Nívia solicitou a substituição dela como coordenadora deste objetivo (10).</t>
  </si>
  <si>
    <t>Para este ano, há operações de fauna planejada para o segundo semestre. E dados do SICAFI indicam Operações de pesca cadastradas em Oriximiná de 15 a 29/01/12 e 14 a 28/02/13, em Oriximiná e em Marabá e Tucuruí, assim como, Op. Rios Federais I em Tucuruí, de 15 a 29/01/13 e a Rios Federais II, em Aveiro, de 08 a 31/03/13.</t>
  </si>
  <si>
    <t>No ano de 2012, segundo dados do SICAFI (Sistema de Cadastro, Arrecadação e Fiscalização), dentre as Operações de Fiscalização de Fauna realizadas no estado do PA, houve as Operações Tabuleiros, tanto em Belo Monte, Monte Cristo e Juruti, no período de 06 a 10/02/12, como em Altamira, Aveiro, Itaituba, Santarém e e Vitória do Xingu, de 01 a 31/08/12. E ocorreram as Operações Rios Federais II, em Altamira, Juriti, Óbidos, Oriximiná e Santarém, de 05 a 14/03/12; e Rios Federais I, na mesma região, de 01 a 10/02/12.</t>
  </si>
  <si>
    <t>A falta de CETAS no estado do Pará foi o motivo alegado pelo estado para a não realização de Operações de Fauna no ano de 2011.Tendo sido, portanto, canceladas as 3 Operações de Fauna planejadas para aquele ano, assim como as 7 de pesca. Outro problema sério enfrentado à a dificuldade de se receber os relatórios das Operações para que seja possível realizar seu acompanhamento. O Ibama vem fechando o cerco aos estados inadimplentes em relação aos relatórios de fiscalização, porém, o retorno dos mesmos ainda é precário, o que dificulta em demasia o controle das ações realizadas., especialmente, levando-se em conta que são 27 unidades da Federação monitoradas em relação às atividades de fiscalização requeridas por mais de 10 PANs que esta Coordenação de Operações de Fiscalização (COFIS) é responsável, centralizados em minha pessoa. Sugiro, portanto, a parceria de um co-articulador do Ibama do Pará.</t>
  </si>
  <si>
    <t>Realizar operações de fiscalização voltadas para as ameaças às espécies do PAN.</t>
  </si>
  <si>
    <t>Antônio Hernandes (IBAMA/Santarém),  Frederico Queiroz verificará</t>
  </si>
  <si>
    <t>Buscar melhor diálogo entre a superintendência/PA do IBAMA com a Sede no que condiz às operações.</t>
  </si>
  <si>
    <t>10.4 Fortalecer a ação dos agentes ambientais voluntários (AAV).</t>
  </si>
  <si>
    <t>Relatórios dos 20 cursos de capacitação; relatórios das ações dos AAV</t>
  </si>
  <si>
    <t>ICMBio – FN Caxiuanã (Carlos Alberto Braga)</t>
  </si>
  <si>
    <t>IBAMA, Prefeituras e associações da sociedade civil organizada</t>
  </si>
  <si>
    <t>Pré Projeto Elaborado.</t>
  </si>
  <si>
    <t>Precisamos de informações sobre as comunidades dos municípios que serão afetados pela construção da UHE de Belo Monte (atividades produtivas, populações tradicionais, ecossistemas, numero de habitantes, etc).</t>
  </si>
  <si>
    <t>Manuel fará contato com o Carlos (Flona Caxiuanã) e Frederico verificará a existência deste programa dentro do IBAMA. Sendo verificado que o programa foi extinto definir se a ação deve ser excluída ou modificada.</t>
  </si>
  <si>
    <t>10. Diminuição de riscos às áreas de alimentação e reprodução de espécies alvo do PAN</t>
  </si>
  <si>
    <t>OBSERVAÇÕES</t>
  </si>
  <si>
    <t>Desenvolver estudos sobre a ecologia (comportamento, alimentação, uso do habitat) das espécies de mamíferos aquáticos abrangidas no PAN.</t>
  </si>
  <si>
    <t>Publicações, relatórios anuais publicados</t>
  </si>
  <si>
    <t>Gustavo de Oliveira (LEME/Norte energia)</t>
  </si>
  <si>
    <t>CMA, CEPAM, CENAP, Vera Silva (INPA), MPEG (André Ravetta), INPA (Vera Silva), MEG/GEMAN (José de Souza Silva Júnior - Cazuza), Miriam Marmontel (Mamirauá)</t>
  </si>
  <si>
    <t>Rita Braune (FIOCRUZ)</t>
  </si>
  <si>
    <t>Expandir a terra indígena Paquiçamba a jusante e a montate de forma a promover a conectividade com a área já adquirida pela Norte Energia</t>
  </si>
  <si>
    <r>
      <t xml:space="preserve">Janete (FUNAI) </t>
    </r>
    <r>
      <rPr>
        <sz val="11"/>
        <color rgb="FFFF0000"/>
        <rFont val="Calibri"/>
        <family val="2"/>
        <scheme val="minor"/>
      </rPr>
      <t>(Valéria entrará em contato)</t>
    </r>
  </si>
  <si>
    <r>
      <t xml:space="preserve">Pedro Bigneli (Norte Energia), Tânia Sanaiotti (INPA), Claudia Khawage (SEMA/PA - </t>
    </r>
    <r>
      <rPr>
        <sz val="11"/>
        <color rgb="FFFF0000"/>
        <rFont val="Calibri"/>
        <family val="2"/>
        <scheme val="minor"/>
      </rPr>
      <t>Nívea verifica</t>
    </r>
    <r>
      <rPr>
        <sz val="11"/>
        <color theme="1"/>
        <rFont val="Calibri"/>
        <family val="2"/>
        <scheme val="minor"/>
      </rPr>
      <t>r), Marcelo Cavallini (ICMBio)</t>
    </r>
  </si>
  <si>
    <t>Para integrar o mosaico de conexão, há recomendação de ampliação da área da terra indígena Paquiçamba nos dois eixos. A FUNAI tem interesse em realizar isso.</t>
  </si>
  <si>
    <t>Elaborar e implementar programa de transporte de organismos aquáticos vivos ornamentais na bacia do Xingu</t>
  </si>
  <si>
    <t>Embarcações a serem cedidas aos pescadores profissonais, sendo estas adaptadas ao transporte de organismos aquáticos vivos</t>
  </si>
  <si>
    <t>Felipe Weber (MPA - GTT Ornamentais)</t>
  </si>
  <si>
    <t>Leandro Sousa (UFPA - Altamira)</t>
  </si>
  <si>
    <t>Implementar entreposto pesqueiro na cidade de Altamira/PA e São Felix do Xingu com intuito de recepcionar os organismos aquáticos com fins ornamentais para depuração, antes de transportá-los para as empresas exportadoras</t>
  </si>
  <si>
    <t>Instalação dos entrepostos pesqueiros</t>
  </si>
  <si>
    <t>Leandro Sousa (UFPA - Altamira), Luciana Crema (CEPAM)</t>
  </si>
  <si>
    <t>Elaboração de editais de pesquisa científicas para a cadeira produtiva de organismos aquáticos vivos com fins ornamentais e de aquariofilia.</t>
  </si>
  <si>
    <t>Editais (chamadas públicas), disponibilizando linhas de pesquisa específicas a temática</t>
  </si>
  <si>
    <t>CNPq, Katia Ribeiro (COMOB/ICMBio)</t>
  </si>
  <si>
    <t>Promoção de cursos e material de capacitação para cadeia produtiva da pesca ornamental com objetivo de agregar sustentabilidade ao produto e consequentemente valor aos organismos aquáticos com fins ornamentais de aquariofilia.</t>
  </si>
  <si>
    <t>Cursos e cartilhas de capacitação</t>
  </si>
  <si>
    <t>Ana Paula de Araujo (Aquapiscius), Leandro Sousa (UFPA-ALT), Sandro (Norte Energia)</t>
  </si>
  <si>
    <t>Unificação das guias de transporte para organismos aquáticos com fins ornamentais, gerando mecanismos de controle e monitoramento da produção</t>
  </si>
  <si>
    <t>DOP (documento de origem do pescado) instalado</t>
  </si>
  <si>
    <t>Hanry (DBFLO/IBAMA)</t>
  </si>
  <si>
    <t xml:space="preserve">PLANO DE AÇÃO NACIONAL PARA A CONSERVAÇÃO DAS ESPÉCIES ENDÊMICAS E AMEAÇADAS DE EXTINÇÃO DA REGIAO DO BAIXO E MÉDIO XINGU </t>
  </si>
  <si>
    <t>Assegurar a viabilidade populacional de espécies ameaçadas e endêmicas da fauna da área de abrangência do PAN no Médio e Baixo Xingu, conservando habitats e promovendo o desenvolvimento socioambiental.</t>
  </si>
  <si>
    <t>16/05/2013 A 17/05/2013</t>
  </si>
  <si>
    <t>Foi iniciado em março de 2012 o programa de conservação dos ecossistemas aquáticos de acordo com o PBA da UHE de Belo Monte.
Com a execução deste programa foram realizadas campanhas trimestrais no projeto de monitoramento da ictiofauna e no de investigação taxonômica. 
O projeto de monitoramento da qualidade da água está contribuindo com campanhas mensais em detectar eventuais alterações ambientais.
Não foi possível averiguar se há qualquer estudo referente a moluscos na área de influência do PAN.
Mapas com perspectiva de serem gerados até jullho de 2013 (Valéria)</t>
  </si>
  <si>
    <t>Relatórios técnicos trimestrais  consolidados.</t>
  </si>
  <si>
    <t>Ainda não foram gerados mapas. Ausência de qualquer integração dos resultados alcançados nos diferentes projetos.
Mapas base produzidos. Faltam os mapas integradores.</t>
  </si>
  <si>
    <t>Levantar se existe no PBA ou na academia projetos especificos sobre moluscos (Foi encontrado inventário de moluscos aquáticos NO LIVRO "Ecorregião Aquática Xingu-Tapajós" - Projeto AQUARRIOS, 2011, cap. 6. Existem 27 espécies de moluscos aquáticos encontrados neste inventário. 
Recomenda-se localizar contato de pesquisador especializado na área para dar continuidade aos estudos - Daniel Pimpão.</t>
  </si>
  <si>
    <t>Sandro Tetsuo Emoto (Norte energia)</t>
  </si>
  <si>
    <t>Viabilizar fontes de financiamento para aumentar o conhecimento da ictiofauna em areas até agora não estudadas. Isso é prioritário para poder avaliar o real estado de conservação de espécies de peixes ornamentais.</t>
  </si>
  <si>
    <t>Relatórios técnicos trimestrais e consolidados. Tombo em coleções cientificas de exemplares de peixes ornamentais. Descrição de novas espécies (em andamento) assim como novas ocorrencias na distribuição de espécies (em andamento).</t>
  </si>
  <si>
    <t>Monitoramento da Qualidade da Água e Vazão em andamento ao longo da área do PAN, incluindo o rio Bacajá.
Não há previsão de haver monitoramento nos rios Ituna, Itatá e Bacajaí.</t>
  </si>
  <si>
    <t>Total desconhecimento da ictiofauna entre S. Felix e a confluência Xingu/Iriri prejudicando o conhecimento da real distribuição geografica das espécies ornamentais (São áreas fora da abragência do PAN).</t>
  </si>
  <si>
    <t>Omissão de dados por parte dos pescadores, apesar do esforço de convencimento feito por parte dos pesquisadores.
O PBA apresenta limitações no acesso às informações por causa de atividades ilícitas que não é possível medir.</t>
  </si>
  <si>
    <t xml:space="preserve">Laurenz Pinder </t>
  </si>
  <si>
    <t>Monitoramento feito diariamente desde março de 2012 pelo PBA.</t>
  </si>
  <si>
    <t>Relatórios protocolados no IBAMA em janeiro de 2013;
Mapas das áreas.</t>
  </si>
  <si>
    <t xml:space="preserve">Foi iniciado em março de 2012 o programa de conservação dos ecossistemas aquáticos de acordo com o PBA da UHE de Belo Monte.
Com a execução deste programa foram realizadas campanhas trimestrais no projeto de monitoramento da ictiofauna e no de investigação taxonômica. 
Adicionalmente podem citar alguns trabalhos acadêmicos em andamento do Programa de pós-graduação em Ecologia Aquática e Pesca utilizando metodos tradicionais dos conteudos alimentares e tecnicas modernas como a de isótopos estáveis
</t>
  </si>
  <si>
    <t>Foram já elaborados dois relatórios trimestrais e um anual sobre os resultados do projeto de investigação taxonômica e monit. da ictiofauna. Um número expressivo de resumos de congresso foram apresentados no Encontro Brasileiro de Ictiologia realizado em Maringa jan 2013.</t>
  </si>
  <si>
    <t>Ainda não foi publicado trabalho em revista cientifica.</t>
  </si>
  <si>
    <t>Necessidade de dar continuidade ao estudo de ecologia trófica.</t>
  </si>
  <si>
    <t>A infraestrutura para estruturação do plantel está em período de contratação da construção.</t>
  </si>
  <si>
    <t>Mauro (IBAMA) vai consultar o articulador para informar o andamento desta ação.</t>
  </si>
  <si>
    <t>Com um conjunto de projetos seja do PBA da UHE de Belo Monte, assim como do tipo acadêmico foi possivel dar início a este ação.</t>
  </si>
  <si>
    <t>Foi elaborado uma cartilha com as fotos das espécies de peixes encontrados no Xingu (versão preliminar), está sendo criada uma coleção de referência em Altamira, assim como estão sendo descritas novas espécies.</t>
  </si>
  <si>
    <t>Necessidade de viabilizar a construção do laboratório no campus da UFPA de Altamira de acordo com as condicionantes do IBAMA.</t>
  </si>
  <si>
    <t>André Ravetta (MPEG) entrar em contato com Tomazzo para buscar informação com Valéria</t>
  </si>
  <si>
    <t>É necessário que o CECAV faça ações de aproximação com os proprietários.</t>
  </si>
  <si>
    <t xml:space="preserve">
Procurar pesquisadores com moluscos;
Foi encontrado inventário de moluscos aquáticos da NO LIVRO "Ecorregião Aquática Xingu-Tapajós - Projeto AQUARRIOS, 2011, cap. 6". Existem 27 espécies de moluscos aquáticos encontrados neste inventário. 
Recomenda-se localizar contato de pesquisador especializado na área para dar continuidade aos estudos - Daniel Pimpão?</t>
  </si>
  <si>
    <t>Frederico Queiroz (IBAMA)</t>
  </si>
  <si>
    <t>Não houve andamento desta ação;
Contato com pesquisadora (Criscian Kellen - INPA) estabelecido.</t>
  </si>
  <si>
    <r>
      <t>Sandro (Norte energia), Daniel Pimpão, Colin (UFPA - Bragança), Jeferson Francisco (</t>
    </r>
    <r>
      <rPr>
        <sz val="12"/>
        <color rgb="FFFF0000"/>
        <rFont val="Calibri"/>
        <family val="2"/>
        <scheme val="minor"/>
      </rPr>
      <t>EMBRAPA - Vicente Medeiros/LEME entrará em contato)</t>
    </r>
  </si>
  <si>
    <t>Criscian Kellen (INPA), Vicente Medeiros (LEME), sunstituir Váléria por Laurenz</t>
  </si>
  <si>
    <t>Laurenz Pinder</t>
  </si>
  <si>
    <t>Norte energia repassar mapeamentos para IBAMA, que repassará para os centros: CEPAM, CMA, CEPTA e CENAP.
Consolidação dos dados em mapa para o quarto relatório consolidado, que será entregue ao IBAMA em julho de 2013.</t>
  </si>
  <si>
    <t>Iniciados estudos da Vitoria Isaac/Norte energia sobre pesca sustentável.</t>
  </si>
  <si>
    <t>Vladimir Formiga (MPA)</t>
  </si>
  <si>
    <t>CEPTA (Claudio Bock), Substituir Lisa (Andre Ravetta)</t>
  </si>
  <si>
    <t>Luciana Crema (CEPAM/ICMBio)</t>
  </si>
  <si>
    <t>Luciana Crema (CEPAM/ICMBio), Gláucia (CMA/ICMBio), Elildo (CENAP/ICMBio), Cláudio Bock (CEPTA)</t>
  </si>
  <si>
    <t>Valéria Tavares (UFMG), Leandro Sousa (UFPA - Altamira)</t>
  </si>
  <si>
    <t>Tomazzo Giarrizzo (UFPA), Luiz Cláudio Bock (CEPTA/ICMBio)</t>
  </si>
  <si>
    <r>
      <t xml:space="preserve">Aportar recurso e pessoal administrativo.
</t>
    </r>
    <r>
      <rPr>
        <sz val="11"/>
        <color rgb="FFFF0000"/>
        <rFont val="Calibri"/>
        <family val="2"/>
        <scheme val="minor"/>
      </rPr>
      <t>Luciana Crema entrará em contato com ISA, UFPA</t>
    </r>
  </si>
  <si>
    <t>Não há trabalhos voltados à caça</t>
  </si>
  <si>
    <t>Memorial das Áreas críticas para as espécies Ameaçadas de extinção em andamento; Elaboração de projeto para criação de UC baseado na presença de  espécies ameaçadas de extinção em algumas áreas detrminadas no Mapa de areas prioritárias do MMA;
Governo do Estado do Pará está viabilizando estudos para criação de UC.</t>
  </si>
  <si>
    <t>Fátima Oliveira e Valéria Saracura</t>
  </si>
  <si>
    <t>Houve intensificação de ações de fiscalizações integradas pela SEMA e IBAMA no período de desova, agosto a dezembro - apenas na parte do tabuleiro. Essa intensificação ocorreu por uma determinação do MP.
Faltam informações acerca da região de cavernas.</t>
  </si>
  <si>
    <t>Não está bem articulada com o plano de fiscalização realizado pelo IBAMA, no âmbito do convênio com a Norte Energia.
No início do ano não têm ações  de fiscalização SEMA/IBAMA.</t>
  </si>
  <si>
    <t>Frederico e André buscar informações sobre a fiscalização nas cavernas.</t>
  </si>
  <si>
    <r>
      <t xml:space="preserve">Antônio Hernandez (IBAMA - </t>
    </r>
    <r>
      <rPr>
        <sz val="12"/>
        <color rgb="FFFF0000"/>
        <rFont val="Calibri"/>
        <family val="2"/>
        <scheme val="minor"/>
      </rPr>
      <t>Frederico verificar</t>
    </r>
    <r>
      <rPr>
        <sz val="12"/>
        <color theme="1"/>
        <rFont val="Calibri"/>
        <family val="2"/>
        <scheme val="minor"/>
      </rPr>
      <t>)</t>
    </r>
  </si>
  <si>
    <t>Plano de Manejo está em fase de construção.</t>
  </si>
  <si>
    <t>Luiz (WWF) verificará informações com Marcos</t>
  </si>
  <si>
    <t>Marcos Rocha (RESEX Verde para Sempre)</t>
  </si>
  <si>
    <t>Sunstituir Lisa por André (MPEG)</t>
  </si>
  <si>
    <t xml:space="preserve">Mapa elaborado por espécie </t>
  </si>
  <si>
    <t>Ação depende do mapeamento da ocorrência das espécies, que está em andamento.</t>
  </si>
  <si>
    <r>
      <t xml:space="preserve">Tathiana (Terra do Meio), </t>
    </r>
    <r>
      <rPr>
        <sz val="12"/>
        <color rgb="FFFF0000"/>
        <rFont val="Calibri"/>
        <family val="2"/>
        <scheme val="minor"/>
      </rPr>
      <t xml:space="preserve">substituir Lisa por André </t>
    </r>
    <r>
      <rPr>
        <sz val="12"/>
        <color theme="1"/>
        <rFont val="Calibri"/>
        <family val="2"/>
        <scheme val="minor"/>
      </rPr>
      <t>(MPEG)</t>
    </r>
  </si>
  <si>
    <t>Publicação pela FUNAI com área reservada, em processo de efetivação.</t>
  </si>
  <si>
    <t>Articular com INCRA e Governo do Estado, uma vez que a área estava reservada para assentamentos.</t>
  </si>
  <si>
    <t>Marcos Vale (SEMAT - Anapu) , Tânia Sanaiotti (INPA)</t>
  </si>
  <si>
    <t>Criação da UC em andamento (levantamentos socioeconômico e fundiário finalizado, levantamento do meio físico finalizado, e levantamento biológico em fase de finalização), área de UC determinada em acordo com a comunidade local. Próximos passos: sensibilização dos novos representantes eleitos, mobilização para consulta pública e realização da consulta pública.</t>
  </si>
  <si>
    <t>Emil (UFPA - Atamira)</t>
  </si>
  <si>
    <t>Realizar medidas de distância genética e análise de grupamentos em indivíduos presente na área de influência da futura UHE Belo Monte com outros disponíveis em bancos de dados e/ou coleções zoológicas. Mensurar e estimar indices de fluxo genético entre populações.</t>
  </si>
  <si>
    <t>Leandro Sousa (UFPA - Atamira)</t>
  </si>
  <si>
    <t>No âmbito dos PAN onça parda, pintada, pequenos felinos, cachorro vinagre foram rodadas as análises de adequabilidade de habitat, contemplando parte da Amazônia.</t>
  </si>
  <si>
    <t>Elildo Carvalho (CENAP)</t>
  </si>
  <si>
    <t>Matriz indicando as ações a serem desenvolvidas relacionadas aos PANs citados</t>
  </si>
  <si>
    <t>incluir: Tânia Sanaiotti (INPA) - Falconiformes</t>
  </si>
  <si>
    <t>Estou no aguardo de um retorno do ICMBio sobre o convênio a ser firmado com a Norte Energia para então apresentar propostas de financiamento das atividades.</t>
  </si>
  <si>
    <t>Campanhas em todos os municípios há alguns anos.</t>
  </si>
  <si>
    <t>Saloma (entrar em contato com Adenilson Reis - ADEPARA)</t>
  </si>
  <si>
    <t>Existem algumas campanhas voltadas para enfermidade como a raiva, por exemplo.</t>
  </si>
  <si>
    <t>Promover campanhas educacionais focadas nas enfermidades que acometem os animais domésticos e doenças emergentes (chagas, febre amarela, leishmaniose, etc), principalmente no Eixo da Transamazônica e Terras Indígenas.</t>
  </si>
  <si>
    <t>Necessidade de articulação com as prefeituras locais para intensificar as campanhas.</t>
  </si>
  <si>
    <t>Saloma (entrar em contato ICMBio)</t>
  </si>
  <si>
    <t>Existem vários levantamentos de grupos taxonômicos sendo realizados e todos os relatórios são entregues ao IBAMA.</t>
  </si>
  <si>
    <t>Trocar Fernúbia por Marcos Rocha</t>
  </si>
  <si>
    <t>o MPA publicará edital em conjunto com MCT  em 2013.</t>
  </si>
  <si>
    <t>Relatórios e sugestões de cotas para peixes ornamentais ameaçadas do PAN.</t>
  </si>
  <si>
    <t>Retirar Fabiana Prado (ICMBio) e verificar substituto - Manuel (CEPAM)</t>
  </si>
  <si>
    <t>Retirar Fabiana Prado (ICMBio), trocar a instituição do Marcelo, trocar Rogério e colocar a Lívia (CENAT) e verificar substituto - Manuel (CEPAM)</t>
  </si>
  <si>
    <t>7.5 Elaborar, de forma participativa, um programa/projetos com alternativas voltadas para a segurança alimentar e geração de renda das populações humanas.</t>
  </si>
  <si>
    <t>Antônio Hernandez (IBAMA/Altamira), MPA (Luciana vai ver)</t>
  </si>
  <si>
    <t>Atas de reunião.</t>
  </si>
  <si>
    <t xml:space="preserve">Articulação realizada com CENAP/ICMBio, para desenvolver projeto com ariranhas. Articulação com a Resex Verde Para Sempre, para apoio durante a execução de trabalhos de campo. Articulação realizada com a Dra Miriam Marmontel, do Instituto Mamirauá, e GEMAM, do Museu Goeldi, para elaborar projeto de monitoramento com boto e peixe-boi. </t>
  </si>
  <si>
    <t>Projeto elaborado pelo CEPAM e CENAP para Conservação de onças e ariranhas no Baixo e Médio Xingu. Uma tese de mestrado com ariranhas será iniciada no segundo semestre de 2013 na Resex Verde Para Sempre, como parte do projeto de ariranhas realizado em parceira entre CEPAM, CENAP e Resex Verde Para Sempre.</t>
  </si>
  <si>
    <r>
      <t xml:space="preserve">Luis Coutro (WWF),   Marcelo Raseira (CEPAM/ICMBio), Nívea (SEMA), </t>
    </r>
    <r>
      <rPr>
        <sz val="12"/>
        <color rgb="FFFF0000"/>
        <rFont val="Calibri"/>
        <family val="2"/>
        <scheme val="minor"/>
      </rPr>
      <t>Frederico (IBAMA) vai indicar alguém em Altamira, sair ACEPOAT</t>
    </r>
  </si>
  <si>
    <t>Contato com possíveis executores.</t>
  </si>
  <si>
    <t>Coleta e destinação de material fecal para análise em laboratório pela Norte Energia.</t>
  </si>
  <si>
    <t>Tathiana Chaves de Souza (ICMBio)
Laurenz Pinder (Norte Energia)</t>
  </si>
  <si>
    <t>Articulação realizada com CENAP/ICMBio, para desenvolver projeto com ariranhas. Articulação realizada com a Dra Miriam Marmontel, do Instituto Mamirauá, e Gemam, do Museu Goeldi, para elaborar projeto de monitoramento com boto e peixe-boi. 
Projetos de monitoramento da fauna aquática, que inclui o peixe-boi, que permite uma inferência relativa de abundãncia desta espécie.</t>
  </si>
  <si>
    <t>Liliam Pinto - CEPAM/ICMBio
Laurenz Pinder - Norte Energia</t>
  </si>
  <si>
    <r>
      <t>Marcos Rocha (Resex Verde para Sempre),</t>
    </r>
    <r>
      <rPr>
        <sz val="12"/>
        <color rgb="FFFF0000"/>
        <rFont val="Calibri"/>
        <family val="2"/>
        <scheme val="minor"/>
      </rPr>
      <t xml:space="preserve"> Elildo verificará</t>
    </r>
  </si>
  <si>
    <t>Contato com possiveis executores foram realizados. Os interessados estão no aguardo de possíveis fontes de recursos para a execução do projeto.  
A Norte Energia tem realizado ações de monitoramento nos travessões e no trecho da BR 230 que vai até o Sítio Belo Monte (65km).</t>
  </si>
  <si>
    <t>Relatórios Consolidados da Norte Energia enviados ao IBAMA.</t>
  </si>
  <si>
    <t>Retirar Marcelo Lima Reis (ICMBio)</t>
  </si>
  <si>
    <t>Sugiro alterar a ação para: “Realizar operações de fiscalização voltadas para as questões que ameaçam as espécies”. O SICAFI reúne as Operações planejadas anualmente do PNAPA (Plano Nacional Anual de Proteção Ambiental), assim como tem o acompanhamento das que foram cadastradas, as que foram confirmadas e as canceladas, porém, das confirmadas, não possui o acompanhamento dessas Operações, com relatórios que constem a quantidade de Autos de Infração ou itens apreendidos, nem se houve algum fator que levou ao cancelamento da mesma. Recomendo fortemente uma alteração no verbo desta ação 10.3 de “estruturar” um Plano regional.... para “Buscar planejar” ações de fiscalização para a região... A palavra “estruturar” confunde-se com “estrutura logística”, causando confusões na hora do planejamento, levando a crer que, numa época em que se está cortando as Unidades do Ibama, estaria-se requerendo que uma estrutura logística fosse implantada no local.</t>
  </si>
  <si>
    <t>Número de operações e relatórios das operações de fiscalização</t>
  </si>
  <si>
    <r>
      <t>Ação depende da ação 1.1. Retirados os moluscos da ação 1.1 e passados para esta ação.
O</t>
    </r>
    <r>
      <rPr>
        <sz val="12"/>
        <rFont val="Calibri"/>
        <family val="2"/>
        <scheme val="minor"/>
      </rPr>
      <t xml:space="preserve"> ICMBio e a Norte entrarão em contato com Daniel Pimpão acerca do trabalho com moluscos
Emil enviar contato do Colin para o Frederico.</t>
    </r>
  </si>
  <si>
    <r>
      <t xml:space="preserve">Luciana Crema entrar em contato com Ana Albernaz (MPEG) para recuperar os dados para SEMA
Frederico (IBAMA) verificar contato na DIPRO
</t>
    </r>
    <r>
      <rPr>
        <sz val="12"/>
        <color theme="3" tint="0.39997558519241921"/>
        <rFont val="Calibri"/>
        <family val="2"/>
        <scheme val="minor"/>
      </rPr>
      <t xml:space="preserve">..o sipam não tem feito investigações desse tipo, envolvendo caça e pesca, mas existem ações com o MMA e MDA que envolvem monitoramento de floresta, sempre através de sensoriamento remoto. Nesse plano de trabalho está previsto validação de campo por amostragem, mas é uma ação dos parceiros MDA e MMA, no caso. </t>
    </r>
  </si>
  <si>
    <r>
      <rPr>
        <sz val="12"/>
        <rFont val="Calibri"/>
        <family val="2"/>
        <scheme val="minor"/>
      </rPr>
      <t>André consultar Leandro</t>
    </r>
    <r>
      <rPr>
        <sz val="12"/>
        <color rgb="FFFF0000"/>
        <rFont val="Calibri"/>
        <family val="2"/>
        <scheme val="minor"/>
      </rPr>
      <t xml:space="preserve">
Maria Saloma consultar Lucimar</t>
    </r>
  </si>
  <si>
    <r>
      <t xml:space="preserve">Monitoramento não está sendo realizado no interior dos rios Ituna, Itatá e Bacajaí. </t>
    </r>
    <r>
      <rPr>
        <sz val="12"/>
        <color rgb="FF0070C0"/>
        <rFont val="Calibri"/>
        <family val="2"/>
        <scheme val="minor"/>
      </rPr>
      <t xml:space="preserve">Em cada um desses rios, existe um ponto de monitoramento mensal dos parâmetros físicos-químicos, próximo a confluência com o rio Xingu. </t>
    </r>
  </si>
  <si>
    <r>
      <t xml:space="preserve">Sandro contactar  Daniela e Nadson para verificar a possibilidade de entrar como colaboradora da ação. </t>
    </r>
    <r>
      <rPr>
        <sz val="12"/>
        <color rgb="FF0070C0"/>
        <rFont val="Calibri"/>
        <family val="2"/>
        <scheme val="minor"/>
      </rPr>
      <t>A Daniela Santana aceitou ser colaboradora da ação, possui estudos com fitoplâncton. Nadson Simões não possui estudos em andamento, tem necessidade de primeiramente equipar laboratório de limnologia/UFPA.</t>
    </r>
  </si>
  <si>
    <r>
      <t>Daniela Santana (UFPA - Altamira</t>
    </r>
    <r>
      <rPr>
        <sz val="12"/>
        <color theme="1"/>
        <rFont val="Calibri"/>
        <family val="2"/>
        <scheme val="minor"/>
      </rPr>
      <t>)</t>
    </r>
  </si>
  <si>
    <t>AMPLIAÇAO A JUSANTE  DA ÁREA ADQUIRIDA PELA PELA N. ENERGIA DE FORMA A PROMOVER A CONECTIVIDADE COM A TI PAQUIÇAMBA</t>
  </si>
  <si>
    <t>Publicaçao da Ampliação da área já adquirida pela Norte Energia</t>
  </si>
  <si>
    <t>Tânia Sanaiotti (INPA), Janete (FUNAI)</t>
  </si>
  <si>
    <t>1..000.000,00</t>
  </si>
  <si>
    <t>Sandro Tetsuo Emoto (Norte Energia)</t>
  </si>
  <si>
    <t>ALTA</t>
  </si>
  <si>
    <t>Ampliar a jusante a área adquirida pela Norte Energia S.A. de forma a promover a conectividade com a TI Paquiçamba</t>
  </si>
  <si>
    <t>Integrar as informações de saúde das espécies abrangidas pelo PAN ao Centro de Informações em Saúde Silvestre (CISS)</t>
  </si>
  <si>
    <t xml:space="preserve">i)Ocorrencias da área de abrangencia do PAN inclusas no Sistema de Informação em Saúde Silvestre
(ii) remessa, por responsável local, de amostras biológicas para Laboratório integrado à Rede de Laboratórios em Saúde Silvestre, de acordo com as normas por ela estabalecidas; (iii) modelo de alerta na área do PAN validado por diagnóstico confiável; (iv) Boas práticas em saude silvestre e humana adequadas a realiadade local
</t>
  </si>
  <si>
    <r>
      <t xml:space="preserve">Laurenz (Norte Energia), Vicente (LEME Engenharia), Gustavo (LEME Engenharia), </t>
    </r>
    <r>
      <rPr>
        <sz val="12"/>
        <color theme="3"/>
        <rFont val="Calibri"/>
        <family val="2"/>
        <scheme val="minor"/>
      </rPr>
      <t>Flávio Poli e Victor Yunes (BIOTA),</t>
    </r>
    <r>
      <rPr>
        <sz val="12"/>
        <color theme="1"/>
        <rFont val="Calibri"/>
        <family val="2"/>
        <scheme val="minor"/>
      </rPr>
      <t xml:space="preserve"> Prefeituras Anapu, Vitória do Xingu, Altamira, Senador José Porfírio, Brasil Novo, Gurupá, Porto de Moz, Nívea (SEMA/PA), </t>
    </r>
    <r>
      <rPr>
        <sz val="12"/>
        <color theme="3"/>
        <rFont val="Calibri"/>
        <family val="2"/>
        <scheme val="minor"/>
      </rPr>
      <t>Marcia Chame, Norma Labarthe, Tatiana Kugelmeier, Marianna Cavalheiro, Lázaro Oliveira (Fiocruz),  Mauro Moraes (IBAMA/ PA)</t>
    </r>
  </si>
  <si>
    <t>As ações relacionadas  dependem de estreitamento institucional entre Fiocruz e Norte Energia</t>
  </si>
  <si>
    <t>As campanhas vacinação são obrigatórias e acontecem nos meses de maio e novembro em toda Região incluindo areas indigenas.</t>
  </si>
  <si>
    <r>
      <t xml:space="preserve">Prefeituras </t>
    </r>
    <r>
      <rPr>
        <sz val="12"/>
        <color rgb="FFFF0000"/>
        <rFont val="Calibri"/>
        <family val="2"/>
        <scheme val="minor"/>
      </rPr>
      <t xml:space="preserve">(Saloma entrar em contato), incluir: FUNASA (Saloma verificar), Tatiana (FIOCRUZ), Instituto Evandro Chagas (IEC); </t>
    </r>
  </si>
  <si>
    <t>Controle atraves da GTA - relizado pela ADEPARA. Com campanhas de vacinação.</t>
  </si>
  <si>
    <t>1.1  Mapear e monitorar as alterações de habitats  das espécies de peixes ornamentais</t>
  </si>
  <si>
    <t>Daniela Santana (UFPA - Altamira)</t>
  </si>
  <si>
    <t xml:space="preserve">Tomazzo Giarrizzo (UFPA),  Vitoria Isaac (UFPA), Colin (UFPA),  Marize Rocha (ACEPOAT) , Daniel Pimpão (IBAMA) , Benedito Souza (Colônia de Pescadores), Flávio Altiere  (SIPAM) </t>
  </si>
  <si>
    <t>Norte Energia, Vitoria Isaac (UFPA),Marize Rocha (ACEPOAT),  Benedito Souza (Colônia de Pescadores), Vladimir Formiga (MPA), Leandro Sousa (UFPA - Altamira)</t>
  </si>
  <si>
    <t>Mapas anuais das áreas distribuídos e avaliados a partir de outubro de 2012,  quantificação do volume</t>
  </si>
  <si>
    <t xml:space="preserve">Claudio Luiz Bock (ICMBIO/CEPTA ), Rodolfo Pereira (IBAMA),   SEPAQ, </t>
  </si>
  <si>
    <t>Claudio Luiz Bock (ICMBIO/CEPTA)</t>
  </si>
  <si>
    <t>Norte Energia,  Benedito Souza (Colônia de Pescadores), Felipe Weber (MPA), SEMA, Prefeituras Municipais</t>
  </si>
  <si>
    <t>Norte Energia,  Marize Rocha (ACEPOAT),  SEMA, Prefeituras Municipais,  Secretaria Estadual de Aquicultura e Pesca, UFPA de Altamira, IFPA</t>
  </si>
  <si>
    <t>CEPAM/ICMBio, Norte Energia, UFPA, Marize Rocha (ACEPOAT), Rita (BAMA), Felipe Weber (MPA), Leandro Sousa (UFPA - Altamira)</t>
  </si>
  <si>
    <t>1.8 Mapear e monitorar por sensoriamento remoto as feições fisiográficas das sub-baciais da área de abrangência do PAN, dando ênfase à tecnologia de radar, multiespectral e hiperespectral.</t>
  </si>
  <si>
    <t>Tomazzo Giarrizzo (UFPA), Luiz Cláudio Bock (CEPTA/ICMBio), Norte Energia.</t>
  </si>
  <si>
    <t>Magali Henriques (INPA), Dráuzio(INPE), Sandro Emoto (Norte Energia) IMAZON (Heron, Paulo Barreto),  Flávio Altiere e Simões Pereira (SIPAM)</t>
  </si>
  <si>
    <t>CECAV/ICMBIO, Sandro Emoto (Norte Energia) UFPA, Museu Emilio Goeldi, Noé Atzinger (Grupo Espeleológico da Casa de Cultura de Marabá)</t>
  </si>
  <si>
    <t>R. Gregorin (UFLA), Leonardo Trevelin (MPEG)</t>
  </si>
  <si>
    <t>Jocy Brandão Cruz (CECAV)</t>
  </si>
  <si>
    <t>Museu Emilio Goeldi,Luiz  Nélio Saldanha Palheta (IBAMA), UFPA,  Norte Energia , Valeria Saracura</t>
  </si>
  <si>
    <t>Luiz  Nélio Saldanha Palheta (IBAMA), Norte Energia, UFPA, Valéria Tavares, Museu Emilio Goeldi</t>
  </si>
  <si>
    <t>1.14 Identificar áreas de ambientes de pedrais remanescentes</t>
  </si>
  <si>
    <t>Benedito Gil de Souza e Giacomo Dall (Colônias de Pescadores), Tomazzo Giarrizzo(UFPA), Marcelo Lima (Instituto Evandro Chagas), Marize Rocha de Sousa (ACEPOAT), Nadson Simões (UFPA - Altamira)</t>
  </si>
  <si>
    <t>2.3 Determinar a área de ocorrência e distribuição, bem como monitorar as áreas sob degradação no rio Xingu e suas adjacências que são importantes para reprodução/alimentação de moluscos</t>
  </si>
  <si>
    <r>
      <t xml:space="preserve">Sandro Emoto (Norte energia), Daniel Pimpão (IBAMA) Colin (UFPA - Bragança), </t>
    </r>
    <r>
      <rPr>
        <sz val="12"/>
        <color rgb="FFFF0000"/>
        <rFont val="Calibri"/>
        <family val="2"/>
        <scheme val="minor"/>
      </rPr>
      <t>Jeferson Francisco (EMBRAPA - Vicente Medeiros/LEME entrará em contato)</t>
    </r>
  </si>
  <si>
    <t>UFPA, EMBRAPA, Herom IMAZON), Museu Paraense Emilio Goeldi, Benedito Gil (Colônia de Pescadores Z-70), Maria Saloma Mendes (SEMAT -Senador José Porfírio ), Laurenz Pinder  (Norte Energia), Criscian Kellen (INPA), Vicente Medeiros (LEME)</t>
  </si>
  <si>
    <t>Tomazzo Giarrizzo (UFPA )</t>
  </si>
  <si>
    <t xml:space="preserve">Maurício Camargo (Instituto Federal do Pará), Vitoria Isaac (UFPA), Renata Emim (Museu Emilio Goeldi), Vera Silva (INPA), Daniel Pimpão (IBAMA), Collin (UFPA -Bragança) </t>
  </si>
  <si>
    <t>Maurício Camargo (Instituto Federal do Pará), Vitoria Isaac (UFPA), Renata Emim (Museu Emilio Goeldi ), Vera Silva (INPA), Tomazzo Giarrizzo (UFPA), Luciana Crema (CEPAM/ICMBio), Deisi (CMA/ICMBio), Elildo (CENAP/ICMBio), Cláudio Bock (CEPTA/ICMBio)</t>
  </si>
  <si>
    <t>2.7 Propor medidas de ordenamento de pesca das espécies de peixes ornamentais e do Tucunaré do Xingu para assegurar a viabilidade das populações</t>
  </si>
  <si>
    <t>Roberto Gallucci (GBA/MMA , Laire (SEPAQ ), Norte Energia,  Benedito Souza (Colônia de Pescadores de Senador José Porfírio), Lúcio Vale (Colônia de Pescadores de Altamira), Giacomo D´All (Colônia de Pescadores de Vitória do Xingu), SEMA, Prefeituras Municipais, Rita (IBAMA), Secretaria Estadual de Aquicultura e Pesca,  Marize (ACEPOAT), Vitoria Isaac (UFPA)</t>
  </si>
  <si>
    <t xml:space="preserve">2.8 sobre a ecologia (comportamento, alimentação, capacidade de adaptação, plasticidade, dinâmica populacional, resiliência, cadeia trófica) das espécies de peixes abrangidas no PAN. </t>
  </si>
  <si>
    <t>Tomazzo Giarrizzo (UFPA)</t>
  </si>
  <si>
    <t>André Ravetta (MPEG), (Vera Silva (INPA ),José de Souza Silva Júnior - Cazuza (MPEG/GEMAN), Claudio Bock (CEPTA), Miriam Marmontel (Instituto Mamirauá)</t>
  </si>
  <si>
    <t>2.9 Monitoramento e recuperação  do habitat da ariranha na área do PAN.</t>
  </si>
  <si>
    <t>2.10 Monitoramento e recuperação  do habitat do tucunaré do Xingu na área do PAN.</t>
  </si>
  <si>
    <t>Vera Silva (INPA), Nívea Pereira (SEMA/PA), Luciana Crema (CEPAM/ICMBio)</t>
  </si>
  <si>
    <t>2.11 Monitoramento e recuperação   do habitat do peixe-boi na área do PAN.</t>
  </si>
  <si>
    <t>UFPA, SIPAM, Liliam Pinto  (CEPAM), Wilson Spironello (INPA), André Ravetta e Ana Albernaz (MPEG), Valéria Tavares (UFMG), IOP (Leandro Silveira), Emil (UFPA - Altamira), Marcelo Salazar (ISA), Tathiana (ESEC Terra do Meio)</t>
  </si>
  <si>
    <t>Gabriela Leonhardt (COAPRO/ICMBio), Nívea Pereira (SEMA/PA), Mário Cohn- Haft (INPA), André Ravetta (MPEG), DIPRO/IBAMA, Norte Energia, PF, ABIN, SIPAM, IBAMA, ICMBio</t>
  </si>
  <si>
    <t>150.000/operação</t>
  </si>
  <si>
    <t>Antonio Hernandez (IBAMA - Fred entrará em contato para verificar a possibilidade</t>
  </si>
  <si>
    <t>ICMBio, Lizarbson (IBAMA Altamira), PF, PRF, MPF, Coordenação de Apoio à Fiscalização do MPA (CAFIS), Nívea (SEMA/PA), BPA, Neto (Norte Energia)</t>
  </si>
  <si>
    <t>João Arthur (MMA), Marcelo Cavalini (ICMBio)UFPA, Lucimar Souza (CIDIS), Leandro Ferreira (MPEG), Emil (UFPA - Altamira)</t>
  </si>
  <si>
    <t>3.5 Integrar as metas do CIDIS, referentes à gestão ambiental das secretarias do meio ambiente dos municípios do PAN, às ações relevantes para a conservação das espécies alvo e propor a incorporação de adequações.</t>
  </si>
  <si>
    <t>O Nélio Saldanha do IBAMA  informou que o Ibama não tem como diretriz ações de proteção de ambientes cársticos (as ilhas foram inclusas nessa proposta por questão dos pedrais da volta grande, q têm uma fauna bem peculiar). Ele disse que enfatizou isso na reunião passada.
O Coordenador da CAFIS se colocou a disposição para participar das reuniões preparatórias</t>
  </si>
  <si>
    <t>Felipe (MPA) enviou email ao Roberto Galucci e aguarda retorno.</t>
  </si>
  <si>
    <t>Felipe (MPA) Enviou email para a professora Victoria e aguarda retorno.</t>
  </si>
  <si>
    <t>Já ocorreu a Chamada Pública CNPq/MPA nº42/2012 que contemplou uma linha de pesquisa: “MANUTENCÃO E REPRODUÇÃO DO ACARI ZEBRA, Hypancistrus zebra (ISBRUCKER &amp; NIJISSEN, 1991) (PISCES, SILURIFORMES, LORICARIIDAE), EM LABORATORIO”.
Será publicado novo edital em breve para diversas areas tangentes a pesca e aquicultura em parceria com o MCT.</t>
  </si>
  <si>
    <t>O MPA está trabalhando na implementação do DOP- Documento de Origem do Pescado que dará rastreabilidade a toda produção pesqueira e aquicola do Brasil, combatendo a pesca ilegal.</t>
  </si>
  <si>
    <r>
      <t xml:space="preserve">Ação prevista PPA do Ministério da pesca e aquicultura. </t>
    </r>
    <r>
      <rPr>
        <sz val="12"/>
        <color rgb="FF0070C0"/>
        <rFont val="Calibri"/>
        <family val="2"/>
        <scheme val="minor"/>
      </rPr>
      <t>Serão disponibilizadas embarcações pesqueiras, que possibilitem a recirculação da água disponibilizando aos ornamentais transportados a qualidade necessária ao transporte</t>
    </r>
  </si>
  <si>
    <r>
      <t>Ação prevista PPA do Ministério da pesca e aquicultura</t>
    </r>
    <r>
      <rPr>
        <sz val="12"/>
        <color rgb="FF0070C0"/>
        <rFont val="Calibri"/>
        <family val="2"/>
        <scheme val="minor"/>
      </rPr>
      <t>. Como os peixes capturados sofrem elevado processo de stress da captura até o centro da cidade de onde são enviados aos centros de exportação, será implementado centros de recepção a esses animais no intuito de minimizar a perda.</t>
    </r>
  </si>
  <si>
    <r>
      <t xml:space="preserve">Elaboração de material gráfico orientativo e curso a ser ministrado no 2 semestre de 2013. 
Destacar também as espécies foco do PAN. </t>
    </r>
    <r>
      <rPr>
        <sz val="12"/>
        <color rgb="FF0070C0"/>
        <rFont val="Calibri"/>
        <family val="2"/>
        <scheme val="minor"/>
      </rPr>
      <t>Esta sendo desenvolvida uma cartilha de manejo ilustradas para ser disponibilizada aos pescadores de ornamentais. Na entrega da cartilha será ministrado curso de boas práticas.</t>
    </r>
  </si>
  <si>
    <t xml:space="preserve">Prefeituras, ISA, Norte Energia, Engevix, Cassandra Molisani (Norte Energia), Nívea (SEMA/PA), Prefeitura de Senador José Porfírio, Altamira, Vitória do Xingu, Anapu, Gurupá e Porto de Moz, Cassandra Molisani (Norte Energia - Valéria vai confirmar), </t>
  </si>
  <si>
    <t xml:space="preserve">Embrapa, Sílvio (DILIC/IBAMA), Cleber Alho , Israel (IDEFLOR - Fátima verificar), trocar Sílvio por Rosangela (Fred verificar), incluir EMBRAPA Oriental e Rondônia (Noemi, Michelliny - Fátima verificar), </t>
  </si>
  <si>
    <r>
      <t xml:space="preserve">ICMBio, Lizarbson/IBAMA Altamira, PF, PRF, MPF, Lino (CAFIS/MPA - ), SEMA/PA, BPA/PA e </t>
    </r>
    <r>
      <rPr>
        <sz val="12"/>
        <color rgb="FFFF0000"/>
        <rFont val="Calibri"/>
        <family val="2"/>
        <scheme val="minor"/>
      </rPr>
      <t xml:space="preserve">BPA-ALT (Nívea verificar) </t>
    </r>
  </si>
  <si>
    <t>(Carlos Alberto Braga (ICMBio – FLONA Caxuanã )</t>
  </si>
  <si>
    <t>Marcos Rocha (RESEX Verde para Sempre/ICMBio)</t>
  </si>
  <si>
    <t>Laurenz (Norte Energia),  Carlos (ICMBio/DIREP), Eduardo CR5</t>
  </si>
  <si>
    <t>3.10 Elaborar os Planos de Manejo das UC PARNA Serra do Pardo, ESEC da Terra do Meio e APA Estadual do Triunfo do Xingu</t>
  </si>
  <si>
    <t>Valéria (Norte Energia),  Carlos (ICMBio/DIREP), Eduardo CR4, Embrapa, UFPA, MPEG, UNB, Luiz (WWF), CEMAVE, CPB, CENAP</t>
  </si>
  <si>
    <t>Tathiana (ESEC Terra do Meio/ICMBio )</t>
  </si>
  <si>
    <t>Colônias de Pescadores, André Ravetta (UFPA), MPEG , ICMBio, IBAMA, (Liliam Pinto (CEPAM ), Valéria Tavares (UFMG) ,  Leandro Silveira (IOP) ,   Luis Coltro (WWF) Heron David (IMAZON) Patrícia Baião, Embrapa</t>
  </si>
  <si>
    <t>Nívea Pereira (SEMA/PA )</t>
  </si>
  <si>
    <t>Colônias de Pescadores, UFPA, André Ravetta  e Cazuza (MPEG), (Marcelo Cavalini (ICMBio), Nélio Saldanha (IBAMA), Liliam Pinto (CEPAM ),  Luis Coltro (WWF), Heron David ( IMAZON, (Patrícia Baião ( CI )</t>
  </si>
  <si>
    <t>4.3 Criar UC na margem direita do rio Igarapé Bacajá, bem como parte na margem esquerda, de modo a promover a conexão entre as terras indígenas Arara da Volta Grande e Trincheira/Bacajá</t>
  </si>
  <si>
    <t>Marcelo Cavalini (ICMBIO), Fabio Ribeiro (FUNAI Altamira), Nívea (SEMA), João Arthur (MMA), SEMAT, Marcos Vale (SEMAT - Anapu) , Tânia Sanaiotti (INPA)</t>
  </si>
  <si>
    <t>Juca (UFPA), MPEG, WWF, Marcelo Cavalini (ICMBio), Norte Energia, Maria Saloma (SEMA de Senador Porfírio), Emil (UFPA - Atamira)</t>
  </si>
  <si>
    <r>
      <t xml:space="preserve">MPA realizará chamadas públicas de pesquisa voltadas para a cadeia produtiva de ornamentais
Leandro Sousa esclarece que estão investigando o registro de espécies de rivulídeos (peixeis anuais </t>
    </r>
    <r>
      <rPr>
        <i/>
        <sz val="12"/>
        <color theme="1"/>
        <rFont val="Calibri"/>
        <family val="2"/>
        <scheme val="minor"/>
      </rPr>
      <t>Spectrolebias reticulatus)</t>
    </r>
    <r>
      <rPr>
        <sz val="12"/>
        <color theme="1"/>
        <rFont val="Calibri"/>
        <family val="2"/>
        <scheme val="minor"/>
      </rPr>
      <t xml:space="preserve"> na área de abrangência do PAN. </t>
    </r>
    <r>
      <rPr>
        <sz val="12"/>
        <color rgb="FFFF0000"/>
        <rFont val="Calibri"/>
        <family val="2"/>
        <scheme val="minor"/>
      </rPr>
      <t xml:space="preserve">
</t>
    </r>
    <r>
      <rPr>
        <sz val="12"/>
        <color rgb="FF0070C0"/>
        <rFont val="Calibri"/>
        <family val="2"/>
        <scheme val="minor"/>
      </rPr>
      <t>Leandro Sousa obteve sucesso na captura de exemplares de Pituna xinguensis (espécie de peixe anual que ocorre em simpatria com a espécie supracitada e também é alvo do PAN-Rivulidae). As informações de localidade já foram passadas à Izabel Boock (CEPTA/ICMBIO).</t>
    </r>
  </si>
  <si>
    <t>Nívea Pereira (SEMA)</t>
  </si>
  <si>
    <t xml:space="preserve"> MPF, João Arthur (MMA), IBAMA, Ângelo Santarlacci (FUNTEC); Leandro Ferreira (MPEG), Frederico (IBAMA)</t>
  </si>
  <si>
    <t>André Ravetta (MPEG), Cida (UFPA), Norte Energia, IBAMA, Valeria Tavares (UFMG)</t>
  </si>
  <si>
    <t>Artur Luiz da Costa da Silva (UFPA )</t>
  </si>
  <si>
    <t xml:space="preserve"> Artur Luiz da Costa da Silva (UFPA )</t>
  </si>
  <si>
    <t>Valéria Tavares (UFMG), Camile Lugarine (CEMAVE/ICMBio), Leandro Sousa (UFPA - Atamira)</t>
  </si>
  <si>
    <t>Tathiana Chaves de Sousa (ICMBio - Esec Terra do Meio)</t>
  </si>
  <si>
    <t>ICMBio (Altamira), UFPA, Valéria (MPEG), Embrapa, Colônias de Pescadores, André Ravetta e Cazuza (MPEG ), ICMBio, IBAMA, Liliam Pinto (CEPAM ), (Valéria Tavares (UFMG ),  (Leandro Silveira (IOP), Luis Coltro (WWF ),  (Heron David (IMAZON ),  Patrícia Baião (CI ), Gabriela Leonhardt (COAPRO/ICMBio)</t>
  </si>
  <si>
    <t>4.9 Avaliar a distribuição geográfica das espécies terrestres na área de abrangência do PAN</t>
  </si>
  <si>
    <t>Tathiana Chaves (Esec Terra do Meio), Ivan (ICMBio) Centros ICMBio (CPB), Cida (UFPA),  Laurenz (Norte Energia), Gabriela Leonhardt (COAPRO/ICMBio)</t>
  </si>
  <si>
    <t>Adriana Trinta (CMA),  Onildo Marine (CECAT),  Elildo (CENAP ), Camile Lugarine (CEMAVE) , Mônica Montegro (CPB ),  (Maurício Barbante (SAVE Brasil),  Leandro Silveira (IOP),  Tânia Sanaiotti (INPA) - Falconiformes</t>
  </si>
  <si>
    <t xml:space="preserve">André Ravetta (MPEG), Vera Silva ( INPA), José de Souza Silva Júnior (MEG/GEMAN) Cazuza), Miriam Marmontel (Instituto Mamirauá), Onildo Marine (CECAT),  |Elildo (CENAP) , Camile Lugarine (CEMAVE), (Mônica Montegro (CPB ), (Flavia Miranda (WCS), </t>
  </si>
  <si>
    <t xml:space="preserve"> Flávia (WCS), ADEPARA, Instituto Evandro Chagas, Thiago Barros (Funai), ONGs indigenistas, FUNASA, CZOS, Instituto Evandro Chagas, Tatiana Kugelmeier (FIOCRUZ)</t>
  </si>
  <si>
    <t>Secretarias de agricultura dos município, ADEPARA, Thiago Barros (Funai), FUNASA, CZOS, Instituto Evandro Chagas, Laurenz (Norte Energia)</t>
  </si>
  <si>
    <t>ICMBio, IBAMA (Altamira), Evandro Chagas, UFPA, UFRA, UFOPA, Marcia Chame (FIOCRUZ)</t>
  </si>
  <si>
    <t xml:space="preserve">Marcos Rocha (ICMBio) </t>
  </si>
  <si>
    <t>Laurenz (Norte energia), Prefeituras,  Secretaria de Agricultura do Estado do Pará,  Secretaria de Saúde do Pará, Leandro Silveira (IOP),  ADEPARÁ, CZOS, Luciana Crema (CEPAM/ICMBio)</t>
  </si>
  <si>
    <t>SEMA, SEPAQ, ICMBio, IBAMA, UFPA, Prefeituras, DILIC/IBAMA (Frederico Queiroz) e  Marília</t>
  </si>
  <si>
    <t xml:space="preserve">ICMBio, IBAMA,MPA, SEPAQ, SEMA, Prefeituras, Colônias Pescadores, EMATER, MPA (Felipe Weber), IBAMA/DILIC (Frederico Queiroz) e verificar IBAMA/DBFLO </t>
  </si>
  <si>
    <t>SEMA, SEPAQ, ICMBio, IBAMA, UFPA, Prefeituras, Frederico Queiroz) e  Marília</t>
  </si>
  <si>
    <t>Marcos Rocha (Esec Verde para Sempre/ICMBio )</t>
  </si>
  <si>
    <t>Flavia (WCS) e Leandro (Iop), Thiago Barros (Funai), UFPA/Campus Altamira e Belém, MPEG, Miriam Marmontel (Instituto Mamirauá ), CEPAM, CPB, CEMAVE, Leandro Silveira (IOP), Ronaldo Morato (Pró-carnívoros)</t>
  </si>
  <si>
    <r>
      <t>Thiago Barros (Funai), UFPA /Campus Altamira e Belém, MPEG,  CEPAM, CEPTA, Felipe Weber (MPA), Leandro (UFPA) -</t>
    </r>
    <r>
      <rPr>
        <sz val="12"/>
        <color rgb="FFFF0000"/>
        <rFont val="Calibri"/>
        <family val="2"/>
        <scheme val="minor"/>
      </rPr>
      <t xml:space="preserve"> IBAMA (Frederico vai verificar colaborador DBFLO e DIPRO), Tommaso (UFPA)</t>
    </r>
  </si>
  <si>
    <r>
      <t xml:space="preserve">PQA/IBAMA (Maria de Lourdes Cantarelli), Maria Janete Carvalho (Funai), UFPA - Núcleo de Meio Ambiente, Prefeituras Municipais de Altamira, Senador José Porfírio e Vitória (Saloma Mendes), Daniela Santana (UFPA), Hermes Medeiros (UFPA Altamira), Antonio Melo (IBAMA),  ISA (Marcelo Salazar), IPAM (Lucimar Sousa), </t>
    </r>
    <r>
      <rPr>
        <sz val="12"/>
        <color rgb="FFFF0000"/>
        <rFont val="Calibri"/>
        <family val="2"/>
        <scheme val="minor"/>
      </rPr>
      <t>subs fabiana prado?</t>
    </r>
  </si>
  <si>
    <r>
      <t xml:space="preserve"> Renata Emim (GEMAM/Museu Emilio Goeld ),  Fábia Luna (CMA), INPA (Vera Silva),  Marcelo Derzi (CNPT),  Lívia (CENAP), </t>
    </r>
    <r>
      <rPr>
        <sz val="12"/>
        <color rgb="FFFF0000"/>
        <rFont val="Calibri"/>
        <family val="2"/>
        <scheme val="minor"/>
      </rPr>
      <t>ver subs de Fabiana</t>
    </r>
  </si>
  <si>
    <t>7.9 Realizar levantamento das espécies nativas da área do PAN com potencial para atividades de aquicultura para fins alimentares como alternativa econômica aos pescadores artesanais.</t>
  </si>
  <si>
    <t>Sandro  Emoto (Norte Energia)</t>
  </si>
  <si>
    <t>(Benedito Gil Souza (Colônia De Pescadores Z-70) , Giacomo (Colônia de Pescardoes Z-12 (),  Lucio Vale (Colônia de Pescarores de Altamira ), Jeanne Gomes (MPA)</t>
  </si>
  <si>
    <t>7.10 Estimular atividades de aquicultura das espécies nativas da área área afetada pela UHE para fins alimentares.</t>
  </si>
  <si>
    <t>Colônia de Pescadores Z-70, SEPAQ, Felipe Weber (MPA), Raimundo Vieira (Colônia de pescadores Z 57 e Coopebax)</t>
  </si>
  <si>
    <t>Na reunião realizada no dia 27/06/2013 pela Comissão de Pesca e Aquicultura/Fórum de Acompanhamento Social-PBA, foi apresentado o Projeto Pesca Sustentável, entretanto,  não foi apresentada  nenhuma alternaitva econômica  para os pescadores artesanais profissionais.  O MPA  se colocou a disposição para auxiliar a Norte Energia em tal ação,  entrentato, até o momento não foi acionado para possiveis contribuições.</t>
  </si>
  <si>
    <t>Sandro Emoto (Norte Energia)</t>
  </si>
  <si>
    <t xml:space="preserve">ICMBIO, MPA, POLICIA FEDERAL, RODOVIÁRIA, BPMA, FORÇA NACIONAL , SEMA/PA,  Thiago Barros (Funai), Antônio Hernandez (IBAMA/Altamira), Lino Garcia Borges (MPA </t>
  </si>
  <si>
    <r>
      <t xml:space="preserve">A Norte Energia (Valéria) informa que as atividades de fiscalização no Âmbito de ACT - Acordo de Cooperação Técnica - entre Norte Energia e DIPRO, estabelecido em maio de 2011, estão ocorrendo. Como também  ações de fiscalização por parte da SEMA/PA, BPA e SEMAT de Senador José Porfírio especialmente na regiçao dos Tabuleiros. Esta última também tendo um acordo de cooperação técnica e financeira. Sugestão: inclusão de Antônio Hernandez para minimizar os problemas com o repasse de informações dentro do IBAMA.  Intensificar ações com ornamentais PF </t>
    </r>
    <r>
      <rPr>
        <sz val="12"/>
        <color rgb="FF0070C0"/>
        <rFont val="Calibri"/>
        <family val="2"/>
        <scheme val="minor"/>
      </rPr>
      <t>e MPA, Lino Garcia Borges aceitou</t>
    </r>
  </si>
  <si>
    <t xml:space="preserve"> Liliam Pinto) (CEPAM/ICMBio)</t>
  </si>
  <si>
    <t>Flavia (WCS) e Leandro (Iop), Thiago(Funai), UFPA/Campus Altamira e Belém, MPEG, Miriam Marmotel (Instituto Mamirauá), Vera Silva (INPA)</t>
  </si>
  <si>
    <t>Saloma Mendes (SEMAT de Vitória do Xingu)</t>
  </si>
  <si>
    <r>
      <t xml:space="preserve">Ministério da Pesca E Aquicultura, Benedito Gil Souza (Colônia De Pescadores Z-70) , Giacomo (Colônia de Pescarores Z-12), Lucio Vale (Colônia De Pescadores de Altamira), Luis Coutro (WWF),   Marcelo Raseira (CEPAM/ICMBio), Nívea (SEMA), </t>
    </r>
    <r>
      <rPr>
        <sz val="12"/>
        <color rgb="FFFF0000"/>
        <rFont val="Calibri"/>
        <family val="2"/>
        <scheme val="minor"/>
      </rPr>
      <t>Frederico (IBAMA) vai indicar alguém em Altamira,</t>
    </r>
  </si>
  <si>
    <t>Flavia (WCS), Leandro (IOP), Thiago(Funai), UFPA/Campus Altamira e Belém, MPEG, Miriam Marmotel (Instituto Mamirauá),  Vera Silva (INPA), Benedito Gil Souza (Colônia De Pescadores Z-70) , Giacomo (Colônia de Pescarores Z-12), Lucio Vale (Colônia De Pescadores de Altamira), Gustavo Oliveira (Norte Energia/LEME), Lívia Rodrigues (CENAP)</t>
  </si>
  <si>
    <t>O MPA se coloca a disposição para auxiliar nas discussões a cerca da construção do acordo de pesca, uma vez que envolve comunidades ribeirinhas onde há pescadores que realizam a pesca artesanal profissional.</t>
  </si>
  <si>
    <r>
      <t xml:space="preserve">Em reunião realizada em maio de 2013 com dois técnicos do WWF no MPA/Brasília, os mesmos informaram que estavam desenvolvendo atividades referentes à construção de um </t>
    </r>
    <r>
      <rPr>
        <sz val="11"/>
        <color rgb="FF0094C8"/>
        <rFont val="Calibri"/>
        <family val="2"/>
        <scheme val="minor"/>
      </rPr>
      <t>acordo de pesca na região do baixo Xingu, o MPA orientou que protocolassem documento referente às atividades/reuniões já realizadas na Superintência Federal de Pesca e Aquicultura do Pará, para que fosse instaurado processo referente à elaboração do acordo de pesca e se colocou a disposição em auxiliar nas discussões, o MPA encontra-se no aguardo de maiores informações por parte do WWF.</t>
    </r>
  </si>
  <si>
    <r>
      <t>Benedito Gil Souza (Colônia De Pesca</t>
    </r>
    <r>
      <rPr>
        <sz val="12"/>
        <rFont val="Calibri"/>
        <family val="2"/>
        <scheme val="minor"/>
      </rPr>
      <t xml:space="preserve">dores Z-70) , Giacomo (Colônia de Pescarores Z-12), Lucio Vale (Colônia De Pescadores de Altamira), Jeanne (MPA) </t>
    </r>
  </si>
  <si>
    <t xml:space="preserve">ICMBio , MPA, Polícia Federal, Polícia Rodoviária Federal, BPA - PM/PA, Força Nacional , SEMA/PA, Thiago Barros (FUNAI); ESREG IBAMA Altamira; DEMA - PolÍcia Civil/PA, Lino Garcia (CAFIS/MPA)   </t>
  </si>
  <si>
    <r>
      <t>Leonardo Messias (CMBio Coordenação de Proteção) , Tatiana Lucena Pimentel (DIPRO/IBAMA), Tathiana Chaves de Souza (</t>
    </r>
    <r>
      <rPr>
        <sz val="12"/>
        <color rgb="FFFF0000"/>
        <rFont val="Calibri"/>
        <family val="2"/>
        <scheme val="minor"/>
      </rPr>
      <t>ICMBio)</t>
    </r>
    <r>
      <rPr>
        <sz val="12"/>
        <color theme="1"/>
        <rFont val="Calibri"/>
        <family val="2"/>
        <scheme val="minor"/>
      </rPr>
      <t xml:space="preserve">
Laurenz Pinder (Norte Energia)</t>
    </r>
  </si>
  <si>
    <r>
      <t xml:space="preserve">SEINF-PA, Prefeituras, Polícia Rodoviária Federal, IBAMA, Laurenz Pinder ( Norte Energia), Frederico Queiroz </t>
    </r>
    <r>
      <rPr>
        <sz val="12"/>
        <color rgb="FFFF0000"/>
        <rFont val="Calibri"/>
        <family val="2"/>
        <scheme val="minor"/>
      </rPr>
      <t xml:space="preserve">(DILIC/IBAMA) vai sugerir pessoa dentro do IBAMA, </t>
    </r>
  </si>
  <si>
    <t xml:space="preserve">Marcelo Ferreira (DNIT) </t>
  </si>
  <si>
    <t>CENAP/ICMBio, Associação de Produtores Rurais, Sindicatos de Produtores Rurais, Federação de Produtores Rurais, Leandro Silveira ( IOP)</t>
  </si>
  <si>
    <r>
      <t xml:space="preserve">9.6 Realizar ações preventivas para evitar conflitos entre ariranha/pescadores na </t>
    </r>
    <r>
      <rPr>
        <sz val="12"/>
        <color rgb="FFFF0000"/>
        <rFont val="Calibri"/>
        <family val="2"/>
        <scheme val="minor"/>
      </rPr>
      <t>região B16.</t>
    </r>
  </si>
  <si>
    <r>
      <t>Giácomo Dall (Colônia de Pescadores de Vitoria do Xingu Z-</t>
    </r>
    <r>
      <rPr>
        <sz val="12"/>
        <color rgb="FF0094C8"/>
        <rFont val="Calibri"/>
        <family val="2"/>
        <scheme val="minor"/>
      </rPr>
      <t>12</t>
    </r>
    <r>
      <rPr>
        <sz val="12"/>
        <color theme="1"/>
        <rFont val="Calibri"/>
        <family val="2"/>
        <scheme val="minor"/>
      </rPr>
      <t xml:space="preserve"> e Z-70 ), Nívea (SEMA), </t>
    </r>
    <r>
      <rPr>
        <sz val="12"/>
        <color rgb="FFFF0000"/>
        <rFont val="Calibri"/>
        <family val="2"/>
        <scheme val="minor"/>
      </rPr>
      <t>Jeane (MPA) e vai verificar a inclusão da WWF</t>
    </r>
  </si>
  <si>
    <t>MPA, IBAMA, ICMBIO, Prefeituras, SEPAQ, Sandro Emoto (Norte Energia)</t>
  </si>
  <si>
    <r>
      <rPr>
        <sz val="12"/>
        <color rgb="FFFF0000"/>
        <rFont val="Calibri"/>
        <family val="2"/>
        <scheme val="minor"/>
      </rPr>
      <t>Rodolfo ?</t>
    </r>
    <r>
      <rPr>
        <sz val="12"/>
        <color theme="1"/>
        <rFont val="Calibri"/>
        <family val="2"/>
        <scheme val="minor"/>
      </rPr>
      <t xml:space="preserve"> (IBAMA), ICMBIO, Secretaria de Meio Ambiente dos Municípios, Maria Saloma (SEMAT - Vitória do Xingu), Nívea (SEMA), </t>
    </r>
    <r>
      <rPr>
        <sz val="12"/>
        <color rgb="FFFF0000"/>
        <rFont val="Calibri"/>
        <family val="2"/>
        <scheme val="minor"/>
      </rPr>
      <t>Jeane (MPA) e vai verificar a inclusão da WWF</t>
    </r>
  </si>
  <si>
    <t>Flavia (WCS) e Leandro  da Silveira (IOP), Thiago(Funai), UFPA/Campus Altamira e Belém, MPEG, Miriam Marmotel (Instituto Mamirauá), Vera Silva (INPA), CMA e CENAP, Laurenz Pinder (Norte Energia)</t>
  </si>
  <si>
    <t xml:space="preserve">Marcos Rocha (ESEC Verde para Sempre /ICMBio) </t>
  </si>
  <si>
    <t>Vale do Rio Doce, UFPA, UFOPA, MPEG (Alexandre Aleixo), Flona de Carajás, Flona de Tapajós, Luciana Crema (CEPAM/ICMBio), Laurenz Pinder (Norte Energia), Tiago Junqueria (Biota), Gustavo de Oliveira (LEME)</t>
  </si>
  <si>
    <t>Alex Bager (UFLA)</t>
  </si>
  <si>
    <t xml:space="preserve">DNIT, IBAMA, Laurenz Pinder (Norte Energia), UFPA, MPEG </t>
  </si>
  <si>
    <t xml:space="preserve">Sandro Emoto (Norte Energia) </t>
  </si>
  <si>
    <t>IBAMA, INPE, ,  UFPA - Belém; IFPA-Altamira, (Renata Emin (Museu Paraense Emilio Goeldi/GEMAM),  Benedito Gil de Souza (Colônia de Pescadores Z-70), (Simone Mamed (Instituto PHISYS ), Vera da Silva (INPA), Fabia Luna (CMA/ICMBIO)</t>
  </si>
  <si>
    <t>ICMBio, MPA, Política Federal, Polícia Rodoviária, BPA, Força Nacional, SEMA/PA, Thiago Barros (FUNAI), DEMA - Polícia Civil/PA</t>
  </si>
  <si>
    <t xml:space="preserve">Heron Davi (IMAZON) </t>
  </si>
  <si>
    <t>George (IBAMA/CSR), Norte Valéria Saracura (Energia), Noemi Viana (EMBRAPA), Tomazzo Giarrizzo (UFPA)</t>
  </si>
  <si>
    <t>Luciana verificará custo com Valéria Tavares</t>
  </si>
  <si>
    <t>2.12Desenvolver estudos sobre a ecologia (comportamento, alimentação, uso do habitat) das espécies de mamíferos aquáticos abrangidas no PAN.</t>
  </si>
  <si>
    <t>Marcelo Cavalini (ICMBIO), Fabio Ribeiro (FUNAI Altamira), Claudia Kawhage (SEMA), João Arthur (MMA), Pedro Bigneli (Norte Energia)</t>
  </si>
  <si>
    <t>André Ravetta (MPGE), Ana Albernaz (MPEG), Luis (WWF),  Ângelo Santarlacci (FUNTEC), Leandro Ferreira  (MPEG), Heron (IMAZON), Cida e Hermes (UFPA)</t>
  </si>
  <si>
    <t>4.11 Desenvolver estudos sobre a ecologia (comportamento, alimentação, capacidade de adaptação, plasticidade, dinâmica populacional, resiliência, cadeia trófica) das espécies terrrestres abrangidas no PAN.</t>
  </si>
  <si>
    <t>Janete (FUNAI) Ou Tânia Sanaiotti (INPA) definir!!!</t>
  </si>
  <si>
    <r>
      <t xml:space="preserve">Pedro Bigneli (Norte Energia), Tânia Sanaiotti (INPA), </t>
    </r>
    <r>
      <rPr>
        <sz val="12"/>
        <color rgb="FFFF0000"/>
        <rFont val="Calibri"/>
        <family val="2"/>
        <scheme val="minor"/>
      </rPr>
      <t>Claudia Khawage (SEMA/PA - Nívea verificar)</t>
    </r>
    <r>
      <rPr>
        <sz val="12"/>
        <color theme="1"/>
        <rFont val="Calibri"/>
        <family val="2"/>
        <scheme val="minor"/>
      </rPr>
      <t>, Marcelo Cavallini (ICMBio)</t>
    </r>
  </si>
  <si>
    <t>4.12 Ampliar a jusante a área adquirida pela Norte Energia S.A. de forma a promover a conectividade com a TI Paquiçamba</t>
  </si>
  <si>
    <t>Cleo José Alves da Silva (Pref. Municipal de Senador Porfirio   - articulação com ADEPARA) - articulação Maria Saloma</t>
  </si>
  <si>
    <r>
      <t>Prefeituras, ADEPARA, SESPA, Prefeituras (</t>
    </r>
    <r>
      <rPr>
        <sz val="12"/>
        <color rgb="FFFF0000"/>
        <rFont val="Calibri"/>
        <family val="2"/>
        <scheme val="minor"/>
      </rPr>
      <t xml:space="preserve">Saloma entrar em contato), incluir: FUNASA (Saloma verificar), Tatiana (FIOCRUZ), Instituto Evandro Chagas (IEC); </t>
    </r>
  </si>
  <si>
    <t>Laurenz (Norte Energia), retirar Solange daqui, incluir Frederico (IBAMA)</t>
  </si>
  <si>
    <t>Sandro  Emoto (Norte energia)</t>
  </si>
  <si>
    <t xml:space="preserve">Tommaso Giarrizzo (UFPA),  Vitoria Isaac (UFPA), Colin (UFPA),  Marize Rocha (ACEPOAT) , Daniel Pimpão (IBAMA) , Benedito Souza (Colônia de Pescadores), Flávio Altiere  (SIPAM) </t>
  </si>
  <si>
    <t>UFPA (Tommaso Giarrizzo)</t>
  </si>
  <si>
    <t>Sandro Emoto (Norte energia)</t>
  </si>
  <si>
    <t>Victoria Isaac (UFPA)</t>
  </si>
  <si>
    <t>Tommaso Giarrizzo (UFPA)</t>
  </si>
  <si>
    <t>Tommaso Giarrizzo (UFPA), Luiz Cláudio Bock (CEPTA/ICMBio), Norte Energia.</t>
  </si>
  <si>
    <t>Relatório, artigo, mapa</t>
  </si>
  <si>
    <t xml:space="preserve">IMAZON (Heron Davi) </t>
  </si>
  <si>
    <t>IBAMA/CSR (George), Norte  Energia (Valéria Saracura), EMBRAPA (Noemi Viana), UFPA Tomazzo Giarrizzo)</t>
  </si>
  <si>
    <t xml:space="preserve">Sandro Emoto (Norte e Energia) </t>
  </si>
  <si>
    <t>2.8 Desenvolver estudos sobre a ecologia (comportamento, alimentação, capacidade de adaptação, plasticidade, dinâmica populacional, resiliência, cadeia trófica) das espécies de peixes abrangidas no PAN</t>
  </si>
  <si>
    <t>2.12 Desenvolver estudos sobre a ecologia (comportamento, alimentação, uso do habitat) das espécies de mamíferos aquáticos abrangidas no PAN.</t>
  </si>
  <si>
    <t>R$ 150.000/operação</t>
  </si>
  <si>
    <t>R$ 150.000,00/operação</t>
  </si>
  <si>
    <t>R$ 300.000,00/processo de criação</t>
  </si>
  <si>
    <t>Laurenz (Norte Energia),  UFPA, MPEG,  Carlos  (ICMBio/DIREP), Eduardo CR4</t>
  </si>
  <si>
    <t xml:space="preserve">André Ravetta (MPGE),  Tathiana (Terra do Meio), </t>
  </si>
  <si>
    <t>4.2 Criar área protegida entre as terras indígenas Trincheira/Bacajá e Koatinemo</t>
  </si>
  <si>
    <t>R$ 300.000 / por área protegida criada</t>
  </si>
  <si>
    <t>Tathiana Chaves de Sousa (Esec Terra do Meio/ICMBio)</t>
  </si>
  <si>
    <t>Pedro Bigneli (Norte Energia), Tânia Sanaiotti (INPA), Claudia Khawage (SEMA/PA), Marcelo Cavallini (ICMBio)</t>
  </si>
  <si>
    <t>Laurenz (Norte Energia), Prefeituras,  Secretaria de Agricultura do Estado do Pará,  Secretaria de Saúde do Pará, Leandro Silveira (IOP),  ADEPARÁ, CZOS, Luciana Crema (CEPAM/ICMBio)</t>
  </si>
  <si>
    <t xml:space="preserve"> 5.7 Integrar as informações de saúde das espécies abrangidas pelo PAN ao Centro de Informações em Saúde Silvestre (CISS)</t>
  </si>
  <si>
    <t>Laurenz (Norte Energia), Vicente (LEME Engenharia), Gustavo (LEME Engenharia), Flávio Poli e Victor Yunes (BIOTA), Prefeituras Anapu, Vitória do Xingu, Altamira, Senador José Porfírio, Brasil Novo, Gurupá, Porto de Moz, Nívea (SEMA/PA), Marcia Chame, Norma Labarthe, Tatiana Kugelmeier, Marianna Cavalheiro, Lázaro Oliveira (Fiocruz),  Mauro Moraes (IBAMA/ PA)</t>
  </si>
  <si>
    <t>DILIC/IBAMA (Frederico Queiroz) e  Marília</t>
  </si>
  <si>
    <t>DILIC/IBAMA  Frederico Queiroz) e  Marília</t>
  </si>
  <si>
    <t>Vitória Isaac (UFPA)</t>
  </si>
  <si>
    <t>Katia Regina Aroucha Barros (ICMBio/ CNPT)</t>
  </si>
  <si>
    <t xml:space="preserve">7.5 Desenvolver ações de fiscalização. </t>
  </si>
  <si>
    <t>7.6 Realizar levantamento das espécies nativas da área do PAN com potencial para atividades de aquicultura para fins alimentares como alternativa econômica aos pescadores artesanais.</t>
  </si>
  <si>
    <t>Benedito Gil Souza (Colônia De Pescadores Z-70) , Giacomo (Colônia de Pescardoes Z-12 (),  Lucio Vale (Colônia de Pescarores de Altamira ), Jeanne Gomes (MPA)</t>
  </si>
  <si>
    <t>7.8 Indicar e viabilizar alternativas econômicas aos pescadores artesanais na região da Volta Grande e área da UHE, minimizando as pressões sobre as espécies alvo do PAN.</t>
  </si>
  <si>
    <t>7.9 Avaliar e monitorar o impacto da captura intencional e acidental das espécies de botos fluviais, de peixe-boi-amazônico e de ariranhas.</t>
  </si>
  <si>
    <t xml:space="preserve"> Liliam Pinto (CEPAM/ICMBio)</t>
  </si>
  <si>
    <t>7.10 Introduzir, nos acordos de pesca, mecanismos de proteção à ariranha, ao peixe-boi-amazônico e aos botos fluviais.</t>
  </si>
  <si>
    <t>7.11 Implementar pesquisa para avaliar a  sobreposição da dieta da ariranha (Pteronura brasiliensis) com a atividade de pesca local.</t>
  </si>
  <si>
    <t>7.12 Elaborar e implementar programa de transporte de organismos aquáticos vivos ornamentais na bacia do Xingu</t>
  </si>
  <si>
    <t>7.13 Implementar entreposto pesqueiro na cidade de Altamira/PA e São Felix do Xingu com intuito de recepcionar os organismos aquáticos com fins ornamentais para depuração, antes de transportá-los para as empresas exportadoras</t>
  </si>
  <si>
    <t>7.15 Promoção de cursos e material de capacitação para cadeia produtiva da pesca ornamental com objetivo de agregar sustentabilidade ao produto e consequentemente valor aos organismos aquáticos com fins ornamentais de aquariofilia.</t>
  </si>
  <si>
    <t>7.16 Unificação das guias de transporte para organismos aquáticos com fins ornamentais, gerando mecanismos de controle e monitoramento da produção</t>
  </si>
  <si>
    <t>Francisca Solange Luz (DIFISC/SEMA)</t>
  </si>
  <si>
    <t>Laurenz Pinder (Norte Energia), PF</t>
  </si>
  <si>
    <t>9.2 Adequar a estrutura  prevista no acordo IBAMA/Norte Energia e colocar em operação o  recebimento de animais ameaçados e endêmicos provenientes do tráfico, atropelamentos / abalroamentos,  captura ilegal e entrega voluntária.</t>
  </si>
  <si>
    <t xml:space="preserve">9.3 Identificar e monitorar áreas de conflitos entre onças e pecuaristas.                            </t>
  </si>
  <si>
    <t>Emil (UFPA/ATM),Associação de Produtores Rurais, Sindicatos de Produtores Rurais, Federação de Produtores Rurais, Leandro Silveira ( IOP)</t>
  </si>
  <si>
    <t>9.4 Elaborar e executar um programa de manejo visando resolução do  conflito onça/pecuarista para a região.</t>
  </si>
  <si>
    <t xml:space="preserve">9.6 Estabelecer acordos de pesca com as comunidades de ribeirinhos  em função das áreas sensíveis para conservação de sirênios. </t>
  </si>
  <si>
    <t xml:space="preserve"> Giácomo Dall (Colônia de Pescadores de Vitoria do Xingu Z64 e Z70)</t>
  </si>
  <si>
    <t xml:space="preserve">9.7 Estabelecer acordos de pesca com as comunidades de ribeirinhos, como um item a ser incluído no plano de manejo em UC existentes e futuras. </t>
  </si>
  <si>
    <t>Giácomo Dall (Colônia de Pescadores de Vitoria do Xingu Z64 e Z70 )</t>
  </si>
  <si>
    <t>9.8 Estimar a abundância e a tendência populacional das espécies de botos fluviais, ariranha e peixe-boi-amazônico.</t>
  </si>
  <si>
    <t>Liliam Pinto (CEPAM )</t>
  </si>
  <si>
    <t>9.9 Incluir e implementar, nos Planos de Utilização e Planos de Manejo das Unidades de Conservação, ações de proteção ao peixe-boi-amazônico, à ariranha e aos botos fluviais, quando dentro da área de ocorrência.</t>
  </si>
  <si>
    <t xml:space="preserve">Marcos Rocha (Resex Verde para Sempre /ICMBio) </t>
  </si>
  <si>
    <t>Vale S.A., UFPA, UFOPA, MPEG (Alexandre Aleixo), Flona de Carajás, Flona de Tapajós, Luciana Crema (CEPAM/ICMBio), Laurenz Pinder (Norte Energia), Tiago Junqueria (Biota), Gustavo de Oliveira (LEME)</t>
  </si>
  <si>
    <t>9.11 Realizar  monitoramento de atropelamentos de fauna silvestre nas principais estradas da área do PAN.</t>
  </si>
  <si>
    <t>Flávia Miranda (WCS – Projeto Tamanduá)</t>
  </si>
  <si>
    <t>10.3 Realizar operações de fiscalização voltadas para as ameaças às espécies do PAN.</t>
  </si>
  <si>
    <t>O monitoramento dos aspectos físicos e biológicos da água no rio Xingu tem sido realizado com periodicidade semanal, mensal e trimestral.  Além da análise dos resultados do monitoramento da qualidade da água a NE está analisando os resultados dos monitoramentos da ictiofauna e integrando-os no âmbito do Programa de Conservação e Manejo de Hábitats Aquáticos. No 5ºRC foram apresentados dados e mapas preliminares.</t>
  </si>
  <si>
    <t xml:space="preserve">Relatório Técnico Consolidado (5ºRC) e Banco de Dados, enviado ao IBAMA (Jan 2014) </t>
  </si>
  <si>
    <t>Monitoramento dos parâmetros físico-químicos e biológicos, bem como hidrológicos estão sendo realizados no rio Xingu e Bacajá pela NE.</t>
  </si>
  <si>
    <t>Monitoramento não está sendo realizado no interior dos rios Ituna, Itatá e Bacajaí.</t>
  </si>
  <si>
    <t>Não teve resposta por parte do articulador e ou colaboradores</t>
  </si>
  <si>
    <t>Relatório Técnico Complementar, Mapa e Banco de Dados</t>
  </si>
  <si>
    <t xml:space="preserve">Projeto técnico em fase final de elaboração. A execução do trabalho de recuperação propriamente dita não está acontecendo. </t>
  </si>
  <si>
    <t>Projeto técnico parcial.</t>
  </si>
  <si>
    <t xml:space="preserve">Relatório Técnico Consolidado (5ºRC), enviado ao IBAMA (Jan 2014) </t>
  </si>
  <si>
    <t>Monitoramento sobre uso do habitat e distribuição de ariranhas está em andamento. No 5º RC foi apresentado mapa de ocorrência e distribuição.</t>
  </si>
  <si>
    <t>Monitoramento sobre uso do habitat e distribuição do tucunaré-do-xingu está em andamento. No 5º RC foi apresentado ficha técnica e mapa de distribuição.</t>
  </si>
  <si>
    <t xml:space="preserve">Deve-se pensar na estratégia de acesso ao recurso </t>
  </si>
  <si>
    <t>Esperando a finalização do processo de criação das Ucs do tabuleiro do embaubal e inicio da criação da UC da volta grande do rio xingu.</t>
  </si>
  <si>
    <t>Foi finalizado o Diagnóstico socioambiental; Realizado no dia 28/11/13 a Consulta Pública que  foi aprovada pela pop.; em andamento a elaboração da peça final com memorial descritivo e minuta de decreto para ser enviado para aprovação e assinatura do governador.</t>
  </si>
  <si>
    <t>Elildo Carvalho Jr (CENAP)</t>
  </si>
  <si>
    <t xml:space="preserve">Certificação do estado do PA como 100% livre da febre aftosa pelo MAPA </t>
  </si>
  <si>
    <t>Para as demais epizootias (brucelose, tuberculose, e raiva), há necessidade de contato com órgão de defesa agropecuária daquela região (Baixo e Médio Xingu) e/ou com órgão de extensão (Emater/PA) que também prestam serviços voltados a sanidade do rebanho dos pequenos criadores de animais de produção (bovinos, bubalinos, suínos, ovinos e caprinos). Estamos tentando contato com alguém da ADEPARA de Belém para coleta de mais informações.</t>
  </si>
  <si>
    <t>Projeto de Educação Ambiental desenvolvido pela SEMAT/Vitória do Xingu que tem como objetivo estimular o desenvolvimento de ações voltadas a educação ambiental junto as populações ribeirinhas do baixo e médio Xingu, acerca da importância da conservação das espécies ameaçadas de extinção em especial o peixe-boi, ariranha e botos fluviais que com o seu desaparecimento pode acarretar sérios problemas não só para o desequilíbrio da biodiversidade na região, bem como para a população afetada.</t>
  </si>
  <si>
    <t>Projeto de Fiscalização na Volta Grande do Xingu- SEMAT/Vitoria do Xingu. As fiscalizações que já correm uma vez a cada mês.</t>
  </si>
  <si>
    <t>Relatórios  e boletim de ocorrencia</t>
  </si>
  <si>
    <t>Relatórios, Divulgação na midia, geração de renda</t>
  </si>
  <si>
    <t>o projeto prevê a construção de tanques tipo gaiola no rio, evitando assim, a degradação ambiental de areas a serem suprimidas na construção dos viveiros em terra firme.</t>
  </si>
  <si>
    <t>Articulação com MPA para o desenvolvimento da aquicultura na área de influência do empreendimento.</t>
  </si>
  <si>
    <t>Firmado o Acordo de Cooperação Técnica com o MPA.</t>
  </si>
  <si>
    <t xml:space="preserve">Implantação do Laboratório de Aquicultura de Peixes Ornamentais no CEA. </t>
  </si>
  <si>
    <t>Relatórios, registro fotográfico</t>
  </si>
  <si>
    <t>parcerias entre as instituições colonia pesca Z-12, Z-70, WWF, SEMAT e colõnia de pesca de Porto de Moz.</t>
  </si>
  <si>
    <t>A equipe da fiscalização da ´fauna na SEMA  é muito pequena, não apresentando recurso humano ideal  para organização do plano e principalmente execução</t>
  </si>
  <si>
    <t>Foi produzido um mapa de áreas de risco de conflito entre onças e pecuaristas. No entanto, o mapa não abrange todo o polígono do PAN.</t>
  </si>
  <si>
    <t>Mapa de conflitos, manuscrito de artigo científico (ainda não publicado)</t>
  </si>
  <si>
    <t>Elildo Carvalho Jr (CENAP/ICMBio)</t>
  </si>
  <si>
    <t>A proposta de recursos para realizar entrevistas para localização de ninhos  antes da cheia foi rejeitada pela NE  (ago2013).</t>
  </si>
  <si>
    <t>Impossível captar recursos e implementar sem que exista um articulação e uma injeção de dinheiro de alguma fonte pré-estabelecida.</t>
  </si>
  <si>
    <t>As áreas estão sendo identificadas pelos projetos específicos do PBA e estão sendo analisados de forma integrada. No 5º RC foram apresentados dados e mapas preliminares.</t>
  </si>
  <si>
    <t>Informações estão restritas à area de influência direta do empreendimento</t>
  </si>
  <si>
    <t xml:space="preserve">Inicialmente previsto p/ inicio em Jul/12 e termino em Jul/16 (5 anos de duração). </t>
  </si>
  <si>
    <t>Aguarda o posicionamento de recursos para fechar o Projeto</t>
  </si>
  <si>
    <t>Não há produtos</t>
  </si>
  <si>
    <t>Ação não contemplada pelo PPA, desta forma não há no momento previsão orçamentária</t>
  </si>
  <si>
    <t xml:space="preserve">Problemas jurídicos </t>
  </si>
  <si>
    <t>Cartilha e Encartes</t>
  </si>
  <si>
    <t>Em desenvolvimento Plataforma Informatizada</t>
  </si>
  <si>
    <t>27 milhões divididos para pesca e aquicultura</t>
  </si>
  <si>
    <t>10 mihões</t>
  </si>
  <si>
    <t>Ação não realizada</t>
  </si>
  <si>
    <t>Flávia Miranda</t>
  </si>
  <si>
    <t>Falta de recurso</t>
  </si>
  <si>
    <t>Nota técnica encaminhada pelo setor oficialmente responsável pelo tema no MPA à CONJUR/MPA</t>
  </si>
  <si>
    <t>O CPG Ornamentais ainda não foi implementado devido a divergências de opiniões entre o MMA e o MPA, quanto à composição deste fórum, o que redundou no encaminhamento à CONJUR/MPA</t>
  </si>
  <si>
    <t>O Plano de Manejo  da Flona Caxiuanã foi finalizado e publicado</t>
  </si>
  <si>
    <t>Relacionar os produtos dessa ação com a ação 1.11</t>
  </si>
  <si>
    <t xml:space="preserve"> Serão disponibilizadas embarcações pesqueiras, que possibilitem a recirculação da água disponibilizando aos ornamentais transportados a qualidade necessária ao transporte</t>
  </si>
  <si>
    <t>Como os peixes capturados sofrem elevado processo de stress da captura até o centro da cidade de onde são enviados aos centros de exportação, será implementado centros de recepção a esses animais no intuito de minimizar a perda.</t>
  </si>
  <si>
    <t xml:space="preserve"> Esta sendo desenvolvida uma cartilha de manejo ilustradas para ser disponibilizada aos pescadores de ornamentais. Na entrega da cartilha será ministrado curso de boas práticas.</t>
  </si>
  <si>
    <t>Luciana tentará verificar a localização da área B16 para definição da permanência ou não desta ação.
Além disso esta ação pode ser abordada pelas ações 7.4 e 7.13. Confirmada a especificidade do B16 a ação será reavaliada.</t>
  </si>
  <si>
    <t>19 e 20/03/2014</t>
  </si>
  <si>
    <t>2.11 Monitoramento e recuperação do habitat do peixe-boi na área do PAN.</t>
  </si>
  <si>
    <t>O relatório individual do projeto de monitoramento de mamíferos aquáticos  foi protocolado no IBAMA em 31/01/2014 que traz informações interessantes sobre o grupo e especificamente sobre o peixe-boi.  Ainda não foram iniciadas atividades de recuperação propriamente dita, mas a NE já está organizando um banco de dados e articulando outras ações para auxiliar na caracterização e mapeamento dos habitats de modo a melhor auxiliar as indicações de manejo.</t>
  </si>
  <si>
    <t>Vera Silva (INPA), Nívea Pereira (SEMA/PA)</t>
  </si>
  <si>
    <t>rema</t>
  </si>
  <si>
    <t>Houve tentativas de comunição com colaboradores, mas não conseguimos pessoal para desenvolver a ação. Entramos em contato com outros atores, mas não conseguimos resposta.</t>
  </si>
  <si>
    <t>Não conseguimos desenvolver a ação, pois não encontrarmos pessoas disponíveis para esta atividade.</t>
  </si>
  <si>
    <t>TDR (produto intermediário)</t>
  </si>
  <si>
    <t>Houve uma iniciativa do IDEFLOR em recuperar c/ sps de mogno e cedro, uma caverna em Brasil Novo. A demanda nasceu, pois esta caverna é um pto turistico importante na regiao e as iniciativas do IDEFLOR ocorrem a partir de demandas das pop. locais.</t>
  </si>
  <si>
    <t>Em reunião realizada em maio de 2013 com dois técnicos do WWF no MPA/Brasília, os mesmos informaram que estavam desenvolvendo atividades referentes à construção de um acordo de pesca na região do baixo Xingu, o MPA orientou que protocolassem documento referente às atividades/reuniões já realizadas na Superintência Federal de Pesca e Aquicultura do Pará, para que fosse instaurado processo referente à elaboração do acordo de pesca e se colocou a disposição em auxiliar nas discussões, o MPA encontra-se no aguardo de maiores informações por parte do WWF.</t>
  </si>
  <si>
    <r>
      <t>Rodolfo Pereira (IBAMA</t>
    </r>
    <r>
      <rPr>
        <sz val="20"/>
        <rFont val="Calibri"/>
        <family val="2"/>
      </rPr>
      <t>)</t>
    </r>
  </si>
  <si>
    <r>
      <t>SEMA/PA (Nívea Pereira</t>
    </r>
    <r>
      <rPr>
        <sz val="20"/>
        <rFont val="Calibri"/>
        <family val="2"/>
      </rPr>
      <t>)</t>
    </r>
  </si>
  <si>
    <r>
      <t>IMAZON (Heron David dos S. Martins</t>
    </r>
    <r>
      <rPr>
        <sz val="20"/>
        <rFont val="Calibri"/>
        <family val="2"/>
      </rPr>
      <t>)</t>
    </r>
  </si>
  <si>
    <r>
      <t xml:space="preserve">4.7 Realizar estudos de filogeografia para arara azul, arraia negra, </t>
    </r>
    <r>
      <rPr>
        <i/>
        <sz val="20"/>
        <rFont val="Calibri"/>
        <family val="2"/>
      </rPr>
      <t>Natalus</t>
    </r>
    <r>
      <rPr>
        <sz val="20"/>
        <rFont val="Calibri"/>
        <family val="2"/>
      </rPr>
      <t xml:space="preserve"> para avaliar a conectividade entre populações locais.</t>
    </r>
  </si>
  <si>
    <r>
      <t xml:space="preserve">Relatório anual de ocorrencia das epizootias,  a partir de outubro de </t>
    </r>
    <r>
      <rPr>
        <sz val="20"/>
        <rFont val="Calibri"/>
        <family val="2"/>
        <scheme val="minor"/>
      </rPr>
      <t>2012</t>
    </r>
  </si>
  <si>
    <r>
      <t xml:space="preserve">Número de campanhas realizadas por ano a partir de outubro de </t>
    </r>
    <r>
      <rPr>
        <sz val="20"/>
        <rFont val="Calibri"/>
        <family val="2"/>
        <scheme val="minor"/>
      </rPr>
      <t>2012</t>
    </r>
  </si>
  <si>
    <r>
      <t xml:space="preserve">PQA/IBAMA (Maria de Lourdes Cantarelli), Maria Janete Carvalho (Funai), UFPA - Núcleo de Meio Ambiente, Prefeituras Municipais de Altamira, Senador José Porfírio e Vitória (Saloma Mendes), Daniela Santana (UFPA), Hermes Medeiros (UFPA Altamira), Antonio Melo (IBAMA),  ISA (Marcelo Salazar), IPAM (Lucimar Sousa), </t>
    </r>
    <r>
      <rPr>
        <sz val="20"/>
        <color rgb="FFFF0000"/>
        <rFont val="Calibri"/>
        <family val="2"/>
        <scheme val="minor"/>
      </rPr>
      <t>subs fabiana prado?</t>
    </r>
  </si>
  <si>
    <r>
      <t>Benedito Gil Souza (Colônia De Pesca</t>
    </r>
    <r>
      <rPr>
        <sz val="20"/>
        <rFont val="Calibri"/>
        <family val="2"/>
        <scheme val="minor"/>
      </rPr>
      <t xml:space="preserve">dores Z-70) , Giacomo (Colônia de Pescarores Z-12), Lucio Vale (Colônia De Pescadores de Altamira), Jeanne (MPA) </t>
    </r>
  </si>
  <si>
    <r>
      <t xml:space="preserve">9.10 Promover pesquisa para as seguintes espécies: </t>
    </r>
    <r>
      <rPr>
        <i/>
        <sz val="20"/>
        <rFont val="Calibri"/>
        <family val="2"/>
      </rPr>
      <t>Morphnus guianensis</t>
    </r>
    <r>
      <rPr>
        <sz val="20"/>
        <rFont val="Calibri"/>
        <family val="2"/>
      </rPr>
      <t xml:space="preserve">, </t>
    </r>
    <r>
      <rPr>
        <i/>
        <sz val="20"/>
        <rFont val="Calibri"/>
        <family val="2"/>
      </rPr>
      <t>Harpia harpyja</t>
    </r>
    <r>
      <rPr>
        <sz val="20"/>
        <rFont val="Calibri"/>
        <family val="2"/>
      </rPr>
      <t>, em relação a inventário em remanescentes florestais com avaliação de abundância, estudos da biologia (reprodução, alimentação, uso de habitat e comportamento) e estudos genéticos.</t>
    </r>
  </si>
  <si>
    <t>Ampliar os estudos para toda a área da Bacia do Xingu.
Unir ações pontuais pulverizadas.
Identificar editais para conseguir recursos.</t>
  </si>
  <si>
    <t>Maria Rita Barreto Netto (CEPTA/ICMBio)</t>
  </si>
  <si>
    <t>Apesar da demora no andamento das ações (inerente de todo trabalho de taxonomia), não foi encontrado nenhum problema epecífico na execução.</t>
  </si>
  <si>
    <t>Retirar: Luiz Cláudio Bock (CEPTA/ICMBio)</t>
  </si>
  <si>
    <t>Recursos financeiros, tempo para executar a ação é longo</t>
  </si>
  <si>
    <t>Identificar áreas de ambientes de pedrais remanescentes e do trecho de vazão reduzida (TVR)</t>
  </si>
  <si>
    <t>Por meio do programa de manejo dos habitats aquáticos, banco de dados georreferenciado, cobertura dos empreendimentos avaliados é possível identificar, em escala macro, os ambientes aquáticos degradados</t>
  </si>
  <si>
    <t>Agrupada com a ação 2.2</t>
  </si>
  <si>
    <t>Base de dados,  relatórios anuais de monitoramento distribuídos e avaliados a partir de 2013, mapa distribuído e diagnóstico publicado</t>
  </si>
  <si>
    <t>Retirar: Gláucia (CMA/ICMBio), Cláudio Bock (CEPTA)</t>
  </si>
  <si>
    <t>Até o momento, não foi identificada a necessidade de recuperação. Caso seja necessário, devem ser realizadas atividades para concluir a ação.</t>
  </si>
  <si>
    <t xml:space="preserve">Na área de ocorrência do peixe-boi está sendo criado um mosaico de UC (RDS e REVIS) </t>
  </si>
  <si>
    <t>CMA, CEPAM, CENAP, Vera Silva (INPA), MPEG (André Ravetta), INPA (Vera Silva), MPEG/GEMAN (José de Souza Silva Júnior - Cazuza), Miriam Marmontel (Mamirauá)</t>
  </si>
  <si>
    <t>A carteira de produto da ADT do Xingu irá ficar pronta até junho de 2014 (André)</t>
  </si>
  <si>
    <t>Houve tentativas de comunição com colaboradores, mas não conseguimos pessoal para desenvolver a ação. Entramos em contato com outros atores, mas não conseguimos resposta.
Ação complementar: Para peixes ornamentais, o MPA está realizando uma ação com a Colômbia e o Peru (Felipe).</t>
  </si>
  <si>
    <t>Sugestão de convidar a Polícia Federal para as reuniões do PAN</t>
  </si>
  <si>
    <t>Operações de fiscalização</t>
  </si>
  <si>
    <t>OBSERVAÇÃO</t>
  </si>
  <si>
    <t>Utilizar o mapa da ação 3.1 para as áreas relevantes</t>
  </si>
  <si>
    <t>R$ 50.000,00/ operação</t>
  </si>
  <si>
    <t>Maria Saloma (SEMAT Vitória do Xingu)</t>
  </si>
  <si>
    <t>São executadas ações de fiscalização, porém não foram intensificadas</t>
  </si>
  <si>
    <t>A nível de criação de UC na área alvo do PAN, até agora as Ucs da região do Tabuleiro de Embaubal são as mais próximas de criadas (consulta pública já realizada e aprovada, aguardando assinatura do decreto); Existe a proposta  de criação na Volta Grande do rio Xingu sugerida pela Norte Energia, que se conseguirmos recurso via compensação ambiental será ainda em 2014 iniciado seu processo de criação, caso contrário será iniciado provavelmente em 2015. A nível de criação em áreas estabelecidas no mapa de áreas críticas, iniciou-se em 2013 o Projeto "Planejamento sistemático e priorização espacial para a conservação da biodiversidade do Nordeste Paraense" com a intenção de identificar possíveis estratégias de proteção às espécies ameaçadas de extinção. Vale ressaltar que algumas espécies alvo do PAN são contempladas nesta atividades.</t>
  </si>
  <si>
    <t>3 Ucs em processo de criação: 2 no tabuleiro de Embaubal e 1 na Volta grande do rio Xingu; Estabelecer estratégias de conservação e recuperação para as espécies ameaçadas de Extinção nas áreas criticas.</t>
  </si>
  <si>
    <t xml:space="preserve">Zelma (SEMMA Brasil Novo) </t>
  </si>
  <si>
    <r>
      <t>Cassandra Molisani (Norte Energia</t>
    </r>
    <r>
      <rPr>
        <sz val="20"/>
        <color theme="1"/>
        <rFont val="Calibri"/>
        <family val="2"/>
        <scheme val="minor"/>
      </rPr>
      <t>, Nívea (SEMA/PA), Prefeitura de Senador José Porfírio, Altamira, Vitória do Xingu, Anapu, Gurupá e Porto de Moz</t>
    </r>
  </si>
  <si>
    <t xml:space="preserve">Caverna Planaltina em Brasil Novo recuperada c/ sps de mogno e cedro. </t>
  </si>
  <si>
    <t>A ação está relacionada com o PAN Flora do Xingu (integrar ações)</t>
  </si>
  <si>
    <t>3.8 Finalizar a elaboração do Plano de Manejo da FLONA de Caxiuanã.</t>
  </si>
  <si>
    <t>Carlos Alberto Braga (ICMBio – FLONA Caxuanã )</t>
  </si>
  <si>
    <t>Substituir: Eduardo por Leandro (CR4)</t>
  </si>
  <si>
    <t>Demora no processo para elaboração do TDR. Elaboração do plano dificultada pela questão fundiária ainda não está encaminhada e presença de animais de grande porte - búfalos (Rosa).</t>
  </si>
  <si>
    <t>Substituir Eduardo CR5 por Carlos Pinheiro (CR3)
Adicionar: Alexandre (DIMAN), Goreti (DIMAN), Cecil (DISAT), Mônica (DISAT)</t>
  </si>
  <si>
    <t>ESEC Terra do Meio já contratou consultor (previsão setembro/2014) e PARNA Serra do Pardo não tem TDR ainda.</t>
  </si>
  <si>
    <t>Procurar colaboradores para auxiliar na execução da ação para as áreas fora do PAN
O objetivo principal da ação é atingir a área do PAN e, caso seja possível, expandir para a Terra do Meio. Caso na próxima monitoria isso não tenha sido alcançado, sugere-se modificar a ação para manter apenas a área do PAN.
Liliam (CEPAM) entrar em contato com WWF</t>
  </si>
  <si>
    <t>Análise iniciada no âmbito do PACUERA (apenas área do PAN)</t>
  </si>
  <si>
    <t>Não tem o mesmo nível de informação de imagens de satélite para toda a área como para a área do empreendimento</t>
  </si>
  <si>
    <t>Não foi formalizado o contato com o articulador</t>
  </si>
  <si>
    <t>UC foi proposta e encaminhada à DILIC/IBAMA, mas o IBAMA e o ICMBio ainda não se posicionaram a respeito dos encaminhamentos da NE sugerindo a criação desta UC.</t>
  </si>
  <si>
    <t>Ação será mantida até resposta oficial da Câmara de Compensação Ambiental. Caso não se obtenha a resposta ou ela seja negativa, sugere-se exclusão da ação.</t>
  </si>
  <si>
    <t>Aguardando posicionamento oficial.
Área de conflito e assentamento de pequenos produtores (Zelma)</t>
  </si>
  <si>
    <t>Minuta de decreto</t>
  </si>
  <si>
    <t>UC criada, Conselhos constituídos e capacitados</t>
  </si>
  <si>
    <t>Para o próximo ciclo do PAN sugere-se que sejam incluídas ações para o plano de manejo e plano de proteção das Ucs dessa unidade</t>
  </si>
  <si>
    <t>Adicionar: Neiva Guedes (Instituto Arara Azul), Flavia (USP) e Cristina Miyaki</t>
  </si>
  <si>
    <t>Ação excluída: as ações de fiscalização foram excluídas e foi criada uma nova ação agrupando todas as excluídas no objetivo 8, por esse objetivo estar mais relacionado à fiscalização.</t>
  </si>
  <si>
    <t>O grupo decidiu que não é necessário realizar a ação para todas as espécies do PAN.
Sugere-se que a ação seja reavaliada na próxima monitoria para decidir se mantém ou exclui a ação</t>
  </si>
  <si>
    <t>Existem diversas iniciativas que podem contribuir para a realização da ação (estudos sobre caça, pesca, planos de manejo, etc), porém é necessário integrar tais iniciativas e compilar seus resultados.</t>
  </si>
  <si>
    <t>Gustavo (Leme Engenharia)</t>
  </si>
  <si>
    <t>Coordenadas geográficas para os indivíduos coletados ou avistados (Gustavo).
Existem mapas para os primatas (Andre)</t>
  </si>
  <si>
    <t>Reunir as informações existentes para fazer os mapas.</t>
  </si>
  <si>
    <t>Falta de tempo por parte do articulador e falta de recursos financeiros.
Informações dispersas.</t>
  </si>
  <si>
    <t>200.000,00</t>
  </si>
  <si>
    <t>Foram verificadas as ações de todos os PANs que estavam relacionadas com as ações desse PAN.</t>
  </si>
  <si>
    <t>Planilha com as ações relacionadas</t>
  </si>
  <si>
    <t>Distribuir para o grupo as planilhas feitas com as ações dos outros PANs
Pedir para os centros de pesquisa a situação do andamento das ações relacionadas a esse PAN</t>
  </si>
  <si>
    <t>10.000,00</t>
  </si>
  <si>
    <t>Ação muito ampla; ausência de articulador</t>
  </si>
  <si>
    <t>Falta de conectividade entre as áreas</t>
  </si>
  <si>
    <t>O processo de ampliação da terra indígena já está sendo realizada pela FUNAI desde 2012, porém, no recorte da FUNAI não há conectividade entre a área ampliada da terra indígena e a área da Norte Energia</t>
  </si>
  <si>
    <t xml:space="preserve">Articular a conectividade entre a Terra Indígena Paquiçamba e a área adquirida pela Norte Energia S.A. </t>
  </si>
  <si>
    <t>Possibilidade de ampliação da TI, da área da Norte Energia e de averbação de Reserva Legal</t>
  </si>
  <si>
    <t>Relatório publicado e divulgado comprovando a conectividade entre as áreas</t>
  </si>
  <si>
    <t xml:space="preserve">Em andamento: "Projeto de Controle de Endemias Transmissíveis à Fauna Silvestre", realizado nas margens dir. e esq. do rio Xingu, contemplando a coleta de material sorológico de animais domésticos e selvagens, bem como sua avaliação clínica.
As informações de 2012 a 2013 estão no 5º relatório consolidado de acompanhamento do PBA referente ao projeto 12.3.4 </t>
  </si>
  <si>
    <t>Secretaria de Saúde de Vitória do Xingu e Senador José Porfirio tem um projeto em implementação, realizando campanhas nas aldeias indígenas (Saloma)
No "Projeto de Controle de Endemias Transmissíveis à Fauna Silvestre" são realizadas campanhas de vacinação no eixo da transamazônia, porém não são realizadas nas aldeias (Gustavo)
Brasil Novo também está realizando campanhas de vacinação em todo o município (Zelma)</t>
  </si>
  <si>
    <t>Necessário integrar as campanhas dos municípios e resex</t>
  </si>
  <si>
    <t xml:space="preserve"> 1o. semestre de 2013: 98% do rebanho de produção vacinado contra febre aftosa
Vitória do Xingu - foi informado que esse controle ocorre no município (vacinações, controle da produção de gado e Guia de Transporte de Animais) (Saloma)
Ações em Senador José Porfirio</t>
  </si>
  <si>
    <t>Adicionar: Zelma (SEMMA PMBN), Maria Saloma (SEMAT - Vitória do Xingu)</t>
  </si>
  <si>
    <t>Relatório Técnico Consolidado (5ºRC) e Banco de Dados, enviado ao IBAMA (Jan 2014)</t>
  </si>
  <si>
    <t>Sem informações na RVPS</t>
  </si>
  <si>
    <t>Realizar o diagnóstico  e efetuar o controle populacional de cães domésticos dentro e no entorno das UCs e de ungulados domésticos dentro das UCs de uso sustentável.</t>
  </si>
  <si>
    <t>Diagnóstico socioeconômico do ICMBio realizado, campanha de esterilização de cães domésticos e  acordos cumpridos relativos à restrição do número de ungulados</t>
  </si>
  <si>
    <t>Necessário realizar diagnóstico antes de efetuar o controle</t>
  </si>
  <si>
    <r>
      <t>No PBA, parte do projeto é sobre a dinâmica de população de avaliação de estoques (biometria dos peixes do desembarque e estimação de parâmetros de crescimento e mortalidade - projeto Tommaso; aplicação de modelos de avaliação de estoque e proposição de recomentações - projeto Victoria). Avaliações não usam os dados de produção (desembarque). 
Resultados:</t>
    </r>
    <r>
      <rPr>
        <i/>
        <sz val="20"/>
        <color theme="1"/>
        <rFont val="Calibri"/>
        <family val="2"/>
        <scheme val="minor"/>
      </rPr>
      <t xml:space="preserve"> C. melanae </t>
    </r>
    <r>
      <rPr>
        <sz val="20"/>
        <color theme="1"/>
        <rFont val="Calibri"/>
        <family val="2"/>
        <scheme val="minor"/>
      </rPr>
      <t>(máximo, porém não sobreexplorado; sem regulamentação) e outras 10 espécies não alvo do PAN (2 espécies ornamentais - 1 está no máximo, porém não sobreexplotado, outro não fez a avaliação)</t>
    </r>
  </si>
  <si>
    <t>Necessidade de dados de medição no desembarque; sensibilidade dos peixes ornamentais (aquaristas evitam medição de diversas espécies); necessidade de periodicidade</t>
  </si>
  <si>
    <t>Maior colaboração da ACEPOAT visando maior aceitação dos aquaristas para realização da medição dos peixes</t>
  </si>
  <si>
    <t>Adicionar Marize (ACEPOAT), Felipe (MPA), ACEPOPA (Felipe verificar)</t>
  </si>
  <si>
    <r>
      <t xml:space="preserve">1 dissertação (avaliação de </t>
    </r>
    <r>
      <rPr>
        <i/>
        <sz val="20"/>
        <color theme="1"/>
        <rFont val="Calibri"/>
        <family val="2"/>
        <scheme val="minor"/>
      </rPr>
      <t>H. zebra</t>
    </r>
    <r>
      <rPr>
        <sz val="20"/>
        <color theme="1"/>
        <rFont val="Calibri"/>
        <family val="2"/>
        <scheme val="minor"/>
      </rPr>
      <t xml:space="preserve"> - resultado: máximo, recomendação de manter a proibição de pesca); avaliação de </t>
    </r>
    <r>
      <rPr>
        <i/>
        <sz val="20"/>
        <color theme="1"/>
        <rFont val="Calibri"/>
        <family val="2"/>
        <scheme val="minor"/>
      </rPr>
      <t>C. melanae;</t>
    </r>
    <r>
      <rPr>
        <sz val="20"/>
        <color theme="1"/>
        <rFont val="Calibri"/>
        <family val="2"/>
        <scheme val="minor"/>
      </rPr>
      <t>1 dissertação sobre</t>
    </r>
    <r>
      <rPr>
        <i/>
        <sz val="20"/>
        <color theme="1"/>
        <rFont val="Calibri"/>
        <family val="2"/>
        <scheme val="minor"/>
      </rPr>
      <t xml:space="preserve"> </t>
    </r>
    <r>
      <rPr>
        <sz val="20"/>
        <color theme="1"/>
        <rFont val="Calibri"/>
        <family val="2"/>
        <scheme val="minor"/>
      </rPr>
      <t>alimentação, e 1 dissertação sobre  área de uso e pesca (</t>
    </r>
    <r>
      <rPr>
        <i/>
        <sz val="20"/>
        <color theme="1"/>
        <rFont val="Calibri"/>
        <family val="2"/>
        <scheme val="minor"/>
      </rPr>
      <t>site</t>
    </r>
    <r>
      <rPr>
        <sz val="20"/>
        <color theme="1"/>
        <rFont val="Calibri"/>
        <family val="2"/>
        <scheme val="minor"/>
      </rPr>
      <t>da Pós Graduação da Ecologia e Pesca)</t>
    </r>
  </si>
  <si>
    <t>Projeto de Psicultura desenvolvido pela SEMAGRI/Vitória do Xingu. O Projeto de Psicultura é para agricultores e pescadores para diversificar a produção e garantir renda familiar. Aumento da produção de peixes e garantia  do consumo familiar. Reforça o aumento de cardumes de peixes nos rios e igarapes considernado as especies nativas do Xingu.</t>
  </si>
  <si>
    <t>Está em fase de desenvolvimento o projeto experimental de cultivo de peixes ornamentais. Atualmente estão em andamento testes experimentais sobre dieta alimentar e reprodução induzida.
Cursos que podem viabilizar outras atividades alternativas (curso de piloto, guia turístico, etc) (Victoria)</t>
  </si>
  <si>
    <t>Ausência de articulador</t>
  </si>
  <si>
    <t>Existe uma lista nacional das espécies permitidas e proibidas nos tanques</t>
  </si>
  <si>
    <t>TAC para pecuária de grande porte em andamento; monitoramento das áreas e indicação à CGPRO de quais áreas estão autorizadas. Até o momento não tem autorização para abertura ou reforma para áreas de pasto, só pe permitida para subsistência.</t>
  </si>
  <si>
    <t>Rosa Paes (RVSP)</t>
  </si>
  <si>
    <t xml:space="preserve">Substituir: Paulo (CGPRO/ICMBio) por Aleksander (CGPRO/ICMBio)
Retirar: IBAMA 
Adicionar: Leonardo Messias (DISAT/ICMBio) </t>
  </si>
  <si>
    <t xml:space="preserve">Intensificar ações de proteção e manejo visando o controle da pecuária de animais de grande porte nas ilhas e UC. </t>
  </si>
  <si>
    <t>150.000,00</t>
  </si>
  <si>
    <t>1 tese de doutorado (caça e subsistência na Amazônia - Rossano Ramos)</t>
  </si>
  <si>
    <t xml:space="preserve">1 estudo na RESEX Terra do Meio sobre caça
1 projeto submetido à DIBIO 
</t>
  </si>
  <si>
    <r>
      <t xml:space="preserve">7. Redução da caça e da pesca predatória na região da Bacia do Baixo e Médio Xingu
</t>
    </r>
    <r>
      <rPr>
        <b/>
        <sz val="20"/>
        <color theme="7"/>
        <rFont val="Calibri"/>
        <family val="2"/>
        <scheme val="minor"/>
      </rPr>
      <t>OBS: retirar "predatória" do nome do objetivo na oficina de avaliação, podendo substituir pela palavra ilegal ou excessiva</t>
    </r>
  </si>
  <si>
    <t>Articular, dentro dos programas de educação ambiental já existentes, a conservação de espécies do PAN e a segurança alimentar das populações humanas.</t>
  </si>
  <si>
    <t xml:space="preserve">Relatório elaborado e publicado com as atividades de educação ambiental realizadas com os temas propostos abordados </t>
  </si>
  <si>
    <t>Apesar de existir a lista, não está ocorrendo fiscalização para verificar seu cunprimento</t>
  </si>
  <si>
    <t>Agrupada com a ação 7.3</t>
  </si>
  <si>
    <t>Indicador no relatório do PBA sobre consumo de alimento (quelônios, peixes, gado, etc) nas comunidades ribeirinhas (Victoria)
Outras espécies inclusas nas atividades do Projeto Quelônios (Laurenz)
Campanhas de educação ambiental não tem como foco especificamente as espécies do PAN, mas elas estão inseridas nas atividades. Ocorrem ações pontuais, não existe um programa (Gustavo)
Projeto de Educação Ambiental desenvolvido pela SEMAT/Vitória do Xingu que tem como objetivo estimular o desenvolvimento de ações voltadas a educação ambiental junto as populações ribeirinhas do baixo e médio Xingu, acerca da importância da conservação das espécies ameaçadas de extinção em especial o peixe-boi, ariranha e botos fluviais que com o seu desaparecimento pode acarretar sérios problemas não só para o desequilíbrio da biodiversidade na região, bem como para a população afetada (Saloma)</t>
  </si>
  <si>
    <t>7.7 Estimular atividades de aquicultura das espécies nativas da área afetada pela UHE para fins alimentares.</t>
  </si>
  <si>
    <t>Esse monitoramento não está no escopo do PBA. Ausência de pessoas para realização da ação.</t>
  </si>
  <si>
    <t>plano de trabalho para a construção dos acordos de pesca nos municípios de Senador,  Vitória do Xingu e  Porto de Moz, junto com a WWF.
Ainda não ocorreram seminários, então não existe acordo de pesca (é preciso realizar o diagnóstico e conversar com os pescadores).</t>
  </si>
  <si>
    <t>Analisar a necessidade de acordos de pesca, com mecanismos de proteção à ariranha, ao peixe-boi-amazônico e aos botos fluviais.</t>
  </si>
  <si>
    <t>Diagnóstico da necessidade de implementação de acordo de pesca com mecanismos de proteção à ariranha, ao peixe-boi-amazônico e aos botos fluviais.</t>
  </si>
  <si>
    <t>Adicionar: Vladmir Formiga (MPA)</t>
  </si>
  <si>
    <t>Estudo de dieta de ariranha em fase inicial (fezes das ariranhas coletadas, dados de pesca, primeiros resultados das análises com isótopos estáveis).</t>
  </si>
  <si>
    <t>Ação pendente
Processo instruído, aguardando recurso</t>
  </si>
  <si>
    <t>Reavaliação do PPA em 2014 (possibilidade da ação voltar ao PPA)</t>
  </si>
  <si>
    <t>Ação pendente
Processo instruído, aguardando recurso
Será construído um pavilhão para realocação das empresas em Altamira</t>
  </si>
  <si>
    <t>O edital será em parceria com a FINEP/CTAGRO e no ano de 2013 ocorreram entraves juridicos que impossibilitaram a publicação do edital. 
Recurso já está disponibilizado (aquicultura, pesca e ornamentais - R$ 9 milhões para cada), edital será publicado até julho/2014.</t>
  </si>
  <si>
    <t>Publicação do Manual de Boas Práticas de Manejo e Bem Estar de Peixes Ornamentais Amazônicos 
Os cursos serão realizados em Altamira e São Felix</t>
  </si>
  <si>
    <t>GTOP (Guia de Trânsito de Pescado)</t>
  </si>
  <si>
    <t>18.000.000,00</t>
  </si>
  <si>
    <t>Não houve andamento da ação</t>
  </si>
  <si>
    <t>Articular a realização de ações de fiscalização, inclusive ações conjuntas entre as diversas esferas do governo, especialmente nas áreas relevantes para conservação das espécies alvo do PAN na região do Baixo e Médio Xingu.</t>
  </si>
  <si>
    <t>IBAMA fechou projeto nacional com a DBFLO que contempla tráfico e biopirataria, mas não é específico para a região do xingu. Já existem vídeos prontos e serão produzidos mais materiais (Tatiana)
MPA irá fazer colaborações com a Colômbia e o Peru com o intuito de que haja fiscalização nos aeroportos desses países (Felipe)</t>
  </si>
  <si>
    <t>Articular para o material do projeto do IBAMA chegar às Prefeituras e Secretarias de Meio Ambiente da região do Xingu - enviar artes e, quando possível, material impresso (Tatiana)
Municípios divulgam o material</t>
  </si>
  <si>
    <t>Tatiana Pimentel (IBAMA)</t>
  </si>
  <si>
    <t>Ações nacionais, material ainda não foi divulgado para a área do PAN</t>
  </si>
  <si>
    <t>Implementar iniciativas que evitem/reduzam atropelamentos.</t>
  </si>
  <si>
    <t>Relatório de implementação das iniciativas</t>
  </si>
  <si>
    <t>Foram realizadas diversas reuniões, mas a responsabilidade para a Norte Energia adequar a estrutura não entrou no acordo.</t>
  </si>
  <si>
    <t>Realizar novos levantamentos de campo para refinar mapa de conflitos e monitorar as áreas de conflito.</t>
  </si>
  <si>
    <t>Recurso financeiro</t>
  </si>
  <si>
    <t>R$ 150.000,00</t>
  </si>
  <si>
    <t>Recurso financeiro e humano</t>
  </si>
  <si>
    <t>Implementar um projeto piloto de manejo visando resolução do  conflito onça/pecuarista para a região.</t>
  </si>
  <si>
    <t>Realizar ações preventivas para evitar conflitos entre ariranha/pescadores.</t>
  </si>
  <si>
    <t>Relatório dos seminários, fóruns e atividades de educação ambiental.</t>
  </si>
  <si>
    <t>Agrupada com a ação 7.10</t>
  </si>
  <si>
    <t>Incluir e implementar, nos Planos de Manejo das Unidades de Conservação, ações de proteção ao peixe-boi-amazônico, à ariranha e aos botos fluviais.</t>
  </si>
  <si>
    <t>planos de manejo em elaboração</t>
  </si>
  <si>
    <t>Realizada duas campanhas no ninho Altamira/MundoNovo com  parceria INPA e NE/ Biota (informação de dieta e genética).</t>
  </si>
  <si>
    <r>
      <t xml:space="preserve">Não está sendo realizado o estudo com </t>
    </r>
    <r>
      <rPr>
        <i/>
        <sz val="20"/>
        <color theme="1"/>
        <rFont val="Calibri"/>
        <family val="2"/>
        <scheme val="minor"/>
      </rPr>
      <t xml:space="preserve">Morphnus guianensis </t>
    </r>
    <r>
      <rPr>
        <sz val="20"/>
        <color theme="1"/>
        <rFont val="Calibri"/>
        <family val="2"/>
        <scheme val="minor"/>
      </rPr>
      <t>(não tem ninhos mapeados); ausência de financiamento</t>
    </r>
  </si>
  <si>
    <t>Monitoramento de atropelamentos está sendo realizado pela consultora do DNIT (Gustavo)
Levantamento dos locais onde ocorrem atropelamentos para a implementação das ações preventivas (sinalização, instalação de redutor de velocidade, passagem de fauna, educação ambiental, etc) na área do empreendimento já concluída, porém não está mais ocorrendo o monitoramento (Laurenz e Gustavo)
Ação sendo realizada apenas nos seguintes locais: BR 230, travessão 27 e 55</t>
  </si>
  <si>
    <t>Ação em andamento.</t>
  </si>
  <si>
    <t>Ocorreram ações de fiscalização por parte dos órgãos estaduais</t>
  </si>
  <si>
    <t>As ações elencadas no objetivo 10 não são satisfatórias para o alcance do objetivo (LEVAR PARA A AVALIAÇÃO)</t>
  </si>
  <si>
    <r>
      <t xml:space="preserve">10. Diminuição de riscos às áreas de alimentação e reprodução de espécies alvo do PAN
</t>
    </r>
    <r>
      <rPr>
        <b/>
        <sz val="20"/>
        <color theme="7"/>
        <rFont val="Calibri"/>
        <family val="2"/>
        <scheme val="minor"/>
      </rPr>
      <t>As ações elencadas no objetivo 10 não são satisfatórias para o alcance do objetivo (LEVAR PARA A AVALIAÇÃO)</t>
    </r>
  </si>
  <si>
    <t xml:space="preserve">Projeto proposto anteriormente:  "FORMAÇÃO DE AGENTES AMBIENTAIS VOLUNTÁRIOS"
Programa Agentes Ambientais Voluntários não existe mais (Luciana)
Projeto em Vitória do Xingu de Patrulhamento e Sensibilização Ambiental, sem poder de polícia (Saloma) </t>
  </si>
  <si>
    <t xml:space="preserve">Fortalecer e ampliar o Programa de Patrulhamento e Sensibilização Ambiental </t>
  </si>
  <si>
    <t>Maria Saloma (SEMAT - Vitoria do Xingu)</t>
  </si>
  <si>
    <t>Relatório elaborado e publicado das oficinas, treinamentos e atividades realizadas</t>
  </si>
  <si>
    <t>Cartilha criada e divulgada</t>
  </si>
  <si>
    <t>Publicado no DOU em 14/01/2013</t>
  </si>
  <si>
    <t xml:space="preserve">Retirar: CEPTA (Claudio Bock), Substituir Lisa (Andre Ravetta)
Adicionar: Tatiana Pereira (UFPA, Altamira), Lilian Lud Amado (UFPA, Belém)
</t>
  </si>
  <si>
    <t xml:space="preserve">Cassandra Molisani (Norte Energia) </t>
  </si>
  <si>
    <t>Saloma Oliveira (SEMAT)</t>
  </si>
  <si>
    <r>
      <t xml:space="preserve">
</t>
    </r>
    <r>
      <rPr>
        <sz val="20"/>
        <rFont val="Calibri"/>
        <family val="2"/>
        <scheme val="minor"/>
      </rPr>
      <t>Necessário confirmar a ocorrência das espécies de moluscos (depende do resultado da ação 2.3). Se confirmada a inexistência das espécies de moluscos na área do PAN, a ação não é mais necessária.</t>
    </r>
  </si>
  <si>
    <t xml:space="preserve">Adicionar: Secretaria de Pesca e Aquicultura (SEPAQ/PA), MMA </t>
  </si>
  <si>
    <t>Realizar estudo sobre os impactos da caça  na região do Baixo e Médio Xingu. OBS: retirar "predatória" do nome do objetivo na oficina de avaliaçãom podendo substituir pela palavra ilegal ou excessiva</t>
  </si>
  <si>
    <t xml:space="preserve">Adicionar: Maria Saloma (SEMAT -Vitória do Xingu), Laurenz (Norte Energia), Manuel (CEPAM/ICMBio), Secretaria Municipal de Meio Ambiente de Porto de Moz </t>
  </si>
  <si>
    <t>Averiguar se as Ucs tem acordos de pesca, inclusive as estaduais</t>
  </si>
  <si>
    <t>Sandro Emoto (Norte energia), Daniel Pimpão (IBAMA) Colin (UFPA - Bragança)</t>
  </si>
  <si>
    <t>Antonio Hernandez (IBAMA)</t>
  </si>
  <si>
    <t xml:space="preserve">Rosângela (DILIC/IBAMA), Cleber Alho , Israel (IDEFLOR),  EMBRAPA Oriental e Rondônia </t>
  </si>
  <si>
    <r>
      <t>Antônio Hernandez (IBAMA</t>
    </r>
    <r>
      <rPr>
        <sz val="20"/>
        <color theme="1"/>
        <rFont val="Calibri"/>
        <family val="2"/>
        <scheme val="minor"/>
      </rPr>
      <t>)</t>
    </r>
  </si>
  <si>
    <r>
      <t>ICMBio, Lizarbson/IBAMA Altamira, PF, PRF, MPF, Lino (CAFIS/MPA - ), SEMA/PA,</t>
    </r>
    <r>
      <rPr>
        <sz val="20"/>
        <color rgb="FFFF0000"/>
        <rFont val="Calibri"/>
        <family val="2"/>
        <scheme val="minor"/>
      </rPr>
      <t xml:space="preserve"> </t>
    </r>
    <r>
      <rPr>
        <sz val="20"/>
        <color theme="1"/>
        <rFont val="Calibri"/>
        <family val="2"/>
        <scheme val="minor"/>
      </rPr>
      <t>Francisca Solange Luz (DIFISC/SEMA)</t>
    </r>
  </si>
  <si>
    <t xml:space="preserve">Janete (FUNAI)  </t>
  </si>
  <si>
    <t>Prefeituras, ADEPARA, SESPA, Prefeituras, Instituto Evandro Chagas (IEC)</t>
  </si>
  <si>
    <t>Marcos Rocha (Resex Verde para Sempre/ICMBio)</t>
  </si>
  <si>
    <t>Frederico Queiroz  (IBAMA)</t>
  </si>
  <si>
    <t xml:space="preserve">Roberto Galucci (MMA) </t>
  </si>
  <si>
    <r>
      <t xml:space="preserve">MPA (Felipe Weber), IBAMA/DILIC (Frederico Queiroz) </t>
    </r>
    <r>
      <rPr>
        <sz val="20"/>
        <color rgb="FFFF0000"/>
        <rFont val="Calibri"/>
        <family val="2"/>
        <scheme val="minor"/>
      </rPr>
      <t xml:space="preserve"> </t>
    </r>
  </si>
  <si>
    <r>
      <t xml:space="preserve">Marcos Rocha (Esec Verde para Sempre/ICMBio ) </t>
    </r>
    <r>
      <rPr>
        <sz val="20"/>
        <color rgb="FFFF0000"/>
        <rFont val="Calibri"/>
        <family val="2"/>
        <scheme val="minor"/>
      </rPr>
      <t xml:space="preserve">- </t>
    </r>
  </si>
  <si>
    <t>Leandro Silveira (IOP), Ronaldo Morato (Pró-carnívoros)</t>
  </si>
  <si>
    <r>
      <t>Felipe Weber (MPA), Leandro (UFPA), Leandro (IOP), Míriam Marmontel (Instituto Mamirauá), IBAMA</t>
    </r>
    <r>
      <rPr>
        <sz val="20"/>
        <color rgb="FFFF0000"/>
        <rFont val="Calibri"/>
        <family val="2"/>
        <scheme val="minor"/>
      </rPr>
      <t xml:space="preserve"> </t>
    </r>
    <r>
      <rPr>
        <sz val="20"/>
        <rFont val="Calibri"/>
        <family val="2"/>
        <scheme val="minor"/>
      </rPr>
      <t>, Tommaso (UFPA)</t>
    </r>
  </si>
  <si>
    <r>
      <t xml:space="preserve"> Renata Emim (GEMAM/Museu Emilio Goeld ),  Fábia Luna (CMA), INPA (Vera Silva),  Marcelo Derzi (CNPT),  Lívia (CENAP), </t>
    </r>
    <r>
      <rPr>
        <sz val="20"/>
        <color rgb="FFFF0000"/>
        <rFont val="Calibri"/>
        <family val="2"/>
        <scheme val="minor"/>
      </rPr>
      <t/>
    </r>
  </si>
  <si>
    <r>
      <rPr>
        <sz val="20"/>
        <rFont val="Calibri"/>
        <family val="2"/>
        <scheme val="minor"/>
      </rPr>
      <t xml:space="preserve">Antônio Hernandez (IBAMA/Altamira), </t>
    </r>
    <r>
      <rPr>
        <sz val="20"/>
        <color theme="1"/>
        <rFont val="Calibri"/>
        <family val="2"/>
        <scheme val="minor"/>
      </rPr>
      <t>Tatiana Lucena Pimentel (DIPRO/IBAMA)</t>
    </r>
  </si>
  <si>
    <t>Ministério da Pesca E Aquicultura, Benedito Gil Souza (Colônia De Pescadores Z-70) , Giacomo (Colônia de Pescarores Z-12), Lucio Vale (Colônia De Pescadores de Altamira), Luis Coutro (WWF),   Marcelo Raseira (CEPAM/ICMBio), Nívea (SEMA)</t>
  </si>
  <si>
    <t>Nívea (SEMA/PA)</t>
  </si>
  <si>
    <t xml:space="preserve">SEINF-PA, Prefeituras, Polícia Rodoviária Federal, IBAMA, Laurenz Pinder ( Norte Energia), Frederico Queiroz </t>
  </si>
  <si>
    <t xml:space="preserve">MPA, IBAMA, ICMBIO, Prefeituras, SEPAQ,  Laurens (Norte Energia), Nívea (SEMA), </t>
  </si>
  <si>
    <t>ICMBIO, Secretaria de Meio Ambiente dos Municípios, Maria Saloma (SEMAT - Vitória do Xingu), Nívea (SEMA)</t>
  </si>
  <si>
    <r>
      <t>Zelma Campos (SEMMA PMBN), Tatiana Pimentel (IBAMA), Nívea Pereira (SEMA/PA), Rosa (RVPS/ICMBio), Promotoria de Meio Ambiente do MPE,</t>
    </r>
    <r>
      <rPr>
        <sz val="20"/>
        <rFont val="Calibri"/>
        <family val="2"/>
        <scheme val="minor"/>
      </rPr>
      <t xml:space="preserve"> Batalhão da Polícia Ambiental, Polícia Federal</t>
    </r>
  </si>
  <si>
    <t>Ação excluída: as ações de fiscalização foram excluídas e foi criada uma nova ação agrupando todas as excluídas no objetivo 8, por esse objetivo estar mais relacionado à fiscalização.
O Nélio Saldanha do IBAMA informou que o Ibama não tem como diretriz ações de proteção de ambientes cársticos (as ilhas foram inclusas nessa proposta por questão dos pedrais da volta grande, q têm uma fauna bem peculiar). Ele disse que enfatizou isso na reunião passada</t>
  </si>
  <si>
    <t>Elildo buscar informações para levar para UC. Estudos foram enviados para os gestores das Ucs</t>
  </si>
  <si>
    <t>Gestão interna da coordenaria do PAN sobre o setor do ICMBio com influência sobre o tema. (Articular com INCRA e Governo do Estado, uma vez que a área estava reservada para assentamentos.)</t>
  </si>
  <si>
    <t>Existem passos pós criação referentes a implementação que devem ser encaminhados logo após a assinatura do decreto de criação ex: criação do conselho, demarcação, acordo de pesca, plano de manejo entre outras que são fundamentais acessar  recurso aqui estabelecido iria facilitar e agilizar essas etapas de implementação,                                               Apoio junto ao IBAMA para que as Ucs contempladas sejam beneficiárias de compensação ambiental. (Readequação do ano determinado para fim da Ação, pois até fim de 2013 as Ucs serão criadas, mas a implementação das UC ocorrerão nos anos de 2014 e 2015).</t>
  </si>
  <si>
    <t>Ação excluída: as ações de fiscalização foram excluídas e foi criada uma nova ação agrupando todas as excluídas no objetivo 8, por esse objetivo estar mais relacionado à fiscalização.
foram desenvolvidas ações conjunta com Ibama havendo apreensões de peixes e  opreação conjunta entre SEMAT, força Nacional, Policia Militar. (A Norte Energia (Valéria) informa que as atividades de fiscalização no Âmbito de ACT - Acordo de Cooperação Técnica - entre Norte Energia e DIPRO, estabelecido em maio de 2011, estão ocorrendo. Como também  ações de fiscalização por parte da SEMA/PA, BPA e SEMAT de Senador José Porfírio especialmente na regiçao dos Tabuleiros. Esta última também tendo um acordo de cooperação técnica e financeira. Sugestão: inclusão de Antônio Hernandez para minimizar os problemas com o repasse de informações dentro do IBAMA.  Intensificar ações com ornamentais PF e MPA, Lino Garcia Borges aceitou.)</t>
  </si>
  <si>
    <t>Ação excluída: as ações de fiscalização foram excluídas e foi criada uma nova ação agrupando todas as excluídas no objetivo 8, por esse objetivo estar mais relacionado à fiscalização.
Penso que para realização desta ação seria necessário  uma oficina para que junto com diferentes parceiro fosse construido o Plano regional de fiscalização das espécies ameaçadas de extinção. A partir daí seria interessante  a celebração de um Acordo de Cooperação Tecnica firmado em que os parceiros   se responsabilizasse pela execução das diferentes açoes ( Plano de Trabalho Anual estabelecido a aprtir de prioridades (pressão de tráfico e caça, categoria de ameaça, entre outras características que demonstrasse a necessidade de ação urgente para a espécie). Retirar esta ação e deixar somente a ação 7.8, que já trata das ações de Fiscalização na região.</t>
  </si>
  <si>
    <t>Rotas de tráfico nos aeroportos de Belém e Tabatinga
Maior mobilização entre os participantes deste PAN. Incluir PF como colaborador</t>
  </si>
  <si>
    <t xml:space="preserve">Relatório Técnico Consolidado (5ºRC) e Banco de Dados, enviado ao IBAMA (Jan 2014)
</t>
  </si>
  <si>
    <t>Adicionar: Gustavo (Leme Engenharia)</t>
  </si>
  <si>
    <t>Laurenz Pinder (NE)</t>
  </si>
  <si>
    <t>Nívia Pereira (SEMA/PA).</t>
  </si>
  <si>
    <t>Israel Oliveira (IDEFLOR)</t>
  </si>
  <si>
    <t>Carlos Braga (ICMBio/Flona Caxiuanã)</t>
  </si>
  <si>
    <t>Líliam Pinto (CEPAM) e Rosa Paes (RVPS/ICMBio)</t>
  </si>
  <si>
    <t>Rosa Paes (RVPS/ICMBio)</t>
  </si>
  <si>
    <t>Nívia Pereira(SEMA/PA)</t>
  </si>
  <si>
    <t>Mauro Moraes (IBAMA)
Gustavo de Oliveira (LEME Eng.)</t>
  </si>
  <si>
    <t>Mauro Moraes (IBAMA)
e Saloma Reis (SEMAT)</t>
  </si>
  <si>
    <t>Elildo Jr (CENAP/ICMBio)</t>
  </si>
  <si>
    <t>Saloma Oliviera (SEMAT) e Raimundo Reis (ADEPARA)</t>
  </si>
  <si>
    <t>Tommaso Giarizzo (UFPA) e Gustavo de Oliveira (LEME Eng.)</t>
  </si>
  <si>
    <t>Tânia M. Sanaiotti (INPA)</t>
  </si>
  <si>
    <t>Leandro Sousa (UFPA/ Altamira), Tommaso Giarrizzo (UFPA/Belém), Rosa Paes (RVPS)</t>
  </si>
  <si>
    <t xml:space="preserve">Relatório Técnico Consolidado (5ºRC) e Banco de Dados, enviado ao IBAMA (Jan. 2014) </t>
  </si>
  <si>
    <t>Informações restritas à area de influência direta do empreendimento. 
Necessidade de recursos para realizar a ação no restante da área.</t>
  </si>
  <si>
    <t>Incentivar estudos a montante e a jusante da área monitorada para elucidar os padrões reais de distribuição geográfica das espécies alvo do PAN.</t>
  </si>
  <si>
    <t>Foram produzidas fichas técnicas e mapas de distribuição das espécies de peixes ameaçadas e/ou endêmicas do do rio Xingu. Também será realizado monitoramento na RESEX Verde para Sempre (RVPS).</t>
  </si>
  <si>
    <t>Dificuldade de acesso às informações da pesca ornamental e de  recurso financeiro para pesquisa em campo</t>
  </si>
  <si>
    <t>Victoria Isaac e Tommaso Giarrizzo (UFPA/Belém), Felipe Weber (MPA)</t>
  </si>
  <si>
    <r>
      <t>Existem  tabelas de produção por espécie e por trecho do rio, incluindo o trecho da volta grande, mas devem ser organizadas para gerar mapas. As estimativas de captura  devem ser validadas.
Está em fase de discussão entre MPA e MMA um documento de origem do pescado - GTOP,  que contribuirá  com a identificação das áreas. Também houve a assinatura do Protocolo de Intenção entre o MPA e a Confederação da Agricultura e Pecuária do Brasil (CNA) para a construção de uma plataforma informatizada que dará rastreabilidade</t>
    </r>
    <r>
      <rPr>
        <sz val="20"/>
        <rFont val="Calibri"/>
        <family val="2"/>
        <scheme val="minor"/>
      </rPr>
      <t xml:space="preserve"> a produção pesqueira e aquícola do Brasil. Espera-se que em 2 anos a ferramenta esteja disponibilizada.  </t>
    </r>
    <r>
      <rPr>
        <sz val="20"/>
        <color theme="1"/>
        <rFont val="Calibri"/>
        <family val="2"/>
        <scheme val="minor"/>
      </rPr>
      <t xml:space="preserve">
</t>
    </r>
  </si>
  <si>
    <t xml:space="preserve">Sistematizar os dados para gerar mapas. 
Ampliar as discussões dentro das colônias dos pescadores.
</t>
  </si>
  <si>
    <t>Adicionar: Nadson Simões (UFPA)</t>
  </si>
  <si>
    <t>Contactar Daniela Santana e Nadson Simões (UFPA/Alt.) para integrar as coletas de peixes realizadas pela NE com projetos de pesquisa da universidade. 
Fazer parcerias temporárias com a LEME Eng. para segurança e evitar problemas trabalhistas.</t>
  </si>
  <si>
    <t>Adicionar: Secretaria de Meio Ambiente de São Félix do Xingu</t>
  </si>
  <si>
    <t>Adicionar:  Marize Rocha (ACEPOAT)</t>
  </si>
  <si>
    <t xml:space="preserve">Assinatura do Protocolo de Intenção entre MPA e a Confederação da Agricultura e Pecuária do Brasil (CNA) para a construção de uma plataforma informatizada que dará rastreabilidade a produção pesqueira e aquícola do Brasil. Espera-se que em 2 anos a ferramenta esteja disponibilizada.  </t>
  </si>
  <si>
    <t>Foram realizadas coletas para análise de isotopos estáveis das principais espécies de peixes encontrados na área de influência da UHE Belo Monte. Parte destes dados já foram processados e estão sendo analisados por um aluno do programa de pós-graduação em Ecologia Aquática e Pesca da UFPA. A análise de isótopos estáveis serão realizadas em parceria com o Dr. Kirk Winemiller (Universidade do Texas). Vale destacar uma segunda dissertação de mestrado está em andamento,  utilizando métodos tradicionais de análises dos conteúdos alimentares, de duas espécies de Oligancistrus.</t>
  </si>
  <si>
    <t>Duas dissertações de mestrado em fase de elaboração</t>
  </si>
  <si>
    <t>Sem problemas na execução</t>
  </si>
  <si>
    <t xml:space="preserve">Solicitação oficial pelo grupo assessor para que o MPA disponibilize ao IBGE dados relacionados a área de abrangência do PAN.                                                                                                                                                        Leandro Sousa (UFPA/Alt.) informou que o Instituto Socioambiental (ISA) vem realizando mapeamento dos locais de coleta de peixes ornamentais junto aos pescadores. </t>
  </si>
  <si>
    <t xml:space="preserve">Dar continuidade as coletas de para as análises de isótopos estáveis </t>
  </si>
  <si>
    <t>Por se tratar de ação relacionada ao ordenamento pesqueiro e de como prever a gestão compartilhada (Decreto nº 6.981/2009 - Atuação conjunta do MPA, MMA e nos aspectos relacionados ao uso sustentável dos recursos pesqueiros), o MPA vem buscando através da Secretaria de Planejamento e Ordenamento da Pesca/SEPOP, inserir tal questão nas discussões/reuniões. Ressaltando que para definição das áreas serão necessárias a realização de reuniões conjuntamente entre MPA, MMA, IBAMA, ICMBio, NESSA, pesquisadores/especialistas e setor dos ornamentais. E ainda, que para definição das áreas de exclusão prioritárias na pesca de peixes ornamentais, precisam discutir o mapa atual em relação as áreas que os pescadores continuam utilizando e a área do empreendimento.</t>
  </si>
  <si>
    <t>Ação dependente da Ação 1.4</t>
  </si>
  <si>
    <t>Incluir tal questão na pauta das próximas reuniões do MPA com o MMA .</t>
  </si>
  <si>
    <r>
      <t xml:space="preserve">Há dois laboratórios, um daIFPA e outro da Norte Energia realizando estudos com </t>
    </r>
    <r>
      <rPr>
        <i/>
        <sz val="20"/>
        <color theme="1"/>
        <rFont val="Calibri"/>
        <family val="2"/>
        <scheme val="minor"/>
      </rPr>
      <t xml:space="preserve">H. zebra, </t>
    </r>
    <r>
      <rPr>
        <sz val="20"/>
        <color theme="1"/>
        <rFont val="Calibri"/>
        <family val="2"/>
        <scheme val="minor"/>
      </rPr>
      <t xml:space="preserve">porém com objetivos diferentes da ação. </t>
    </r>
  </si>
  <si>
    <t>Claudio Bock solicitou ser retirado da função de articulador</t>
  </si>
  <si>
    <t>Marcelo Raseira (CEPAM/ICMBio)</t>
  </si>
  <si>
    <r>
      <t xml:space="preserve">Exemplares de todas as espécies de peixes ornamentais tem sido coletados e registrados em coleções ictiológicas. As espécies não descritas já foram elencadas e a tomada de dados vem sendo feita, por ordem de prioridade científica. As espécies não descritas do gênero </t>
    </r>
    <r>
      <rPr>
        <i/>
        <sz val="20"/>
        <color theme="1"/>
        <rFont val="Calibri"/>
        <family val="2"/>
        <scheme val="minor"/>
      </rPr>
      <t>Hypancistrus</t>
    </r>
    <r>
      <rPr>
        <sz val="20"/>
        <color theme="1"/>
        <rFont val="Calibri"/>
        <family val="2"/>
        <scheme val="minor"/>
      </rPr>
      <t xml:space="preserve"> estão prestes a ser submetidas para publicação e serão seguidas por espécies dos demais gêneros de</t>
    </r>
    <r>
      <rPr>
        <i/>
        <sz val="20"/>
        <color theme="1"/>
        <rFont val="Calibri"/>
        <family val="2"/>
        <scheme val="minor"/>
      </rPr>
      <t xml:space="preserve"> Loricariidae</t>
    </r>
    <r>
      <rPr>
        <sz val="20"/>
        <color theme="1"/>
        <rFont val="Calibri"/>
        <family val="2"/>
        <scheme val="minor"/>
      </rPr>
      <t>. Além disso, pesquisadores, não relacionados ao PAN ou ao PBA, também tem publicado espécies recentemente (p. ex.</t>
    </r>
    <r>
      <rPr>
        <i/>
        <sz val="20"/>
        <color theme="1"/>
        <rFont val="Calibri"/>
        <family val="2"/>
        <scheme val="minor"/>
      </rPr>
      <t>Typhlobelus auriculatus</t>
    </r>
    <r>
      <rPr>
        <sz val="20"/>
        <color theme="1"/>
        <rFont val="Calibri"/>
        <family val="2"/>
        <scheme val="minor"/>
      </rPr>
      <t xml:space="preserve"> e uma espécie de </t>
    </r>
    <r>
      <rPr>
        <i/>
        <sz val="20"/>
        <color theme="1"/>
        <rFont val="Calibri"/>
        <family val="2"/>
        <scheme val="minor"/>
      </rPr>
      <t>Rineloricaria</t>
    </r>
    <r>
      <rPr>
        <sz val="20"/>
        <color theme="1"/>
        <rFont val="Calibri"/>
        <family val="2"/>
        <scheme val="minor"/>
      </rPr>
      <t xml:space="preserve">). </t>
    </r>
  </si>
  <si>
    <t xml:space="preserve">Um artigo publicado por autor não relacionado ao PAN, um artigo aceito, um submetido e o livro "Loricariidae do Xingu" </t>
  </si>
  <si>
    <t>Leandro Sousa (UFPA/Alt.)</t>
  </si>
  <si>
    <t>Intensificar a visita de especialistas ao Laboratório de Ictiologia de Altamira (LIA/ UFPA) em 2014 para analisar o material recolhido ao longo dos últimos dois anos.</t>
  </si>
  <si>
    <t xml:space="preserve">Felipe Weber sinalisou que o MPA tem interesse e recurso para a publicação da cartilha/guia.  </t>
  </si>
  <si>
    <t>Ação excluída por ter custo muito alto e longo tempo necessário para sua execução, sendo inexequível dentros dos prazos do PAN. Além disso, a IN não se aplica às outras cavernas que não as do licenciamento</t>
  </si>
  <si>
    <t>Ação excluída por ter custo muito alto e longo tempo necessário para sua execução, sendo inexequível dentros dos prazos do PAN. Além disso, discutiu-se a relevância dessa ação para a conservação das espécies foco do PAN. Os planos de manejo são feitos apenas a partir da definição de uso da caverna.</t>
  </si>
  <si>
    <r>
      <t xml:space="preserve">Criar e divulgar cartilha de uso sustentável em áreas cársticas com ocorrência do morcego </t>
    </r>
    <r>
      <rPr>
        <i/>
        <sz val="20"/>
        <color theme="1"/>
        <rFont val="Calibri"/>
        <family val="2"/>
        <scheme val="minor"/>
      </rPr>
      <t>Natalus.</t>
    </r>
  </si>
  <si>
    <t>Adicionar: Zelma Campos (SEMMA), Saloma Oliveira (SEMAT), Laurenz Pinder (NE)</t>
  </si>
  <si>
    <t>sem custo estimado</t>
  </si>
  <si>
    <r>
      <t xml:space="preserve">Norte Energia enviar ao CECAV a caracterização das 3 cavernas na área do PAN. CECAV incluir o morcego </t>
    </r>
    <r>
      <rPr>
        <i/>
        <sz val="20"/>
        <color theme="1"/>
        <rFont val="Calibri"/>
        <family val="2"/>
        <scheme val="minor"/>
      </rPr>
      <t>Natalus</t>
    </r>
    <r>
      <rPr>
        <sz val="20"/>
        <color theme="1"/>
        <rFont val="Calibri"/>
        <family val="2"/>
        <scheme val="minor"/>
      </rPr>
      <t xml:space="preserve"> na cartilha e distribui-la nos municípios de interesse do PAN. </t>
    </r>
  </si>
  <si>
    <t>A Norte Energia informou que  ainda não possui dados suficientes para elaborar o mapa de pedrais remanescentes, mas irá providenciá-lo para a próxima reuniao de monitoria.</t>
  </si>
  <si>
    <t>Retirar: Leandro Sousa (UFPA - Altamira)
Adicionar: Gustavo de Oliveira (Leme Eng.)</t>
  </si>
  <si>
    <t>Houve problemas em contactar a articuladora da ação.</t>
  </si>
  <si>
    <t>Retirar: Valéria Saracura
Adicionar: Sandro Emoto (NE)</t>
  </si>
  <si>
    <t>O monitoramento dos parâmetros físicos-biológicos da água no rio Xingu tem sido realizado com periodicidade semanal, mensal e trimestral. Monitoramento de vazão hidrológica tem periodicidade diária.</t>
  </si>
  <si>
    <t xml:space="preserve">Soraia Macedo (SEMA/PA) articulará com  Dr. Colin (especialista do assunto) e após seu posicionamento será necessario novo contato para definir como proceder com esta ação.
</t>
  </si>
  <si>
    <t>Adicionar: Tommaso Giarrizzo (UFPA), Soraia Macedo (SEMA/PA), Mauricio Camargo (Instituto Federal da Paraíba-Campus Cabedelo, Curso Técnico em Meio Ambiente)</t>
  </si>
  <si>
    <t xml:space="preserve">Dr. Mauricio Camargo comprovou a ocorrencia de algumas spp do genero, porém a ação não foi iniciada. </t>
  </si>
  <si>
    <t>É necessário o posicionamento de um especialista para definir como proceder nesta ação.</t>
  </si>
  <si>
    <t>Criscian Kellen (INPA), Vicente Medeiros (LEME), Váléria Saracura (NE)</t>
  </si>
  <si>
    <t>Falta de recursos. Solicitado apoio ao MMA, instituições não governamentais dentre outros e não encontrado recursos disponíveis. Não  há como avançar nessa ação sem recursos ou disponibilidade de mão de obra e equipamentos.</t>
  </si>
  <si>
    <t>Angelo Santarlacci (FUNTEC)</t>
  </si>
  <si>
    <t>Retirar: Vicente Medeiros (LEME)
Adicionar: Zelma Campos (SEMA), Saloma Oliveira (SEMAT)</t>
  </si>
  <si>
    <t xml:space="preserve">5º RC do PBA foi gerado um modelo ecossistêmico para toda a área de influência do PAN. </t>
  </si>
  <si>
    <t>O monitoramento da área de ocorrência e distribuição de peixes e mamíferos aquáticos e semi-aquáticos está em andamento. No 5º RC foram apresentados dados e mapas preliminares.</t>
  </si>
  <si>
    <t xml:space="preserve">Instauração do Comitê Permanente de Gestão dos Organismos Aquáticos Vivos com Fins de Ornamentação e Aquariofilia - CPG Ornamentais. O processo respectivo foi encaminhado pelo MMA ao MPA em Agosto/2013.
</t>
  </si>
  <si>
    <t>CEPTA (Claudio Bock), Andre Ravetta (MPEG)</t>
  </si>
  <si>
    <r>
      <t xml:space="preserve">Foram publicados artigos com </t>
    </r>
    <r>
      <rPr>
        <i/>
        <sz val="20"/>
        <color theme="1"/>
        <rFont val="Calibri"/>
        <family val="2"/>
        <scheme val="minor"/>
      </rPr>
      <t>H. zebra</t>
    </r>
    <r>
      <rPr>
        <sz val="20"/>
        <color theme="1"/>
        <rFont val="Calibri"/>
        <family val="2"/>
        <scheme val="minor"/>
      </rPr>
      <t xml:space="preserve"> e com tucunaré.  </t>
    </r>
  </si>
  <si>
    <r>
      <t xml:space="preserve">
</t>
    </r>
    <r>
      <rPr>
        <sz val="20"/>
        <rFont val="Calibri"/>
        <family val="2"/>
        <scheme val="minor"/>
      </rPr>
      <t>Retirar: Leandro Sousa (UFPA/Alt)</t>
    </r>
  </si>
  <si>
    <t>Adicionar: Victoria Isaaac (UFPA)</t>
  </si>
  <si>
    <t>Tomazzo Giarrizzo(UFPA)</t>
  </si>
  <si>
    <t>Gustavo de Oliveira (LEME Eng.)</t>
  </si>
  <si>
    <t>Os estudos estão sendo desenvolvidos dentro do mesmo projeto das ações de monitoramento desse objetivo.</t>
  </si>
  <si>
    <t>Ação excluída por não ser exequível dentro dos prazos do PAN.
O Sipam não tem feito investigações desse tipo, envolvendo caça e pesca, mas existem ações com o MMA e MDA que envolvem monitoramento de floresta, sempre através de sensoriamento remoto. Nesse plano de trabalho está previsto validação de campo por amostragem, mas é uma ação dos parceiros MDA e MMA, no caso.  O SIPAM se disponibilizou em fornecer o que eles possuem, dados em shapes de desmatamento, pitas de pouso, etc. Para acessar a informação, encaminhar ofício ao gerente.</t>
  </si>
  <si>
    <t>Rosa Paes (RVPS)</t>
  </si>
  <si>
    <r>
      <t>Líliam entrou em contato com a chefe Rosa Paes (Verde Para Sempre), que informou que está finalizando o termo de referência para contratação de pessoa física para elaborar o Plano de Manejo da unidade (Líliam).</t>
    </r>
    <r>
      <rPr>
        <sz val="20"/>
        <color rgb="FFFF0000"/>
        <rFont val="Calibri"/>
        <family val="2"/>
        <scheme val="minor"/>
      </rPr>
      <t xml:space="preserve">
</t>
    </r>
    <r>
      <rPr>
        <sz val="20"/>
        <rFont val="Calibri"/>
        <family val="2"/>
        <scheme val="minor"/>
      </rPr>
      <t>Para resolver o problema dos búfalos, os moradores e criadores deverão assinar um termo de compromisso para melhorar o manejo e os que não são moradores deverão assinar o TAC para remover os animais da resex. Previsão da primeira etapa do plano de manejo em setembro/2014 (Rosa)</t>
    </r>
  </si>
  <si>
    <t>Ação excluída: Ação está pulverizada em outras ações do PAN.
Buscar informações em relação ao painel de especialistas realizado em 2010 (André verificar)</t>
  </si>
  <si>
    <t xml:space="preserve">Adicionar: Victoria Isaaac (UFPA), Manuela (UFCE), Elildo (CENAP/ICMBio) </t>
  </si>
  <si>
    <t>Adicionar: Zelma Campos (SEMMA PMBN), Gustavo (Leme Engenharia),</t>
  </si>
  <si>
    <t xml:space="preserve">Adicionar: Zelma Campos (SEMMA PMBN), Maria Saloma (SEMAT - Vitória do Xingu), Rosa Paes (RVPS) </t>
  </si>
  <si>
    <t>A coordenação do CEPAM enviou um ofício do ICMBio para a Zoonose (Secretaria do Estado de Saúde do PA - SESPA), assinado pela DIBIO/ICMBio,  convidando para a colaboração nesta ação.</t>
  </si>
  <si>
    <t xml:space="preserve">Em andamento: "Projeto de Controle de Endemias Transmissíveis á Fauna Silvestre", realizado nas margens dir. e esq. do rio Xingu, com o objetivo de monitorar doenças endêmicas na fauna silvestre
As informações de 2012 a 2013 estão no 5º relatório consolidado de acompanhamento do PBA referente ao projeto 12.3.4 </t>
  </si>
  <si>
    <t>Gustavo de Oliveira (LEME Eng.), Laurenz Pinder (Norte Energia)</t>
  </si>
  <si>
    <t>Mauro Moraes (IBAMA), Gustavo de Oliveira (LEME Eng.)</t>
  </si>
  <si>
    <t xml:space="preserve">Novembro/2012 estabelecida parceria entre o "Projeto de Controle de Endemias Transmissíveis à Fauna Silvestre" e o "Programa de Educação Ambiental". 
 Março/2013: 1a. intervenção de educação ambiental em escolas situadas na área amostral 3, EMEF Nossa Senhora Aparecida I e EMEF Nossa Senhora das Graças (Região da Volta Grande à margem esquerda do Xingu)
2º semestre 2013 e 1º semestre de 2014 ocorreram campanhas educacionais. </t>
  </si>
  <si>
    <r>
      <rPr>
        <b/>
        <sz val="20"/>
        <color theme="1"/>
        <rFont val="Calibri"/>
        <family val="2"/>
        <scheme val="minor"/>
      </rPr>
      <t xml:space="preserve">
</t>
    </r>
    <r>
      <rPr>
        <sz val="20"/>
        <color theme="1"/>
        <rFont val="Calibri"/>
        <family val="2"/>
        <scheme val="minor"/>
      </rPr>
      <t>21/03/2014 ocorrerá o lançamento do site do CISS, que vai abrigar o Sistema de Alerta (ficará pronto no 2º semestre de 2014). (Hugo)</t>
    </r>
  </si>
  <si>
    <t>Norte Energia irá avaliar o atual termo de cooperação em relação à possibilidade de manter gado.</t>
  </si>
  <si>
    <t>Zelma Campos (SEMMA PMBN)</t>
  </si>
  <si>
    <t>Divulgar o indicador do PBA sobre consumo de alimento na cartilha.
Trazer para a próxima oficina alguém da educação ambiental da Norte Energia.
OBS geral do PAN: sempre que tiver relatórios elaborados como produto colocar também "publicado"</t>
  </si>
  <si>
    <r>
      <rPr>
        <sz val="20"/>
        <rFont val="Calibri"/>
        <family val="2"/>
        <scheme val="minor"/>
      </rPr>
      <t>P</t>
    </r>
    <r>
      <rPr>
        <sz val="20"/>
        <color theme="1"/>
        <rFont val="Calibri"/>
        <family val="2"/>
        <scheme val="minor"/>
      </rPr>
      <t>ossibilidade de exclusão na próxima oficina caso não tenha andamento.</t>
    </r>
  </si>
  <si>
    <t>Adicionar: Tommaso Giarrizzo (UFPA)</t>
  </si>
  <si>
    <t>Adicionar: Marize Rocha (ACEPOAT)</t>
  </si>
  <si>
    <t>7.14 Elaboração de editais de pesquisa científicas para a cadeira produtiva de organismos aquáticos vivos com fins ornamentais e de aquariofilia.</t>
  </si>
  <si>
    <t>Adicionar: Zelma Campos (SEMMA PMBN), Maria Saloma (SEMAT - Vitória do Xingu), Felipe Weber (MPA)</t>
  </si>
  <si>
    <t>Norte Energia reforçar com o FUNTEC a publicação do livro</t>
  </si>
  <si>
    <t>Foi contratada uma empresa de consultoria para realizar atividades de educação ambiental nos municípios.
Levantamento e implementação das ações (sinalização, instalação de redutor de velocidade, passagem de fauna, educação ambiental, etc) na área do empreendimento já concluída.</t>
  </si>
  <si>
    <t>Zelma Campos (SEMMA PMBN), Laurenz Pinder (NE)</t>
  </si>
  <si>
    <t>Adicionar: Gustavo de Oliveria (Leme Engenharia)</t>
  </si>
  <si>
    <t>Elildo C. Jr. (CENAPICMBio)</t>
  </si>
  <si>
    <r>
      <t xml:space="preserve">9.5 Realizar ações preventivas para evitar conflitos entre ariranha/pescadores na </t>
    </r>
    <r>
      <rPr>
        <sz val="20"/>
        <rFont val="Calibri"/>
        <family val="2"/>
        <scheme val="minor"/>
      </rPr>
      <t>região B16.</t>
    </r>
  </si>
  <si>
    <t>Gustavo de Oliveira (Leme Engenharia)</t>
  </si>
  <si>
    <t xml:space="preserve">Agrupada com a ação 3.1
</t>
  </si>
  <si>
    <t xml:space="preserve">Ação excluída: as ações de fiscalização foram excluídas e foi criada uma nova ação agrupando todas as excluídas no objetivo 8, por esse objetivo estar mais relacionado à fiscalização.  
</t>
  </si>
  <si>
    <t>Carlos Alberto Braga (Flona Caxiuanã), Luciana Crema (CEPAM/ICMBio), Saloma Oliveira (SEMAT)</t>
  </si>
  <si>
    <t>Adicionar: Zelma Campos (SEMMA PMBN)</t>
  </si>
  <si>
    <t xml:space="preserve">Ação excluída pois não foi possível a adequação entrar no acordo entre IBAMA e Norte Energia. 
</t>
  </si>
  <si>
    <t>Necessário confirmar a ocorrência das espécies de moluscos (depende do resultado da ação 2.3). Se confirmada a inexistência das espécies de moluscos na área do PAN, a ação não é mais necessária.</t>
  </si>
  <si>
    <t>Fiocruz enviar ao grupo link do site.
Agilizar a parceria com a Fiocruz</t>
  </si>
  <si>
    <t>Substituir: Valéria (Norte Energia) por Sandro (NE);  Eduardo CR4 por Carlos (CR3)
Retirar: Carlos (ICMBio/DIREP), 
Adicionar: Nívea Pereira (SEMA/PA), Leidiane Brusnello (PARNA Serra do Pardo)</t>
  </si>
  <si>
    <r>
      <t>A NE está desenvolvendo estudos complementares com vista a ampliar a área amostral dos levantamentos e obter informações adicionais sobre  áreas de ocorrência e aspectos taxonômicos de morcegos (</t>
    </r>
    <r>
      <rPr>
        <i/>
        <sz val="20"/>
        <color theme="1"/>
        <rFont val="Calibri"/>
        <family val="2"/>
        <scheme val="minor"/>
      </rPr>
      <t>Nyctinomops</t>
    </r>
    <r>
      <rPr>
        <sz val="20"/>
        <color theme="1"/>
        <rFont val="Calibri"/>
        <family val="2"/>
        <scheme val="minor"/>
      </rPr>
      <t>). Quanto à ocorrência, existe suspeita que a espécie tenha sido encontrada em outra bacia e que haja problemas com a taxonomia.</t>
    </r>
  </si>
  <si>
    <t>Leandro Souza (UFPA/Alt.)</t>
  </si>
  <si>
    <t>Articulador fazer contato com Neiva Guedes (Instituto Arara Azul), Flavia (USP) e Cristina Miyaki
Raia negra - Leandro Sousa (encaminhará projeto relacionado)</t>
  </si>
  <si>
    <t>Laurenz Pinder (NE), Leandro Souza (UFPA/Alt.), Felipe Weber (MPA), Tania Saniotti (INPA)</t>
  </si>
  <si>
    <r>
      <rPr>
        <sz val="20"/>
        <rFont val="Calibri"/>
        <family val="2"/>
        <scheme val="minor"/>
      </rPr>
      <t>Estudos sendo realizados com arara-azul (Tiago - Biota)</t>
    </r>
    <r>
      <rPr>
        <sz val="20"/>
        <color rgb="FFFF0000"/>
        <rFont val="Calibri"/>
        <family val="2"/>
        <scheme val="minor"/>
      </rPr>
      <t xml:space="preserve">
</t>
    </r>
    <r>
      <rPr>
        <sz val="20"/>
        <rFont val="Calibri"/>
        <family val="2"/>
        <scheme val="minor"/>
      </rPr>
      <t>Foram feitos estudos genéticos com arraia negra em razão da IN IBAMA 204/2008.</t>
    </r>
  </si>
  <si>
    <r>
      <t xml:space="preserve">Está ocorrendo um estudo de genética de populações de peixes na área do empreendimento para estabelecer se as populações tem conectividade (não foi identificada variação genética), porém com nenhuma das espécies foco do PAN.
Coletas de tecido de </t>
    </r>
    <r>
      <rPr>
        <i/>
        <sz val="20"/>
        <color theme="1"/>
        <rFont val="Calibri"/>
        <family val="2"/>
        <scheme val="minor"/>
      </rPr>
      <t>H. zebra</t>
    </r>
    <r>
      <rPr>
        <sz val="20"/>
        <color theme="1"/>
        <rFont val="Calibri"/>
        <family val="2"/>
        <scheme val="minor"/>
      </rPr>
      <t xml:space="preserve">, porém ainda não foram feitas as análises.
</t>
    </r>
    <r>
      <rPr>
        <sz val="20"/>
        <rFont val="Calibri"/>
        <family val="2"/>
        <scheme val="minor"/>
      </rPr>
      <t>Estudo com H. zebra (verificar com Prof. Leandro), arara-azul (Tiago - Biota), ararajuba.
Foram feitos estudos genéticos com arraia negra em razão da IN IBAMA 204/2008.</t>
    </r>
  </si>
  <si>
    <t>Felipe Weber (MPA), Tania Saniotti (INPA)</t>
  </si>
  <si>
    <t>Manuel Silva (CEPAM/ICMBio)</t>
  </si>
  <si>
    <t>Adicionar: Israel Oliveira (IDEFLOR)</t>
  </si>
  <si>
    <t xml:space="preserve">Manuel Silva (CEPAM/ICMBio)) </t>
  </si>
  <si>
    <r>
      <t xml:space="preserve">Nos estudos complementares realizados pela Norte Energia,  pedrais remanescentes que estão fora da Área de Influência Direta </t>
    </r>
    <r>
      <rPr>
        <sz val="20"/>
        <rFont val="Calibri"/>
        <family val="2"/>
        <scheme val="minor"/>
      </rPr>
      <t>(ADA) es</t>
    </r>
    <r>
      <rPr>
        <sz val="20"/>
        <color theme="1"/>
        <rFont val="Calibri"/>
        <family val="2"/>
        <scheme val="minor"/>
      </rPr>
      <t>tão sendo avaliados e em alguns casos amostradospor estes estudos complementares.</t>
    </r>
  </si>
  <si>
    <t xml:space="preserve">Ação excluída: o articulador indicado da ação não manifestou interesse em realizar a ação; neste momento, a ação se torna inexequível dentro do prazo do PAN
</t>
  </si>
  <si>
    <r>
      <t xml:space="preserve">Ação era para ter sido realizada em 2012 mas não tivemos notícias do andamento. Decidiu-se ampliar por mais 6 meses o prazo para verificar com o articulador se ação será continuada ou retirada na próxima monitoria.
Ver a possibilidade de substituição de articulador. Luciana Crema vai ver. </t>
    </r>
    <r>
      <rPr>
        <sz val="12"/>
        <rFont val="Calibri"/>
        <family val="2"/>
        <scheme val="minor"/>
      </rPr>
      <t>Após o prazo de 6 meses a ação foi considerada inexequível e foi excluída.</t>
    </r>
  </si>
  <si>
    <r>
      <t xml:space="preserve">Ação era para ter sido realizada em 2012 mas não tivemos notícias do andamento. Decidiu-se ampliar o prazode início devido ao prazo da ação 7.5 Verificar com o articulador se ação será continuada ou retirada na próxima monitoria.
Ver a possibilidade de substituição de articulador. </t>
    </r>
    <r>
      <rPr>
        <sz val="12"/>
        <rFont val="Calibri"/>
        <family val="2"/>
        <scheme val="minor"/>
      </rPr>
      <t>Após o prazo de 6 meses a ação foi considerada inexequível e foi excluída.</t>
    </r>
  </si>
  <si>
    <r>
      <t xml:space="preserve">3.5 Integrar as metas do </t>
    </r>
    <r>
      <rPr>
        <i/>
        <sz val="20"/>
        <color theme="1"/>
        <rFont val="Calibri"/>
        <family val="2"/>
        <scheme val="minor"/>
      </rPr>
      <t xml:space="preserve">Consórcio Intermunicipal de Desenvolvimento Sustentável da Transamazônica e Xingu </t>
    </r>
    <r>
      <rPr>
        <sz val="20"/>
        <color theme="1"/>
        <rFont val="Calibri"/>
        <family val="2"/>
        <scheme val="minor"/>
      </rPr>
      <t>(CIDIS), referentes à gestão ambiental das secretarias do meio ambiente dos municípios do PAN, às ações relevantes para a conservação das espécies alvo e propor a incorporação de adequações.</t>
    </r>
  </si>
  <si>
    <t xml:space="preserve">Tommaso Giarrizzo (UFPA),  Vitoria Isaac (UFPA), Colin (UFPA),  Marize Rocha (ACEPOAT), Daniel Pimpão (IBAMA) , Benedito Souza (Colônia de Pescadores), Flávio Altiere  (SIPAM) </t>
  </si>
  <si>
    <t>?</t>
  </si>
  <si>
    <t>Tommaso Giarrizzo (UFPA), Norte Energia.</t>
  </si>
  <si>
    <t>1.10 Realizar estudo sistemático (taxonômico - morfológico e molecular) sobre a espécie indeterminada (Nyctinomops sp.) que só ocorreu em pedral e é suspeita de  ser  nova espécie. Caso seja, investigar sua ocorrência em outros locais (e.g. Tapajós).</t>
  </si>
  <si>
    <t>2.1 Monitorar os parâmetros físicos-químicos, biológicos e a variação de vazão hidrológica no trecho do rio Xingu  para assegurar a manutenção das populações das espécies aquáticas, considerando especialmente as ameaças causadas por áreas de descargas pontuais e difusas provocadas pelo do garimpo, esgoto, desmatamento e uso do agrotóxico.</t>
  </si>
  <si>
    <t>2.2 Determinar a área de ocorrência e distribuição, bem como monitorar as áreas sob degradação no rio Xingu e suas adjacências que são importantes para reprodução/alimentação de moluscos</t>
  </si>
  <si>
    <t>2.3 Estabelecer projetos pilotos de recuperação (módulos demonstrativos) às margens do Rio Xingu, especialmente na região de vazão reduzida e nas áreas de retirada de areia próximo à Vila Nova.</t>
  </si>
  <si>
    <t>2.4 Elaborar modelos sistêmicos e estocásticos para estimar o risco de extinção, viabilidade populacional e viabilidade dos habitats das espécies aquáticas do PAN.</t>
  </si>
  <si>
    <t>Luciana Crema (CEPAM/ICMBio),  Elildo Carvalho Jr. (CENAP/ICMBio)</t>
  </si>
  <si>
    <t>2.6 Propor medidas de ordenamento de pesca das espécies de peixes ornamentais e do Tucunaré do Xingu para assegurar a viabilidade das populações</t>
  </si>
  <si>
    <t>2.7 Desenvolver estudos sobre a ecologia (comportamento, alimentação, capacidade de adaptação, plasticidade, dinâmica populacional, resiliência, cadeia trófica) das espécies de peixes abrangidas no PAN</t>
  </si>
  <si>
    <t>2.8 Monitoramento e recuperação  do habitat da ariranha na área do PAN.</t>
  </si>
  <si>
    <t>2.9 Monitoramento e recuperação  do habitat do tucunaré do Xingu na área do PAN.</t>
  </si>
  <si>
    <t>2.10 Monitoramento e recuperação do habitat do peixe-boi na área do PAN.</t>
  </si>
  <si>
    <t>2.11 Desenvolver estudos sobre a ecologia (comportamento, alimentação, uso do habitat) das espécies de mamíferos aquáticos abrangidas no PAN.</t>
  </si>
  <si>
    <t>Base de dados,  relatórios anuais de monitoramento distribuídos e avaliados a partir de 2013,  mapa distribuído e diagnóstico publicado</t>
  </si>
  <si>
    <t>Sandro Emoto (Norte Energia), Daniel Pimpão (IBAMA), Colin (UFPA/Bragança), Tommaso Giarrizzo (UFPA), Soraya Macedo (SEMA/PA), Mauricio Camargo (Instituto Federal da Paraíba-Campus Cabedelo, Curso Técnico em Meio Ambiente)</t>
  </si>
  <si>
    <t>Criscian Kellen (INPA), Laurenz Pinder (Norte Energia), Zelma Campos (SEMMA/PMBN), Saloma Oliveira (SEMAT/Vitoria do Xingu)</t>
  </si>
  <si>
    <t>André Ravetta (MPEG), Tatiana Pereira (UFPA, Altamira), Lilian Lud Amado (UFPA, Belém)</t>
  </si>
  <si>
    <t xml:space="preserve">Tomazzo Giarrizzo (UFPA), Victoria Isaac (UFPA) </t>
  </si>
  <si>
    <r>
      <t>2.5 Determinar a área de ocorrência e distribuição das espécies aquáticas (peixes, ariranha e peixe-boi) na área de abrangência do PAN</t>
    </r>
    <r>
      <rPr>
        <sz val="11"/>
        <color rgb="FF008000"/>
        <rFont val="Calibri"/>
        <family val="2"/>
      </rPr>
      <t/>
    </r>
  </si>
  <si>
    <t>1.12 Identificar áreas de ambientes de pedrais remanescentes e do trecho de vazão reduzida (TVR)</t>
  </si>
  <si>
    <t>Mapas com as áreas identificadas</t>
  </si>
  <si>
    <t>3.2 Criar Unidades de Conservação em áreas estratégicas para a conservação das espécies alvo do PAN, abarcando ambientes terrestres e aquáticos, considerando também: as áreas críticas das espécies ameaçadas do Pará, as áreas prioritárias para a conservação da Amazônia e oportunidades para o turismo sustentável.</t>
  </si>
  <si>
    <t>3.3 Integrar as metas do CIDIS, referentes à gestão ambiental das secretarias do meio ambiente dos municípios do PAN, às ações relevantes para a conservação das espécies alvo e propor a incorporação de adequações.</t>
  </si>
  <si>
    <t>3.4 Recuperar com espécies nativas as áreas degradadas nas áreas relevantes, principalmente as ilhas do Baixo Xingu, as florestas aluviais, a vegetação rupestre e o entorno de cavernas.</t>
  </si>
  <si>
    <t xml:space="preserve">EMBRAPA Oriental e Rondônia (Noemi e Michelliny) </t>
  </si>
  <si>
    <t>3.5 Finalizar a elaboração do Plano de Manejo da FLONA de Caxiuanã.</t>
  </si>
  <si>
    <t>3.6 Finalizar a elaboração do Plano de Manejo da RESEX Verde para Sempre.</t>
  </si>
  <si>
    <t>Rosa Paes (RESEX Verde para Sempre/ICMBio)</t>
  </si>
  <si>
    <t>3.7 Elaborar os Planos de Manejo das UC PARNA Serra do Pardo, ESEC da Terra do Meio e APA Estadual do Triunfo do Xingu</t>
  </si>
  <si>
    <t>3.8 Estabelecer os instrumentos de gestão das UC criadas no âmbito do PAN.</t>
  </si>
  <si>
    <t>Colônias de Pescadores, UFPA, André Ravetta  e Cazuza (MPEG), (Marcelo Cavalini (ICMBio), Nélio Saldanha (IBAMA), Liliam Pinto (CEPAM),  Luis Coltro (WWF), Heron David (IMAZON), Patrícia Baião (CI)</t>
  </si>
  <si>
    <t xml:space="preserve">Nívea (SEMA/PA), Prefeitura de Senador José Porfírio, Altamira, Vitória do Xingu, Anapu, Gurupá e Porto de Moz, Cassandra Molisani (Norte Energia) </t>
  </si>
  <si>
    <t>Laurenz Pinder (Norte Energia),  UFPA, MPEG,  Carlos  (ICMBio/DIREP), Leandro (ICMBio/CR4)</t>
  </si>
  <si>
    <t>Laurenz Pinder (Norte Energia) Alexandre (DIMAN), Goreti (DIMAN), Cecil (DISAT), Mônica (DISAT) Carlos Pinheiro (ICMBio/CR3)</t>
  </si>
  <si>
    <t>Sandro Emoto (Norte Energia),  Carlos (ICMBio/CR3), Nívia (SEMA/PA), Leidiane (PARNA Serra do Pardo/ICMBio),  Embrapa, UFPA, MPEG, UNB, Luiz (WWF), CEMAVE, CPB, CENAP</t>
  </si>
  <si>
    <t xml:space="preserve">Rosa Paes (RVPS/ICMBio) entrará em contato c/ Mayumi </t>
  </si>
  <si>
    <t>Laurenz (Norte Energia), Frederico (IBAMA)</t>
  </si>
  <si>
    <t>Neiva Guedes (Instituto Arara Azul), Flavia (USP) e Cristina Miyaki</t>
  </si>
  <si>
    <t>Gustavo de Oliveira (Leme Eng.)</t>
  </si>
  <si>
    <t>5.6 Realizar o diagnóstico  e efetuar o controle populacional de cães domésticos dentro e no entorno das UCs e de ungulados domésticos dentro das UCs de uso sustentável.</t>
  </si>
  <si>
    <t xml:space="preserve">4.11 Articular a conectividade entre a Terra Indígena Paquiçamba e a área adquirida pela Norte Energia S.A. </t>
  </si>
  <si>
    <t>UC criada, conselhos constituídos e capacitados</t>
  </si>
  <si>
    <t>IBAMA (Frederico Queiroz vai verificar quem ficará como articulador - DBFLO) - ver OBS.</t>
  </si>
  <si>
    <t xml:space="preserve"> Ronaldo Morato (Pró-carnívoros)</t>
  </si>
  <si>
    <t>7.4 Realizar levantamento das espécies nativas da área do PAN com potencial para atividades de aquicultura para fins alimentares como alternativa econômica aos pescadores artesanais.</t>
  </si>
  <si>
    <t>7.5 Estimular atividades de aquicultura das espécies nativas da área afetada pela UHE para fins alimentares.</t>
  </si>
  <si>
    <t>7.6 Indicar e viabilizar alternativas econômicas aos pescadores artesanais na região da Volta Grande e área da UHE, minimizando as pressões sobre as espécies alvo do PAN.</t>
  </si>
  <si>
    <t>7.7 Avaliar e monitorar o impacto da captura intencional e acidental das espécies de botos fluviais, de peixe-boi-amazônico e de ariranhas.</t>
  </si>
  <si>
    <t>7.9 Implementar pesquisa para avaliar a  sobreposição da dieta da ariranha (Pteronura brasiliensis) com a atividade de pesca local.</t>
  </si>
  <si>
    <t>7.10 Elaborar e implementar programa de transporte de organismos aquáticos vivos ornamentais na bacia do Xingu</t>
  </si>
  <si>
    <t>7.11 Implementar entreposto pesqueiro na cidade de Altamira/PA e São Felix do Xingu com intuito de recepcionar os organismos aquáticos com fins ornamentais para depuração, antes de transportá-los para as empresas exportadoras</t>
  </si>
  <si>
    <t>7.12 Elaboração de editais de pesquisa científicas para a cadeira produtiva de organismos aquáticos vivos com fins ornamentais e de aquariofilia.</t>
  </si>
  <si>
    <t>7.13 Promoção de cursos e material de capacitação para cadeia produtiva da pesca ornamental com objetivo de agregar sustentabilidade ao produto e consequentemente valor aos organismos aquáticos com fins ornamentais de aquariofilia.</t>
  </si>
  <si>
    <t>7.14 Unificação das guias de transporte para organismos aquáticos com fins ornamentais, gerando mecanismos de controle e monitoramento da produção</t>
  </si>
  <si>
    <t>7. Redução da caça e da pesca "ilegal/excessiva" na região da Bacia do Baixo e Médio Xingu</t>
  </si>
  <si>
    <t>7.8 Analisar a necessidade de acordos de pesca, com mecanismos de proteção à ariranha, ao peixe-boi-amazônico e aos botos fluviais.</t>
  </si>
  <si>
    <t xml:space="preserve">6.4 Intensificar ações de proteção e manejo visando o controle da pecuária de animais de grande porte nas ilhas e UC. </t>
  </si>
  <si>
    <t>7.1 Realizar estudo sobre os impactos da caça  na região do Baixo e Médio Xingu.</t>
  </si>
  <si>
    <t>7.3 Articular, dentro dos programas de educação ambiental já existentes, a conservação de espécies do PAN e a segurança alimentar das populações humanas.</t>
  </si>
  <si>
    <t xml:space="preserve">9.2 Identificar e monitorar áreas de conflitos entre onças e pecuaristas.                            </t>
  </si>
  <si>
    <t xml:space="preserve">9.5 Estabelecer acordos de pesca com as comunidades de ribeirinhos, como um item a ser incluído no plano de manejo em UC existentes e futuras. </t>
  </si>
  <si>
    <t xml:space="preserve">IBAMA, ICMBio, Secretaria de Meio Ambiente dos Municípios, Maria Saloma (SEMAT - Vitória do Xingu), Nívea (SEMA/PA) </t>
  </si>
  <si>
    <t>9.6 Estimar a abundância e a tendência populacional das espécies de botos fluviais, ariranha e peixe-boi-amazônico.</t>
  </si>
  <si>
    <t>9.9 Realizar  monitoramento de atropelamentos de fauna silvestre nas principais estradas da área do PAN.</t>
  </si>
  <si>
    <t>9.7 Incluir e implementar, nos Planos de Manejo das UCs ações de proteção ao peixe-boi-amazônico, à ariranha e aos botos fluviais.</t>
  </si>
  <si>
    <t>9.1 Implementar iniciativas que evitem/ reduzam atropelamentos.</t>
  </si>
  <si>
    <t>9.3 Implementar um projeto piloto de manejo visando resolução do  conflito onça/pecuarista para a região.</t>
  </si>
  <si>
    <t>9.4 Realizar ações preventivas para evitar conflitos entre ariranha/ pescadores.</t>
  </si>
  <si>
    <t>Luiz  Nélio Saldanha Palheta (IBAMA), , UFPA, Valéria Tavares, Museu Emilio Goeldi, Zelma Campos (SEMMA/PMBN), Saloma Oliveira (SEMAT/ Vitória do Xingu), Ana Paula (SEMMA Porto de Moz),  Laurenz Pinder (Norte Energia)</t>
  </si>
  <si>
    <t>Valéria Tavares (UFMG), Gustavo de Oliveira (LEME Eng.)</t>
  </si>
  <si>
    <t>André Ravetta (MPGE),  Tathiana (Terra do Meio), Paula Hanna Valdujo (WWF)</t>
  </si>
  <si>
    <t xml:space="preserve">Gabriela Leonhardt (COAPRO/ ICMBio), Victoria Isaac (UFPA), Manuela (UFCE), Elildo (CENAP/ICMBio) </t>
  </si>
  <si>
    <t xml:space="preserve">André Ravetta (MPEG), Gustavo de Oliveira (Leme Eng.), Tathiana Chaves (Esec Terra do Meio), Ivan (ICMBio) Centros ICMBio (CPB), Cida (UFPA),  Laurenz (Norte Energia), Gabriela Leonhardt (COAPRO/ICMBio), </t>
  </si>
  <si>
    <t xml:space="preserve"> SEMA/PA, Secretaria de Pesca e Aquicultura (SEPAQ/PA),</t>
  </si>
  <si>
    <t xml:space="preserve"> Aleksander (CGPRO/ICMBio),  Leonardo Messias (DISAT/ICMBio), EMATER, Embrapa </t>
  </si>
  <si>
    <t>Marize (ACEPOAT),  Felipe Weber (MPA), Leandro Sousa (UFPA), Tommaso (UFPA),  Míriam Marmontel (Instituto Mamirauá), IBAMA</t>
  </si>
  <si>
    <t>Maria Saloma (SEMAT -Vitória do Xingu), Laurenz (Norte Energia), Manuel (CEPAM/ICMBio),  Secretaria Municipal de Meio Ambiente de Porto de Moz , Ma. de Lourdes Cantarelli (PQA/IBAMA), Ma. Janete Carvalho (Funai), Daniela Santana (UFPA), Hermes Medeiros (UFPA Altamira), Antonio Melo (IBAMA),  ISA (Marcelo Salazar), IPAM (Lucimar Sousa)</t>
  </si>
  <si>
    <t xml:space="preserve">Flavia (WCS), Thiago(Funai), UFPA/Campus Altamira e Belém, MPEG, Miriam Marmotel (Instituto Mamirauá), Vera Silva (INPA), Urbano Lopes da Silva Jr. (CEPAM/ICMBio) </t>
  </si>
  <si>
    <t xml:space="preserve">Vladimir Formiga (MPA), Ministério da Pesca E Aquicultura, Benedito Gil Souza (Colônia De Pescadores Z-70) , Giacomo (Colônia de Pescarores Z-12), Lucio Vale (Colônia De Pescadores de Altamira), Luis Coutro (WWF),   Marcelo Raseira (CEPAM/ICMBio), Nívea (SEMA) </t>
  </si>
  <si>
    <t>Tommaso (UFPA), Flavia (WCS), Thiago (Funai), UFPA/Campus Altamira e Belém, MPEG, Miriam Marmotel (Instituto Mamirauá),  Vera Silva (INPA), Benedito Gil Souza (Colônia De Pescadores Z-70) , Giacomo (Colônia de Pescarores Z-12), Lucio Vale (Colônia De Pescadores de Altamira), Lívia Rodrigues (CENAP)</t>
  </si>
  <si>
    <t>Leandro Sousa (UFPA - Altamira), Marize Rocha (ACEPOAT)</t>
  </si>
  <si>
    <t>Marize Rocha (ACEPOAT), Leandro Sousa (UFPA - Altamira), Luciana Crema (CEPAM)</t>
  </si>
  <si>
    <t>Gustavo de Oliveira (Leme Eng.), Laurenz Pinder (Norte Energia), Frederico Queiroz (IBAMA/DILIC), SEINF-PA, Polícia Rodoviária Federal</t>
  </si>
  <si>
    <t>Vladimir Formiga (MPA), Leandro Sousa (UFPA - Altamira) Secretaria de Meio Ambiente de São Félix do Xingu</t>
  </si>
  <si>
    <t>Magali Henriques (INPA), Dráuzio(INPE), Sandro Emoto (Norte Energia) IMAZON (Heron, Paulo Barreto),  Flávio Altiere e Simões Pereira (SIPAM), Urbano Lopes da Silva Jr. (CEPAM/ICMBio)</t>
  </si>
  <si>
    <t>Israel de Oliveira (IDEFLOR)</t>
  </si>
  <si>
    <t>Manuel S. Lima (CEPAM/ICMBio)</t>
  </si>
  <si>
    <t>Felipe Weber Mendonça (MPA/ GTT Ornamentais)</t>
  </si>
  <si>
    <t>Frederico Queiroz (DILIC/ IBAMA)</t>
  </si>
  <si>
    <t>Carlos Alberto Braga (FLONA Caxiuanã/ICMBio)</t>
  </si>
  <si>
    <t>Maria Saloma M. de Oliveira (SEMAT/ Vitória do Xingu)</t>
  </si>
  <si>
    <t>Nívea Pereira (SEMA/ PA)</t>
  </si>
  <si>
    <t>Zelma Campos (SEMMA/ PMBN)</t>
  </si>
  <si>
    <t>8.1 Desenvolver campanha visando a inibição do tráfico nacional e internacional de animais ameaçados de extinção.</t>
  </si>
  <si>
    <t>8.2 Produzir  guias para auxiliar a fiscalização identificar as espécies alvo do PAN.</t>
  </si>
  <si>
    <t>8.3 Articular a realização de ações de fiscalização, inclusive ações conjuntas entre as diversas esferas do governo, especialmente nas áreas relevantes para conservação das espécies alvo do PAN na região do Baixo e Médio Xingu.</t>
  </si>
  <si>
    <t>Zelma Campos (SEMMA PMBN), Maria Saloma (SEMAT - Vitória do Xingu), Felipe Weber (MPA), Ana Paula (SEMMA Porto de Moz) (Rosa verificar), Laurenz Pinder (Norte Energia)</t>
  </si>
  <si>
    <t>Zelma Campos (SEMMA PMBN), Tatiana Pimentel (IBAMA), Nívea Pereira (SEMA/PA), Rosa (RVPS/ICMBio), Promotoria de Meio Ambiente do MPE, Batalhão da Polícia Ambiental, Polícia Federal, Messias ou Mayumi (Funai), Ana Paula (SEMMA Porto de Moz) (Rosa verificar)</t>
  </si>
  <si>
    <t>Colônia De Pescadores Z-70 , Colônia de Pescardoes Z-12, Colônia de Pescadores de Altamira, Jeanne Gomes (MPA)</t>
  </si>
  <si>
    <t>Tathiana Chaves de Souza (ESEC Terra do Meio/ ICMBio )</t>
  </si>
  <si>
    <t>Leandro Sousa (UFPA/ Altamira)</t>
  </si>
  <si>
    <t>10.1 Identificar  as áreas importantes para   a alimentação e reprodução de espécies ameaçadas da fauna aquática e seus riscos associados.</t>
  </si>
  <si>
    <t xml:space="preserve">10.2 Fortalecer e ampliar o Programa de Patrulhamento e Sensibilização Ambiental </t>
  </si>
  <si>
    <t>Elildo Carvalho Jr. (CENAP/ ICMBio)</t>
  </si>
  <si>
    <t>Jocy Brandão Cruz (CECAV/ ICMBio)</t>
  </si>
  <si>
    <t>Miriam Marmotel (Instituto Mamirauá),  Vera da Silva (INPA), CMA e CENAP, CEPAM, WWF, IMAZON</t>
  </si>
  <si>
    <t>Laurenz (Norte Energia), Prefeituras,  Secretaria de Agricultura do Estado do Pará,  Secretaria de Saúde do Pará, ADEPARÁ, CZOS, Luciana Crema (CEPAM/ICMBio)</t>
  </si>
  <si>
    <t>Pedro Bigneli (Norte Energia),  Claudia Khawage (SEMA/PA), Marcelo Cavallini (ICMBio)</t>
  </si>
  <si>
    <t>Falta de recursos financeiros, falta de colaboração por parte de pesquisadores.</t>
  </si>
  <si>
    <t>Elildo Carvalho Jr</t>
  </si>
  <si>
    <t>Articulação por parte do ICMBio visando disponibilizar recursos para execução de ações do PAN.</t>
  </si>
  <si>
    <t>Relatório técnico (com resultados parciais)</t>
  </si>
  <si>
    <t>Falta de recursos financeiros.</t>
  </si>
  <si>
    <t>Em 2012, o CENAP realizou mapeamento de áreas de conflito em boa parte da área do PAN. Em 2014, foi iniciado um projeto visando detalhar o mapa obtido anteriormente e selecionar locais para monitoramento de conflitos (dentro do mesmo projeto citado na ação 7.1). No entanto, o financiamento (via edital da Dibio) foi suspenso antes do término do projeto.</t>
  </si>
  <si>
    <t>Artigo científico, relatório técnico parcial.</t>
  </si>
  <si>
    <t>Ação não iniciada.</t>
  </si>
  <si>
    <t>Falta de tempo e falta de recursos financeiros.</t>
  </si>
  <si>
    <t>Em andamento, dentro do prazo estabelecido</t>
  </si>
  <si>
    <t>Nívia Pereira</t>
  </si>
  <si>
    <t>Processo de criação finalizado, Consulta Pública realizada e aprovada, Tramitação pela PGE, CGE encontra-se na Casa Civil. Recurso de R$ 2.000.000,00 aprovados na CCA para o processo de implementação das Ucs.</t>
  </si>
  <si>
    <t>Processo de criação finalizado, esperando apenas a assinatura do Governador.</t>
  </si>
  <si>
    <t>Seria interessante a formulação da Manisfestação deste PAN defendendo a importância da Criação das Ucs para a conservação da biodiversidade do baixo xingu.</t>
  </si>
  <si>
    <t>7° Relatório Consolidado</t>
  </si>
  <si>
    <t>Gustavo de Oliveira</t>
  </si>
  <si>
    <t>Nota Técnica</t>
  </si>
  <si>
    <t>Os relatórios indicam que não houve alterações nos habitats das espécies de peixes ornamentais até o presente</t>
  </si>
  <si>
    <t xml:space="preserve">Relatório Técnico Consolidado (7ºRC) e Banco de Dados, enviado ao IBAMA (Fev 2015) </t>
  </si>
  <si>
    <t>Estudos complementares realizados pela Norte Energia,  pedrais remanescentes que estão fora da Área de Influência Direta (ADA) foram avaliados e em alguns casos amostrados por estudos complementares.</t>
  </si>
  <si>
    <t>O monitoramento dos parâmetros físicos-biológicos da água no rio Xingu tem sido realizado com periodicidade semanal, mensal e trimestral. Monitoramento de vazão hidrologica tem periodicidade diária.</t>
  </si>
  <si>
    <t>Monitoramento quanto a área de ocorrência e distribuição de peixes e mamíferos aquáticos e semi-aquáticos estão em andamento.</t>
  </si>
  <si>
    <t xml:space="preserve">Relatório Técnico Consolidado (7ºRC), enviado ao IBAMA (Fev 2015) </t>
  </si>
  <si>
    <t>Monitoramento sobre uso do habitat e distribuição de ariranhas está em andamento. No 7º RC foi apresentado mapa de ocorrência/intensidade e distribuição de registros de ariranhas.</t>
  </si>
  <si>
    <t>Relatório Técnico Consolidado (7ºRC) e Banco de Dados</t>
  </si>
  <si>
    <t>Roberto Silva (Norte Energia)</t>
  </si>
  <si>
    <t>Mapa das áreas de conexão, considerando a distribuição geográfica das espécies e já incluindo as novas spp ameaçadas.</t>
  </si>
  <si>
    <t>Relatório e mapa de distribuição das doenças identificadas nos compartimentos do empreendimento à partir dos relatórios consolidados.</t>
  </si>
  <si>
    <t>Realizado levantamento junto ao MPA (Fábio Hudson Souza Soares)</t>
  </si>
  <si>
    <t>Especies nativas com potencial:
Brycon falcatus (matrinxã)
Astyanax spp. (lambaris)
Prochilodus nigricans (curimatá)
Semaprochilodus spp. (jaraqui)
Leporinus spp. (piau)
Schizodon spp. (aracu)
Pseudoplatystoma punctifer (cachara)
Rhamdia spp. (jundiá)
Arapaima gigas (pirarucu)</t>
  </si>
  <si>
    <t>Desenvolvimento do pacote tecnológico para criação do acari zebra, com sucesso na reprodução em cativeiro (aquários).
Cursos que podem viabilizar outras atividades alternativas (curso de piloto, guia turístico, etc)</t>
  </si>
  <si>
    <t>Indicar alternativas aos pescadores de pexies ornamentais e justificar para peixes de consumo.</t>
  </si>
  <si>
    <t>As áreas estão sendo identificadas pelos projetos específicos do PBA e estão sendo analisados de forma integrada. No 7º RC foram apresentados dados e mapas preliminares.</t>
  </si>
  <si>
    <t>Até o momento não foi identificada a necessidade de recuperação. Caso seja necessário, devem ser realizadas atividades para concluir a ação.</t>
  </si>
  <si>
    <t>Não houve produto.</t>
  </si>
  <si>
    <t>Para definição de áreas de exclusão prioritárias na pesca de peixes ornamentais, deve ser discutido o mapa atual em relação as áreas que os pescadores continuam utilizando e a área do empreendimento.</t>
  </si>
  <si>
    <t>Jeanne Gomes (SEPOP/MPA)</t>
  </si>
  <si>
    <t>Vladmir Formiga (DPOPA/MPA)</t>
  </si>
  <si>
    <t>Quando ocorrer a primera reunião do Comitê, levar em consideração os problemas elencados com relação a Pesca.</t>
  </si>
  <si>
    <t>Não se aplica.</t>
  </si>
  <si>
    <t>Felipe Weber (SEMOC/MPA)</t>
  </si>
  <si>
    <t xml:space="preserve">Articular ações de fiscalização ao IBAMA e SEMAS/PA para efetivo cumprimento da legislação. </t>
  </si>
  <si>
    <t>Orçamento.</t>
  </si>
  <si>
    <t>Articular contratação de consultor para que possa fazer um diagnóstico da mortalidade que ocorre durante o trasnporte e possíveis adaptações que poderiam ser feitas nas embarcações para estocar os exemplares com qualidade durante a captura.</t>
  </si>
  <si>
    <t>Projeto "Valorização dos peixes ornamentais da região do Xingu por meio de rastreabilidade com selo de qualidade"</t>
  </si>
  <si>
    <t>Não havia sido implementado por problemas orçamentários.</t>
  </si>
  <si>
    <t>Devido aos cortes no orçamento do MPA, tal ação será excluida do PPA.</t>
  </si>
  <si>
    <t>Devido as dificuldades orçamentárias, os recursos destinados a pesquisa estão sendo direcionados a pesquisas que auxiliem a estatistica e consequentemente ao ordenamento pesqueiro.</t>
  </si>
  <si>
    <t xml:space="preserve">Foi publicado pelo MPA em 2013 o "Manual de Boas práticas de manejo e Bem Estar de Peixes Ornamentais Amazônicos". Tal publicação tem por objetivo passar através de textos e ilustrações informaçõe de boas práticas de manejo de organismos aquáticos ornamentais. </t>
  </si>
  <si>
    <t>Cartilha "Manual de Boas práticas de manejo e Bem Estar de Peixes Ornamentais Amazônicos"</t>
  </si>
  <si>
    <t>No projeto "Valorização dos peixes ornamentais da região do Xingu por meio de rastreabilidade com selo de qualidade", está previsto ainda assistência técnica especializada com objetivo de melhorar a qualidade e preço do produto oriundo da pesca extrativista ornamental. Certamente a melhoria da qualidade diminuirá a pressão de pesca e aumentará a renda das comunidades tradicionais.</t>
  </si>
  <si>
    <t>INI e GET, onde será possível obter a Guia de forma eletrônica.</t>
  </si>
  <si>
    <t xml:space="preserve">A GET será obtida via sistema informatizado e será de emissão imediata. Quando o sistema do Documento de Origem do Pescado estiver pronto, este substituitá a GET. </t>
  </si>
  <si>
    <t xml:space="preserve">Victoria Isaac </t>
  </si>
  <si>
    <t xml:space="preserve">Agostinho Tenorio </t>
  </si>
  <si>
    <t>Previsão para reinício em 2016</t>
  </si>
  <si>
    <t>Agostinho Tenorio</t>
  </si>
  <si>
    <t>Paula Hanna Valdujo (WWF), UFPA, SIPAM, Wilson Spironello (INPA), André Ravetta e Ana Albernaz (MPEG), Valéria Tavares (UFMG), Emil (UFPA - Altamira), Marcelo Salazar (ISA), Tathiana (ESEC Terra do Meio)</t>
  </si>
  <si>
    <t>Márcia Chame (FIOCRUZ)</t>
  </si>
  <si>
    <t>Laurenz (Norte Energia), Vicente (LEME Engenharia), Gustavo (LEME Engenharia), Flávio Poli e Victor Yunes (BIOTA), Prefeituras Anapu, Vitória do Xingu, Altamira, Senador José Porfírio, Brasil Novo, Gurupá, Porto de Moz, Nívea (SEMA/PA), Norma Labarthe, Tatiana Kugelmeier, Marianna Cavalheiro, Lázaro Oliveira (Fiocruz),  Mauro Moraes (IBAMA/ PA)</t>
  </si>
  <si>
    <t>Márcia Chame</t>
  </si>
  <si>
    <t>O Sistema - SISS-Geo está implementado em todo o Brasil e seria desejável que pudesse ser utilizado no monitoramento da fauna no XINGU. Como informado anteriormente podemos inclusive fazer o treinamento de uma equipe.
O andamento do nosso contato direto com a Norte Energia ficou suspenso, de acordo com a indicação da Fátima do ICMBio, em razão de ajustes que o próprio ICMBio estava fazendo. Aguardamos instruções para avanços na região.</t>
  </si>
  <si>
    <t>Dialógo com os atores envolvidos na meta para apresentação aos Prefeitos do CIDS.</t>
  </si>
  <si>
    <t>Zelma Campos</t>
  </si>
  <si>
    <t>Marcelo Raseira</t>
  </si>
  <si>
    <t>Não houve avanço, a TI foi expandida na lei, entretanto não há conectividade com a a área NE</t>
  </si>
  <si>
    <t>Na útlima reunião NE expos não pretender adquirir novas áreas. Não houve busca de outras formas de reservas para viabilizar a conectividade.</t>
  </si>
  <si>
    <t>Tânia Sanaiotti</t>
  </si>
  <si>
    <t>As parcerias estabelecidas entre INPA e as empresas de consultoria  Biota, Leme  e autores do EIA/RIMA conduziram uma síntese dos dados e análise de distribuiçao das 2 espécies, incluindo monitoramento de ninhos antigo e novos com apoio logístico NE . Dois indivíduos foram marcados com transmissor satélite (recursos VALE S.A.).2014-2015.</t>
  </si>
  <si>
    <t xml:space="preserve">Duas puplicações aceitas incluem as 2 espécies : uma sobre abundância, estudos da biologia (reprodução) e uma segunda  sobre  alimentação em 6 ninhos. </t>
  </si>
  <si>
    <t>Os deslocamentos dos indivíduos marcados ainda em acompanhamento. As pesquisas com a genética apenas foram feitas coletas.</t>
  </si>
  <si>
    <r>
      <t xml:space="preserve">Felipe Weber (MPA), </t>
    </r>
    <r>
      <rPr>
        <sz val="22"/>
        <rFont val="Calibri"/>
        <family val="2"/>
      </rPr>
      <t xml:space="preserve">Marize Rocha  (ACEPOAT), </t>
    </r>
    <r>
      <rPr>
        <sz val="22"/>
        <color rgb="FFFF0000"/>
        <rFont val="Calibri"/>
        <family val="2"/>
      </rPr>
      <t>Leandro verificar:</t>
    </r>
    <r>
      <rPr>
        <sz val="22"/>
        <color indexed="8"/>
        <rFont val="Calibri"/>
        <family val="2"/>
      </rPr>
      <t xml:space="preserve"> </t>
    </r>
    <r>
      <rPr>
        <sz val="22"/>
        <color rgb="FFFF0000"/>
        <rFont val="Calibri"/>
        <family val="2"/>
      </rPr>
      <t>Manuela Wariss (UFPA), Marcelo Salazar (ISA/ Altamira).</t>
    </r>
    <r>
      <rPr>
        <sz val="22"/>
        <color theme="4"/>
        <rFont val="Calibri"/>
        <family val="2"/>
      </rPr>
      <t xml:space="preserve"> </t>
    </r>
  </si>
  <si>
    <t>out/2016 (ação contínua)</t>
  </si>
  <si>
    <t>Relatórios semestrais (PBA) referentes às fichas de ocorrência de distibuição das espécies (disponíveis no site do IBAMA). Mapas para todas as espécies já foram feitos e estão sendo atualizados.</t>
  </si>
  <si>
    <t>Mapas semestrais no âmbito do PBA da UHE Belo Monte; Relatórios de investigação taxonômica.</t>
  </si>
  <si>
    <t>Recomenda-se o envio de cópia digital dos relatórios para o CEPAM/ICMBio.</t>
  </si>
  <si>
    <t>Conseguimos realizar aquilo que foi financiado pelo PBA (Norte Energia) e que consta nos relatórios do mesmo na pagina do Ibama. 
Não foi possível fazer outros estudos adicionais até o momento. Tenho uma aluna de mestrado estudando a pesca de peixes ornamentais, que deve defender no próximo ano. Talvez ate la tenhamos como contribuir com esse trabalho dela.</t>
  </si>
  <si>
    <t>Sem ter um projeto concreto com recursos disponíveis  fica difícil realizar certas tarefas. Mapas ainda não foram gerados.</t>
  </si>
  <si>
    <t>Relatórios semestrais (PBA) com informações sobre ecologia trófica para algumas espécies.</t>
  </si>
  <si>
    <t>Relatórios semestrais do PBA com estudos de ecologia trófica dos peixes ornamentais do PAN</t>
  </si>
  <si>
    <t>Não tem estudo previsto no PBA direcionado para ecologia trófica de peixes ornamentais. Não existe projeto para as espécies que não estão no PAN.</t>
  </si>
  <si>
    <t>Tommaso irá enviar a lista das espécies de peixes ornamentais do PAN que já possuem estudo.</t>
  </si>
  <si>
    <t>A Secretaria de Planejamento e Ordenamento da Pesca/SEPOP/MPA, no âmbito do Comitê Permanente de Gestão/CPG  da Bacia Norte, criará a Câmara Técnica do Xingu - CT-Xingu, na qual serão discutidas e tratadas as questões acerca do ordenamento pesqueiro na bacia do rio Xingu/PA. O MPA reunirá , ainda em setembro,  MMA, ICMBio, IBAMA e FUNAI em Brasília para tratar da criação da referida Câmara Técnica. Em seguida será realizada reunião na região, conjuntamente com as referidas instituições e Entidades de classe do setor dos ornamentais e pesca comercial. Assim, para definição das áreas serão necessárias a realização de reuniões entre os participantes da CT-Xingu, NESA e pesquisadores/especialistas.
A primeira reunião do CPG Norte será realizada em outubro de 2015.</t>
  </si>
  <si>
    <t>Dificuldade em realizar a modelagem por espécie. 
Não existe a informação necessária para realização dos modelos.</t>
  </si>
  <si>
    <t>Foi realizada uma modelagem ecossitêmica do Xingu, porém, essa análise não é por espécie, mas por componentes (conjunto de espécies com as mesmas características ecológicas). Além disso, existe uma dificuldade de agrupar os peixes em componentes.
Existe um projeto de doutorado em andamento de modelagem a nível de comunidade.</t>
  </si>
  <si>
    <t>2.4 Elaborar modelos ecossistêmicos para avaliar mudanças nas populações das espécies alvo do PAN em decorrência dos impactos da UHE Belo Monte.</t>
  </si>
  <si>
    <t>Modelo contido em artigos científicos publicados e em teses</t>
  </si>
  <si>
    <t>Recentemente foi reformulado entre o Ministério da Pesca e Aquicultura e o Ministério do Meio Ambiente a reformulação no modelo e quantidades de CPG's(Comissão Permanente de Gestão). Atualmente está previsto a "Câmara Técnica Ornamentais e outros usos" para tratar os assuntos tangentes ao ordenamento da pesca ornamental. A formalização da câmara está prevista para outubro de 2015, e a primeira reunião, onde serão mapeadas as demandas, será na data de 24 e 25 de novembro de 2015.</t>
  </si>
  <si>
    <t>Portaria Interministerial MPA/MMA constituindo o CPG Ornamentais e Outros Usos (em trâmite para publicação)
Publicação da IN Interministerial MPA/MMA nº 1/2012</t>
  </si>
  <si>
    <t>Haviam divergências entre MPA e MMA na composição dos CPG's. Recentemente tal divergência foi sanada através da implementação de quatro CPG's.</t>
  </si>
  <si>
    <t>Os estudos estão sendo realizados para todas as espécies do PAN.</t>
  </si>
  <si>
    <t>Tommaso irá listar as publicações que já saíram e enviar ao CEPAM.</t>
  </si>
  <si>
    <t>Victoria Isaac; Felipe Weber</t>
  </si>
  <si>
    <t>Cotas de exportação para peixes ornamentais ameaçados sugeridas durante a reunião do painel de especialistas</t>
  </si>
  <si>
    <t>Conseguimos realizar aquilo que foi financiado pelo PBA (Norte Energia) e que consta nos relatórios do mesmo na pagina do Ibama. 
Não foi possível fazer outros estudos adicionais até o momento. Tenho uma aluna de mestrado estudando a pesca de peixes ornamentais, que deve defender no próximo ano. Talvez ate la tenhamos como contribuir com esse trabalho dela. (Victoria)
Foi realizada uma reunião dos especialistas para reavaliar as espécies ornamentais ameaçadas (painel de especialistas Portaria 445/2014), onde verificou-se que a pesca não é a principal ameaça a essas espécies, e sim a construção de hidrelétricas. Foram discutidas as cotas de exportação dos peixes ornamentais ameaçados. (Felipe)
Não se sabe de estudos sendo realizados com peixes para fins alimentares. Existem apenas dados de desembarque no âmbito do PBA, que mostram que a única espécie monitorada que tem problemas é a pescada (sobrepesca).</t>
  </si>
  <si>
    <t>Sem ter um projeto concreto com recursos disponíveis  fica difícil realizar certas tarefas. (Victoria) 
Ausência de estudos com peixes para fins alimentares.</t>
  </si>
  <si>
    <t xml:space="preserve">
Realizar estudo sobre os impactos da pesca de peixes com fins ornamentais, na região do Baixo e Médio Xingu.</t>
  </si>
  <si>
    <t xml:space="preserve">7.2 Realizar estudo sobre os impactos de pesca de peixes com fins alimentares, na região do Baixo e Médio Xingu. </t>
  </si>
  <si>
    <t>Relatórios dos estudos</t>
  </si>
  <si>
    <t>Relatórios dos estudos e sugestões de cotas para peixes ornamentais ameaçadas do PAN.</t>
  </si>
  <si>
    <t>Foi realizado um levantamento das necessidades das embarcações e definido um modelo de transporte (baseado no modelo da Austrália). Porém, devido a restrições orçamentárias não foi possível desenvolver um protótipo com as condições necessárias para o transporte de organismos aquáticos com fins de ornamentação e de aquariofilia.</t>
  </si>
  <si>
    <t>Está sendo proposta no âmbito do Plano de Desenvolvimento Regional Sustentável do Xingu (PDRSX), na 6ªCâmara Técnica, a aprovação do Projeto  "Valorização dos peixes ornamentais da região do Xingu por meio de rastreabilidade com selo de qualidade", que tem por objetivo minimizar os impactos causados às populações tradicionais que exercem atividades pesqueiras, assim como fortalecer a atividade, durante e depois da implementação do Empreendimento Hidrelétrico de Belo Monte. 
Em 22/10 a Câmara Técnica irá se reunir e até 23/10 terá o resultado final dos projetos selecionados.</t>
  </si>
  <si>
    <t>Que os pesquisadores fiquem atentos aos editais que serão lançados pelo MCTI através do CNPQ.</t>
  </si>
  <si>
    <t>7.12 Elaboração de editais de pesquisa científica para a cadeira produtiva de organismos aquáticos vivos com fins ornamentais e de aquariofilia.</t>
  </si>
  <si>
    <t xml:space="preserve">Edital assinado entre MPA e MCTI ACT, que destinou 12 milhões para pesquisas. </t>
  </si>
  <si>
    <t>Edital publicado cumpre parte da ação, porém não existe previsão de lançamento de edital específico para a temática.</t>
  </si>
  <si>
    <t>Parte da ação foi concluída (material de capacitação), porém os cursos não foram realizados e por enquanto não existe previsão para tal, tendo em vista a situação política do MPA.</t>
  </si>
  <si>
    <t>Foi recentemente acordado entre MPA e MMA a publicação da uma Instrução Normativa Interministerial, em que o trânsito interestadual das espécies com fins de ornamentação e de aquariofilia deverá ser acompanhado da Guia Eletrônica de Transporte de Peixes Ornamentais - GET.</t>
  </si>
  <si>
    <t xml:space="preserve">Tal problemática já está normatizada desde 1998, através da Portaria IBAMA 145-N, que estabelece normas para a introdução, reintrodução e transferência de peixes,
crustáceos, moluscos e macrófitas aquáticas para fins de aqüicultra. Além disso há normas que proibem o uso da tilápia na Bacia Amazônica. 
Apesar da normativa, a utilização de espécies exóticas não é fiscalizada. </t>
  </si>
  <si>
    <t>Ausência de fiscalização</t>
  </si>
  <si>
    <r>
      <t xml:space="preserve">Daniela Santana (UFPA - Altamira), </t>
    </r>
    <r>
      <rPr>
        <sz val="22"/>
        <rFont val="Calibri"/>
        <family val="2"/>
      </rPr>
      <t>Nadson Simões (UFPA)</t>
    </r>
  </si>
  <si>
    <r>
      <t>1.11 Criar e divulgar cartilha de uso sustentável em áreas cársticas com ocorrência do morcego</t>
    </r>
    <r>
      <rPr>
        <i/>
        <sz val="22"/>
        <rFont val="Calibri"/>
        <family val="2"/>
      </rPr>
      <t xml:space="preserve"> Natalus</t>
    </r>
  </si>
  <si>
    <r>
      <t xml:space="preserve">4.7 Realizar estudos de filogeografia para arara azul, arraia negra, </t>
    </r>
    <r>
      <rPr>
        <i/>
        <sz val="22"/>
        <rFont val="Calibri"/>
        <family val="2"/>
      </rPr>
      <t>Natalus</t>
    </r>
    <r>
      <rPr>
        <sz val="22"/>
        <rFont val="Calibri"/>
        <family val="2"/>
      </rPr>
      <t xml:space="preserve"> para avaliar a conectividade entre populações locais.</t>
    </r>
  </si>
  <si>
    <r>
      <t xml:space="preserve">Relatório anual de ocorrencia das epizootias,  a partir de outubro de </t>
    </r>
    <r>
      <rPr>
        <sz val="22"/>
        <rFont val="Calibri"/>
        <family val="2"/>
        <scheme val="minor"/>
      </rPr>
      <t>2012</t>
    </r>
  </si>
  <si>
    <r>
      <rPr>
        <sz val="22"/>
        <color rgb="FFFF0000"/>
        <rFont val="Calibri"/>
        <family val="2"/>
        <scheme val="minor"/>
      </rPr>
      <t xml:space="preserve">CEBRAM/UFPA, Embrapa (Rosa verificar), </t>
    </r>
    <r>
      <rPr>
        <sz val="22"/>
        <rFont val="Calibri"/>
        <family val="2"/>
        <scheme val="minor"/>
      </rPr>
      <t>Zelma Campos (SEMMA PMBN), Maria Saloma (SEMAT - Vitória do Xingu), Rosa Paes (RVPS),</t>
    </r>
    <r>
      <rPr>
        <sz val="22"/>
        <color theme="1"/>
        <rFont val="Calibri"/>
        <family val="2"/>
        <scheme val="minor"/>
      </rPr>
      <t xml:space="preserve"> Mauro Moraes (IBAMA)</t>
    </r>
  </si>
  <si>
    <r>
      <t xml:space="preserve">Número de campanhas realizadas por ano a partir de outubro de </t>
    </r>
    <r>
      <rPr>
        <sz val="22"/>
        <rFont val="Calibri"/>
        <family val="2"/>
        <scheme val="minor"/>
      </rPr>
      <t>2012</t>
    </r>
  </si>
  <si>
    <r>
      <rPr>
        <sz val="22"/>
        <rFont val="Calibri"/>
        <family val="2"/>
        <scheme val="minor"/>
      </rPr>
      <t>Zelma  Campos (SEMMA/ PMBN), Maria Saloma (SEMAT/ Vitória do Xingu),</t>
    </r>
    <r>
      <rPr>
        <sz val="22"/>
        <color theme="4"/>
        <rFont val="Calibri"/>
        <family val="2"/>
        <scheme val="minor"/>
      </rPr>
      <t xml:space="preserve"> </t>
    </r>
    <r>
      <rPr>
        <sz val="22"/>
        <color theme="1"/>
        <rFont val="Calibri"/>
        <family val="2"/>
        <scheme val="minor"/>
      </rPr>
      <t>ADEPARA, SESPA, Instituto Evandro Chagas (IEC)</t>
    </r>
  </si>
  <si>
    <r>
      <t>Benedito Gil Souza (Colônia De Pesca</t>
    </r>
    <r>
      <rPr>
        <sz val="22"/>
        <rFont val="Calibri"/>
        <family val="2"/>
        <scheme val="minor"/>
      </rPr>
      <t xml:space="preserve">dores Z-70) , Giacomo (Colônia de Pescarores Z-12), Lucio Vale (Colônia De Pescadores de Altamira), Jeanne (MPA) </t>
    </r>
  </si>
  <si>
    <r>
      <t xml:space="preserve">9.8 Promover pesquisa para as seguintes espécies: </t>
    </r>
    <r>
      <rPr>
        <i/>
        <sz val="22"/>
        <rFont val="Calibri"/>
        <family val="2"/>
      </rPr>
      <t>Morphnus guianensis</t>
    </r>
    <r>
      <rPr>
        <sz val="22"/>
        <rFont val="Calibri"/>
        <family val="2"/>
      </rPr>
      <t xml:space="preserve">, </t>
    </r>
    <r>
      <rPr>
        <i/>
        <sz val="22"/>
        <rFont val="Calibri"/>
        <family val="2"/>
      </rPr>
      <t>Harpia harpyja</t>
    </r>
    <r>
      <rPr>
        <sz val="22"/>
        <rFont val="Calibri"/>
        <family val="2"/>
      </rPr>
      <t>, em relação a inventário em remanescentes florestais com avaliação de abundância, estudos da biologia (reprodução, alimentação, uso de habitat e comportamento) e estudos genéticos.</t>
    </r>
  </si>
  <si>
    <r>
      <t xml:space="preserve">10. Diminuição de riscos às áreas de alimentação e reprodução de espécies alvo do PAN                      </t>
    </r>
    <r>
      <rPr>
        <b/>
        <sz val="22"/>
        <color rgb="FFFF0000"/>
        <rFont val="Calibri"/>
        <family val="2"/>
        <scheme val="minor"/>
      </rPr>
      <t>As ações elencadas no objetivo 10 não são satisfatórias para o alcance do objetivo (LEVAR PARA A AVALIAÇÃO)</t>
    </r>
  </si>
  <si>
    <r>
      <rPr>
        <sz val="22"/>
        <rFont val="Calibri"/>
        <family val="2"/>
        <scheme val="minor"/>
      </rPr>
      <t xml:space="preserve">Zelma Campos (SEMMA PMBN), MPE, </t>
    </r>
    <r>
      <rPr>
        <sz val="22"/>
        <color rgb="FFFF0000"/>
        <rFont val="Calibri"/>
        <family val="2"/>
        <scheme val="minor"/>
      </rPr>
      <t>Ana Paula (Porto de Moz) Rosa verificar</t>
    </r>
    <r>
      <rPr>
        <sz val="22"/>
        <color theme="1"/>
        <rFont val="Calibri"/>
        <family val="2"/>
        <scheme val="minor"/>
      </rPr>
      <t>, IBAMA, Prefeituras e associações da sociedade civil organizada</t>
    </r>
  </si>
  <si>
    <t>6.3 Coibir a utilização de espécies exóticas e/ou alóctones com potencial invasor nos tanques-rede/escavados e monitorar a efetividade dessas ações.</t>
  </si>
  <si>
    <t>6.3 Construir e articular estratégias de parceria para evitar o uso de espécies exóticas e/ou alóctones com potencial invasor nos tanques-rede/escavados e monitorar a efetividade dessas ações.</t>
  </si>
  <si>
    <t>Formação de redes; Parcerias estabelecidas; Relatórios de monitoramento da efetividade das ações</t>
  </si>
  <si>
    <t>Ação será dividida (7.2 ficará apenas com peixes para fins alimentares e a ação nova com peixes ornamentais).</t>
  </si>
  <si>
    <t>Marize (ACEPOAT), Leandro Sousa (UFPA), Tommaso (UFPA),  Míriam Marmontel (Instituto Mamirauá), IBAMA, Victoria Isaac (UFPA)</t>
  </si>
  <si>
    <t>O monitoramento dos aspectos físicos e biológicos da água no rio Xingu tem sido realizado com periodicidade semanal, mensal e trimestral.  Além da análise dos resultados do monitoramento da qualidade da água a NE está analisando os resultados dos monitoramentos da ictiofauna e integrando-os no âmbito do Programa de Conservação e Manejo de Hábitats Aquáticos. No 7ºRC (Relatório Consolidado) foram apresentados dados e mapas.</t>
  </si>
  <si>
    <t xml:space="preserve">Relatório Técnico Consolidado (7ºRC) com os mapas e Banco de Dados, enviado ao IBAMA (Fev 2015) </t>
  </si>
  <si>
    <t>Monitoramento dos parâmetros físico-químicos e biológicos, bem como hidrológicos estão sendo realizados no rio Xingu e Bacajá pela NE. Os pontos de mapeamento são na foz dos igarapés.</t>
  </si>
  <si>
    <t>Pontos de amostragens deverão ser inseridos na malha amostral a partir de janeiro de 2016</t>
  </si>
  <si>
    <t>Retirar Daniela e Nadson</t>
  </si>
  <si>
    <t>1.3 Monitorar os parâmetros físicos-químicos, biológicos e a variação de vazão hidrológica no trecho do rio Xingu com ocorrência dos pedrais e no rio Bacajá (margem direita) para assegurar a manutenção das populações de peixes ornamentais.</t>
  </si>
  <si>
    <t>Ação foi modificada porque não existem registros de espécies ameaçadas ornamentais nos rios Ituna, Itatá e Bacajaí.</t>
  </si>
  <si>
    <t>1.7 Estruturar um plantel em cativeiro para conservação de pool genético das espécies de peixes ornamentais listadas no PAN.</t>
  </si>
  <si>
    <r>
      <t>Baseado nas apreensões realizadas em Manaus foi discutida a necessidade de realizar uma reunião para estabelecer os protocolos de cativeiro para as espécies, contudo, devido a conflitos de agendas e restrições orçamentárias, a oficina será realizada em 2016. Existem algumas iniciativas de crio-preservação de gametas, visando a conservação da espécie, realizada na Universidade Nilton Lins (Manaus), sob orientação do Dr. Leandro Godoy.
Existem casais de</t>
    </r>
    <r>
      <rPr>
        <i/>
        <sz val="22"/>
        <color theme="1"/>
        <rFont val="Calibri"/>
        <family val="2"/>
        <scheme val="minor"/>
      </rPr>
      <t xml:space="preserve"> A. zebra</t>
    </r>
    <r>
      <rPr>
        <sz val="22"/>
        <color theme="1"/>
        <rFont val="Calibri"/>
        <family val="2"/>
        <scheme val="minor"/>
      </rPr>
      <t xml:space="preserve">, duas espécies de </t>
    </r>
    <r>
      <rPr>
        <i/>
        <sz val="22"/>
        <color theme="1"/>
        <rFont val="Calibri"/>
        <family val="2"/>
        <scheme val="minor"/>
      </rPr>
      <t>Hypancistrus</t>
    </r>
    <r>
      <rPr>
        <sz val="22"/>
        <color theme="1"/>
        <rFont val="Calibri"/>
        <family val="2"/>
        <scheme val="minor"/>
      </rPr>
      <t xml:space="preserve"> não descritas e outras </t>
    </r>
    <r>
      <rPr>
        <b/>
        <sz val="22"/>
        <color rgb="FFFF0000"/>
        <rFont val="Calibri"/>
        <family val="2"/>
        <scheme val="minor"/>
      </rPr>
      <t>(pedir para Leandro a lista de espécies)</t>
    </r>
    <r>
      <rPr>
        <sz val="22"/>
        <color theme="1"/>
        <rFont val="Calibri"/>
        <family val="2"/>
        <scheme val="minor"/>
      </rPr>
      <t>, porém ainda não existe um plantel.</t>
    </r>
  </si>
  <si>
    <t>CEPAM deverá entrar em contato com o INPE/Belém (Marcos Adami)</t>
  </si>
  <si>
    <t>Não houve andamento no período monitorado. Buscar parceria com o INPE.</t>
  </si>
  <si>
    <r>
      <t xml:space="preserve">Algumas espécies estão sendo descritas; relatórios </t>
    </r>
    <r>
      <rPr>
        <b/>
        <sz val="22"/>
        <color rgb="FFFF0000"/>
        <rFont val="Calibri"/>
        <family val="2"/>
        <scheme val="minor"/>
      </rPr>
      <t>(pedir para Leandro detalhar o andamento e produtos)</t>
    </r>
  </si>
  <si>
    <t>Estudo em andamento, porém sem apoio institucional (a pesquisadora está fazendo por conta própria) ou financeiro. Ação exige coleta de dados genéticos para uma abordagem adequada. A pesquisadora cita que já tem bons dados das duas espécies ( Nyctinomops sp. e Natalus sp.) mas que é necessário aporte de recursos (não estipulado) para dar celeridade ao estudo. Pesquisadora indica que seja tentado recursos via compensação ambiental.
Norte Energia fez um estudo complementar sobre a espécie, mostrando que ela ocorre em grande parte do rio Xingu. Estudos morfológicos e citogenéticos em parceria com pesquisadores da UFG (Marlon) indicam que é uma nova espécie, que será descrita.</t>
  </si>
  <si>
    <t>Valéria Tavares
Gustavo</t>
  </si>
  <si>
    <t>Mapa de ocorrência da espécie</t>
  </si>
  <si>
    <r>
      <t xml:space="preserve">As cavernas onde ocorrem o </t>
    </r>
    <r>
      <rPr>
        <i/>
        <sz val="22"/>
        <color theme="1"/>
        <rFont val="Calibri"/>
        <family val="2"/>
        <scheme val="minor"/>
      </rPr>
      <t xml:space="preserve">Natalus </t>
    </r>
    <r>
      <rPr>
        <sz val="22"/>
        <color theme="1"/>
        <rFont val="Calibri"/>
        <family val="2"/>
        <scheme val="minor"/>
      </rPr>
      <t>não têm visitação pública.</t>
    </r>
  </si>
  <si>
    <t>Relatórios de monitoramento</t>
  </si>
  <si>
    <t>sem informação do articulador - buscar contato novamente, caso não consiga, sugere-se exclusão da ação</t>
  </si>
  <si>
    <t>Monitoramento sobre uso do habitat e distribuição do tucunaré-do-xingu está em andamento. No 7º RC foi apresentado ficha técnica e mapa de distribuição atualizado.</t>
  </si>
  <si>
    <t>"Em julho/2015 foi realizada a 15ª campanha de monitoramento de mamíferos aquáticos. Até o momento foram registrados 1.116 vestígios de alimentação e fezes do peixe-boi. Não houve avistamentos de indivíduos. Em entrevistas com os ribeirinhos estes informaram que não há caça do peixe-boi na região e que os indivíduos ocorrem principalmente na região das ilhas entre Senador José Porfírio e Vitória do Xingu. Através do número e frequência de registros durante o monitoramento pôde-se constatar que os peixes-boi têm preferência por esta região das ilhas, onde não haverá influência direta da UHE Belo Monte". (Roberto Silva/NESA). 
"Infelizmente não tivemos avanços com essa temática, porque íamos trabalhar a recuperação e monitoramento a medida que criássemos e geríssemos as UCs no baixo-xingu, no entanto até o momento o Governador ainda não assinou a criação das duas unidades, portanto tal ação encontra-se parada.Penso que  poderíamos no âmbito do PAN enviar um documento solicitando a criação das UCs devido sua importância para a biodiversidade." (Nívia do Carmo/SEMA).
O monitoramento está em andamento e ainda não foi identificada necessidade de recuperação do habitat (Gustavo).</t>
  </si>
  <si>
    <t>Luciana Crema, Roberto Silva (Norte Energia), Nivia do Carmo (SEMA)</t>
  </si>
  <si>
    <t>As ações foram realizadas e encaminhadas ao IBAMA por meio do 7° Relatório Consolidado</t>
  </si>
  <si>
    <t>Ação não finalizada dentro do prazo</t>
  </si>
  <si>
    <t>Foram feitos mapas e levantadas as áreas críticas para as espécies ameaçadas do Pará (Ana - MPEG).
Norte Energia já inciou o levantamento de dados para rodar os modelos.</t>
  </si>
  <si>
    <t>Considerando as diferente demandas, incluindo a proteção de espécies ameaçadas foram finalizados os seguintes processo de criações: Zona Costeira (Monumento Natural Atalaia, Refúgio da Vida Silvestre Padre Tonetto, Reserva de Desenvolvimento Sustentável Campo das Mangabas e Monumento Natural Lago e Dunas de Algodoal); no Oeste do Pará: Estação Ecológica Mamuru (munic. Aveiro e Juruti) e no Baixo Xingu: refúgio da Vida Silvestre Tabuleiro de Embaubal e Reserva de Desenvolvimento Sustentável Vitória de Souzel.  Previsto início de processo de criação para 2016 de UC de PI na Volta Grande do Xingu , já apresenta R$ 3.000.000,00 de recurso aprovado.
Algumas das UCs não estão na área do PAN, mas contém registros de espécies alvo do PAN.</t>
  </si>
  <si>
    <t>Processo de criação finalizado, esperando apenas a assinatura do Governador. Início de processo de criação na volta grande do Xingu</t>
  </si>
  <si>
    <t>3.3 Integrar as metas do CIDS (Consórcio Intermunicipal de Desenvolvimento Sustentável da Transamazônica e Xingu), referentes à gestão ambiental das secretarias do meio ambiente dos municípios do PAN, às ações relevantes para a conservação das espécies alvo e propor a incorporação de adequações.</t>
  </si>
  <si>
    <r>
      <t xml:space="preserve">O CIDS teve seu planejamento estratégico discutido e elaborado em Janeiro de 2015. Existe uma articulação com 12 municípios da Região de Integração do Xingu, com participação da SEMMA/PMBN no Consórcio Intermunicipal de Desenvolvimento Sustentável. A cada 2 meses são realizadas reuniões onde discutem-se as ações do CIDS. </t>
    </r>
    <r>
      <rPr>
        <b/>
        <sz val="22"/>
        <color rgb="FFFF0000"/>
        <rFont val="Calibri"/>
        <family val="2"/>
        <scheme val="minor"/>
      </rPr>
      <t>Pedir para Zelma enviar o planejamento estratégico em meio digital.</t>
    </r>
  </si>
  <si>
    <t>Zelma Campos; Nívea</t>
  </si>
  <si>
    <t>Realizado parte do levantamento bibliográfico, por falta de recurso foram suspensas as outras atividades.</t>
  </si>
  <si>
    <t>Produtos intermediários: Entrevistas, mapas, informações da UC</t>
  </si>
  <si>
    <t>Agostinho Tenorio (RESEX Verde para Sempre/ICMBio)</t>
  </si>
  <si>
    <t>Falta de recurso financeiro; ação não finalizada dentro do prazo</t>
  </si>
  <si>
    <t>Victor Saccardi; Michele</t>
  </si>
  <si>
    <t>Michele Monteiro (PARNA Serra do Pardo)</t>
  </si>
  <si>
    <t>Foram identificadas 2 áreas de conexão (mapa da apresentação da Norte Energia).</t>
  </si>
  <si>
    <t>Prosposta apresentada em reunião ordinária do Comitê</t>
  </si>
  <si>
    <t xml:space="preserve">Zelma </t>
  </si>
  <si>
    <t>Apresentar o PAN para o Comitê Gestor do Programa Municípios Verdes.</t>
  </si>
  <si>
    <t>Manuel (CEPAM/ICMBio), Laurenz Pinder, Gustavo</t>
  </si>
  <si>
    <t>Plano de manejo do PARNA Serra do Pardo finalizado (anexo); da ESEC Terra do Meio finalizado, em trâmite para publicação; da APA do Triunfo iniciando.</t>
  </si>
  <si>
    <t>Plano de Manejo do PARNA Serra do Pardo e da ESEC Terra do Meio em trâmite para publicação</t>
  </si>
  <si>
    <t>Estas ações deverão ser realizadas após criação das Ucs estaduais.</t>
  </si>
  <si>
    <t>Após a criação das Ucs</t>
  </si>
  <si>
    <t>Ação deverá aguardar a criação das Ucs para ser iniciada</t>
  </si>
  <si>
    <t>Área já está delimitada. No site da FUNAI, o status está "em estudo" como TI Itata/Ituna.</t>
  </si>
  <si>
    <t>Manuel (CEPAM/ICMBio)</t>
  </si>
  <si>
    <t>Articulador entrar em contato com FUNAI</t>
  </si>
  <si>
    <t>Articular a criação da Terra Indígena Itata/Ituna, buscando parceria da FUNAI</t>
  </si>
  <si>
    <t>Atas de reuniões; Participação da FUNAI no PAN</t>
  </si>
  <si>
    <t>Ação com a redação atual provavelmente não será concluída no prazo do PAN</t>
  </si>
  <si>
    <t>CCAF direcionou recursos de compensação para outras áreas e a área proposta não será contemplada.</t>
  </si>
  <si>
    <t xml:space="preserve">A proposta de criação da UC foi enviada ao IBAMA, MMA e SEMA, porém não houve direcionamento de recursos para criação da área proposta. </t>
  </si>
  <si>
    <t>4.3 Propor a criação de UC municipal na margem direita do rio Igarapé Bacajá, bem como parte na margem esquerda, de modo a promover a conexão entre as terras indígenas Arara da Volta Grande e Trincheira/Bacajá</t>
  </si>
  <si>
    <t>Proposta de criação apresentada às prefeituras e Secretarias Municipais de Meio Ambiente de Senador Porfírio e Anapu</t>
  </si>
  <si>
    <t>Nívea</t>
  </si>
  <si>
    <t>Adicionar Laurenz e Zelma</t>
  </si>
  <si>
    <r>
      <t xml:space="preserve">As APPs do reservatório foram mapeadas e aprovadas pelo IBAMA (aproximadamente 26.000 ha). 
</t>
    </r>
    <r>
      <rPr>
        <b/>
        <sz val="22"/>
        <color rgb="FFFF0000"/>
        <rFont val="Calibri"/>
        <family val="2"/>
        <scheme val="minor"/>
      </rPr>
      <t>Buscar informações com articuladora (Nívea passou os contatos para Grazi ou Luciana)</t>
    </r>
  </si>
  <si>
    <t>Produtos intermediários: Dissertação e tese que vão atender essa ação estão em andamento</t>
  </si>
  <si>
    <t>Análises genéticas das espécies de peixes alvos do PAN estão em andamento. (Gustavo/Leandro) 
Equipe da Cristina Miaki e Neiva Guedes (Programa Arara-azul - Pantanal) iniciou a coleta de dados de arara-azul para análise de variabilidade genética e realizou a contratação de especialista para as análises. O laboratório do Programa Arara-azul aceitou recepcionar as ações do PAN, porém ainda não tem material suficiente para realizar as análises. (Magali)</t>
  </si>
  <si>
    <t xml:space="preserve">Adicionar Cristina Miaki e Neiva Guedes </t>
  </si>
  <si>
    <t>Ação bem encaminhada para as espécies de peixes, porém inicial ou não existente para outras espécies.</t>
  </si>
  <si>
    <t>4.7 Realizar estudos de filogeografia para arara azul e Natalus para avaliar a conectividade entre populações locais.</t>
  </si>
  <si>
    <t>Propõe-se a retirada da arraia negra da ação, pois novas informações indicam que a espécie tem distribuição ampla.
Sem informações para Natalus.
1 artigo publicado sobre arara-azul.</t>
  </si>
  <si>
    <t>Ainda não estão sendo realizados estudos com Natalus.</t>
  </si>
  <si>
    <t>Buscar colaborador que trabalhe com filogeografia de Natalus</t>
  </si>
  <si>
    <t>Foi encaminhado para o Elildo as coordenadas geográficas dos registros de todas as espécies do PAN, registradas nos projetos executados no âmbito do PBA da UHE Belo Monte.</t>
  </si>
  <si>
    <t>Mapas de sensibilidade ainda não foram feitos</t>
  </si>
  <si>
    <t>Diagnóstico da principais ameaças e proposições para proteção das espécies (mapa de sensibilidade por espécie)</t>
  </si>
  <si>
    <t>Não houve andamento no período monitorado.</t>
  </si>
  <si>
    <t>Monitorar os ambientes de pedrais remanescentes identificados na ação 1.12 e do trecho de vazão reduzida (TVR)</t>
  </si>
  <si>
    <t>Relatório e mapa de distribuição das doenças identificadas nos compartimentos do empreendimento (relatórios consolidados).</t>
  </si>
  <si>
    <t>Relatório e mapa de distribuição das doenças identificadas nos compartimentos do empreendimento à partir dos relatórios consolidados. Projeto se encerra em 2015.</t>
  </si>
  <si>
    <t>Campanhas de vacinações realizadas pelo Setor de Endemia, vinculados a Secretaria de Saúde do Município de Vitória do Xingu e Altamira. Tanto na Sede como na zona rural e principalmente nas Aldeias Indígenas. As campanhas são contínuas.</t>
  </si>
  <si>
    <t>Ver com Saloma o contato para solicitar os relatórios</t>
  </si>
  <si>
    <t>Campanha desenvolvida pela ADEPARA com o tema "Faça o Pará todo livre de Aftosa". Etapas de vacinação 01 a 31 de maio e 01 a 30 de novembro de 2015 - O PNCEBT _ Programa Nacional de Controle e Erradicação da Brucelose e Tuberculose controla as vacinações de bezerros bovinos e bubalinos com vacinações de 03 meses a 08 meses de idade. Estas ações acontecem em todo estado do Pará. As campanhas de raiva ocorrem no âmbito dos municípios.</t>
  </si>
  <si>
    <t>Relatório Norte Energia (será enviado)</t>
  </si>
  <si>
    <t>Gustavo;
Maria Saloma M. de Oliveira (SEMAT/ Vitória do Xingu)</t>
  </si>
  <si>
    <t>Foram realizadas pela Norte Energia atividades de educação ambiental sobre endemias nos colégios dos municípios da área de influência do empreendimento, no âmbito do projeto do PBA. As campanhas são mais voltadas para o meio rural.
Saloma irá entrar em contato com Vinícius (Setor de Endemias de Vitória do Xingu) para buscar mais informações.</t>
  </si>
  <si>
    <t>Em Altamira, o abandono de animais é um problema recorrente, sendo necessária a realização de mais campanhas de conscientização.</t>
  </si>
  <si>
    <t>Essa ação está mais focada para a zona rural. Porém, o grupo identificou a necessidade de realização de campanhas na área urbana. Sugere-se entrar em contato com a prefeitura de Altamira para verificar possibilidade de implementação das ações na área urbana.</t>
  </si>
  <si>
    <t>Diagnóstico de avaliação sanitária nos relatórios consolidados.</t>
  </si>
  <si>
    <t>Ação será contemplada no Plano de Manejo da RESEX, que está em fase inicial. 
Verificar se existe menção a essa temática no Plano de Manejo da FLONA Caxuanã.</t>
  </si>
  <si>
    <t>Adicionar Diogo (CEPAM/ICMBio)</t>
  </si>
  <si>
    <t>Até o momento não foram encontradas espécies exóticas de moluscos na região, porém não existe um monitoramento voltado para essas espécies.</t>
  </si>
  <si>
    <t>Diagnóstico elaborado e relatórios de monitoramento</t>
  </si>
  <si>
    <r>
      <t xml:space="preserve">Necessário confirmar a ocorrência das espécies de moluscos (depende do resultado da ação 2.3). Se confirmada a inexistência das espécies de moluscos na área do PAN, a ação não é mais necessária. </t>
    </r>
    <r>
      <rPr>
        <sz val="22"/>
        <rFont val="Calibri"/>
        <family val="2"/>
        <scheme val="minor"/>
      </rPr>
      <t>- a ação não é apenas voltadas para moluscos</t>
    </r>
  </si>
  <si>
    <t>6.1 Identificar e monitorar as espécies exóticas e alóctones da fauna que ocorrem na Bacia do Baixo e Médio Xingu e as potenciais invasoras  que afetem a viabilidade das espécies alvo.</t>
  </si>
  <si>
    <t>Verificar no banco de dados da Norte Energia se existem espécies alóctones</t>
  </si>
  <si>
    <t>Não houve andamento</t>
  </si>
  <si>
    <t>Sem articulador</t>
  </si>
  <si>
    <t>Incluir a apresentação da proposta de áreas de conectividade da ação 4.1 e a proposta da UC da ação 4.3; Falar sobre espécies exóticas com potencial invasor</t>
  </si>
  <si>
    <t>Houve discussões da problemática dos gados nas UCs entre ICMBio e Ministério Público e foi feito um plano de trabalho. Não houve avanço desde a última monitoria do PAN.</t>
  </si>
  <si>
    <t>Ação está parada</t>
  </si>
  <si>
    <t>Falta de recursos financeiros. Sem previsão para continuação dos estudos.</t>
  </si>
  <si>
    <t>Em 2014 o CENAP iniciou estudo sobre caça de diversas espécies de mamíferos terrestres (mas com ênfase na onça-pintada), na área de abrangência do PAN e entorno. No entanto, o financiamento (via edital da Dibio) foi suspenso antes do término do projeto.
O projeto está sendo submetido para editais externos ao ICMBio, porém nada ainda foi aprovado.
Além disso, existem estudos ao longo da Transamazônica e na RESEX do Iriri, RESEX do Xingu, ESEC Terra do Meio e RESEX Riozinho do Anfrísio.</t>
  </si>
  <si>
    <t>Atualmente foi criada uma OSCIP denominada CREAX - Centro Regional de Educação Ambiental do Xingu, o que tornara mais pertinente o desenvolvimento da presente meta. A captação de recursos será inciada para a realização das atividades e as ações de educação ambiental do PAN estão previstas na agenda da OSCIP.</t>
  </si>
  <si>
    <t>7.3 Articular, dentro dos programas de educação ambiental já existentes, a conservação de espécies do PAN e a segurança alimentar das populações humanas (relacionada a caça e pesca).</t>
  </si>
  <si>
    <t>Reporte sobre iniciativas de capacitação em 2014 e 2015 executadas pela LEME e elaboração de projetos executivos, reuniões com o MPA para avaliação da capacidade de suporte do Reservatório do Xingu</t>
  </si>
  <si>
    <t>Ação pode ter descontinuidade devido às mudanças institucionais no MPA em 2015/2016</t>
  </si>
  <si>
    <t>Produtos da ação são de longo prazo, provavelmente irão extrapolar o final do ciclo do PAN</t>
  </si>
  <si>
    <r>
      <t xml:space="preserve">Adicionar Cíntia Hoffman (UFPA) </t>
    </r>
    <r>
      <rPr>
        <b/>
        <sz val="22"/>
        <color rgb="FFFF0000"/>
        <rFont val="Calibri"/>
        <family val="2"/>
        <scheme val="minor"/>
      </rPr>
      <t>- ver contato com Agostinho</t>
    </r>
  </si>
  <si>
    <t>Prazo esgotado</t>
  </si>
  <si>
    <t>Acordos de pesca formalizados</t>
  </si>
  <si>
    <t>7.8 Viabilizar os acordos de pesca, com mecanismos de proteção à ariranha, ao peixe-boi-amazônico e aos botos fluviais.</t>
  </si>
  <si>
    <t>Existem conflitos pontuais com algumas espécies, tendo a necessidade de realizar acordos de pesca.
Secretaria de Meio Ambiente de Senador José Porfírio elaborou orientação para proteção desses animais a serem inseridas em programas de educação ambiental, mas não houve avanço na questão dos acordos de pesca. 
Saloma relatou que existiam tratativas para viabilização de acordos de pesca, mas foram descontinuadas em função de mudanças na gestão municipal de Vila Nova.</t>
  </si>
  <si>
    <r>
      <t xml:space="preserve">Adicionar Alexandre Garcia (IBAMA/DILIC), Nélio e Rodolfo (IBAMA/PA), Francisca Solange (SEMA/PA), </t>
    </r>
    <r>
      <rPr>
        <sz val="22"/>
        <color rgb="FFFF0000"/>
        <rFont val="Calibri"/>
        <family val="2"/>
        <scheme val="minor"/>
      </rPr>
      <t>IBAMA/Santarém (Alexandre vai buscar o contato)</t>
    </r>
  </si>
  <si>
    <t>O resultado da pesquisa deve ser divulgado aos pescadores</t>
  </si>
  <si>
    <t>Foi encaminhada Nota Técnica ao IBAMA em junho de 2015, sobre estudos dos hábitos alimentares dos mustelídeos na área de influência da UHE Belo Monte.
Os dados do estudo da dieta de ariranhas foram comparados com dados de pesca e não foi encontrada sobreposição com espécies de pesca.</t>
  </si>
  <si>
    <t>8.1 Desenvolver campanha visando a inibição do tráfico de animais ameaçados de extinção na área do PAN</t>
  </si>
  <si>
    <t>Articular com a RENCTAS a inserção das espécies e da área do PAN nas campanhas permanentes de inbição/sensibilização ao tráfico</t>
  </si>
  <si>
    <r>
      <t xml:space="preserve">Sem informação da articuladora. - </t>
    </r>
    <r>
      <rPr>
        <b/>
        <sz val="22"/>
        <color rgb="FFFF0000"/>
        <rFont val="Calibri"/>
        <family val="2"/>
        <scheme val="minor"/>
      </rPr>
      <t>tentar novo contato para verificar andamento da ação e mudança da revisão do texto (se Tatiana continua na articulação). Caso contrário verificar se Luis Paulo Albareli (IBAMA/PA) aceita articulação</t>
    </r>
    <r>
      <rPr>
        <sz val="22"/>
        <color theme="1"/>
        <rFont val="Calibri"/>
        <family val="2"/>
        <scheme val="minor"/>
      </rPr>
      <t xml:space="preserve">
Sabe-se que foi realizada uma campanha a nível nacional nos aeroportos sobre tráfico de animais na época da Copa 2014, porém não foi voltada para a área ou espécies do PAN.</t>
    </r>
  </si>
  <si>
    <t>8.2 Produzir guias para auxiliar a fiscalização na identificação das espécies alvo do PAN.</t>
  </si>
  <si>
    <r>
      <t xml:space="preserve">Sem informação do articulador.
</t>
    </r>
    <r>
      <rPr>
        <sz val="22"/>
        <rFont val="Calibri"/>
        <family val="2"/>
        <scheme val="minor"/>
      </rPr>
      <t>Já existe o conteúdo para realização dos guias, mas é preciso organizar e fazer a formatação.</t>
    </r>
  </si>
  <si>
    <t>Inicialmente, será disponibilizado em meio digital.</t>
  </si>
  <si>
    <t>Eventos programados de fiscalização se realizam em parcerias entre  SEMAT, SEMA, IBAMA e PBA. Existe um Programa de Patrulhamento e Fiscalização Ambiental em Senador José Porfírio.</t>
  </si>
  <si>
    <t>Ação é extremamente importante para toda a área do PAN, porém por enquanto ocorre pontualmente.</t>
  </si>
  <si>
    <t>Deve existir um termo de cooperação entre as instituições para que a ação seja implementada conjuntamente</t>
  </si>
  <si>
    <t>Diogo (CEPAM/ICMBio)</t>
  </si>
  <si>
    <t>Adicionar Maria Saloma M. de Oliveira (SEMAT/ Vitória do Xingu), Agostinho Tenório (RESEX Verde para Sempre/ICMBio), Alexandre Garcia (DILIC/IBAMA)</t>
  </si>
  <si>
    <t>9. Redução de perdas de animais silvestres em decorrência de atropelamentos/ abalroamentos e conflitos por competição por recursos com populações humanas</t>
  </si>
  <si>
    <t>Zelma Campos;
Gustavo</t>
  </si>
  <si>
    <t>Necessidade de organização de uma união de esforços para tornar efetiva a meta. Zelma articulou com a Polícia Rodoviária Federal do entreposto de Altamira para colaborarem nessa ação. Projeto de educação ambiental da empresa Gestão Ambiental nos municípios onde a BR230 passa.
Projeto de mitigação do impacto da fauna atropelada: está sendo monitorada a BR230 (Transamazônica) e os travessões de acesso à obra; foram identificados os principais locais de atropelamento, onde foram implementadas medidas de mitigação (passagens de fauna, redutor de velocidade, placas, etc). Essas iniciativas serão monitoradas quanto a sua efetividade. Além disso, atividades de educação ambiental estão sendo desenvolvidas nos sítios construtivos.</t>
  </si>
  <si>
    <r>
      <t xml:space="preserve">Adicionar Polícia Rodoviária Federal; Gestão Ambiental; Alex Bager </t>
    </r>
    <r>
      <rPr>
        <b/>
        <sz val="22"/>
        <color rgb="FFFF0000"/>
        <rFont val="Calibri"/>
        <family val="2"/>
        <scheme val="minor"/>
      </rPr>
      <t>(Carol vai conversar)</t>
    </r>
  </si>
  <si>
    <t>Atividade de Educação ambiental desenvolvida pela SEMAT de Senador José Porfírio, nas Escolas e comunidades ribeirinhas.
Norte Energia realiza atividades de educação ambiental em escolas na área de influência do empreendimento. Essas atividades não são específicas para ariranha, mas incluem a questão.</t>
  </si>
  <si>
    <t>Maria Saloma M. de Oliveira (SEMAT/ Vitória do Xingu);
Gustavo</t>
  </si>
  <si>
    <t>Atividade será prevista no Plano de Manejo da RESEX Verde Para Sempre, que está sendo estruturado. Existem acordos de pesca, mas devem ser oficializados.
Na RESEX do Rio Iriri existe um acordo de pesca.</t>
  </si>
  <si>
    <t>Informações sobre a estrutura e tendência populacional dos mamífeors aquáticos na área de influência da UHE Belo Monte  foram encaminhadas ao IBAMA por meio do 7° Relatório Consolidado. Tendência populacional de ariranha estabilizada, já para o boto e o peixe-boi-amazônico ela está aumentando.</t>
  </si>
  <si>
    <t xml:space="preserve">Atividade será prevista no Plano de Manejo da RESEX Verde Para Sempre, que está sendo estruturado. </t>
  </si>
  <si>
    <t>Adicionar Michele (PARNA Serra do Pardo)</t>
  </si>
  <si>
    <t>Ação parcialmente concluída: 7ª Relatório Consolidado Norte Energia (Transamazônica e travessões da obra)</t>
  </si>
  <si>
    <t>Ação finalizada encaminhadas ao IBAMA por meio do 7° Relatório Consolidado
Projeto de mitigação do impacto da fauna atropelada: está sendo monitorada a BR230 (Transamazônica) e os travessões de acesso à obra; foram identificados os principais locais de atropelamento, onde foram implementadas medidas de mitigação (passagens de fauna, redutor de velocidade, placas, etc). Essas iniciativas serão monitoradas quanto a sua efetividade.</t>
  </si>
  <si>
    <t>Mapa de áreas relevantes para a fauna aquática semelhante ao que foi feito no projeto de monitoramento de habitats aquáticos ou o próprio após análise das espécies consideradas.</t>
  </si>
  <si>
    <t>Programa em desenvolvimento apenas em Senador José Porfirio no Tabuleiro do Embaubal, que é área de alimentação e reprodução de diversas espécies do PAN. Além disso, é prevista uma UC na área.</t>
  </si>
  <si>
    <t>Gustavo de Oliveira (Leme eng.)</t>
  </si>
  <si>
    <t>Jocy Cruz</t>
  </si>
  <si>
    <t>A cartilha é desenvolvida junto à OSCIP Brasil Sustentável. O conteúdo já está pronto, porém precisa passar pelo Comitê Editorial do MMA para conseguir o recurso. Nesse tempo, ocorreu corte orçamentário e a ação parou. Jocy irá finalizar a edição e Laurenz irá verificar a possibilidade da Norte Energia imprimir (5.000 exemplares).</t>
  </si>
  <si>
    <t>Foi encaminhado um email a pesquisadores solicitando registros georeferenciados das espécies, para elaboração de um mapa preliminar de distribuição e, se possível, para desenvolver modelagem de distribuição destas espécies. No entanto, praticamente não houve respostas.</t>
  </si>
  <si>
    <t>Adicionar Tânia Sanaiotti, Ana (Museu Goeldi), Elildo</t>
  </si>
  <si>
    <t>Adicionar Gustavo de Oliveira (Leme Eng.), Ana (Museu Goeldi), Tania (INPA)</t>
  </si>
  <si>
    <t xml:space="preserve">Sugestão realizar a ação em um workshop </t>
  </si>
  <si>
    <t>Adicionar Alexandre (IBAMA/DILIC)</t>
  </si>
  <si>
    <t>Programa elaborado e implementado</t>
  </si>
  <si>
    <t>05 a 09 de outubro de 2015</t>
  </si>
  <si>
    <t>Colin Robert Beasley/UFPA</t>
  </si>
  <si>
    <t>Foi entrado em contato, por email, com o pequisador Dr. Colin/UFPA, campus Bragança para saber de registros  das 4 espécies. Como resposta, sua equipe encontrou poucos espécimes de A. elongatus e A. trapesialis na região do médio baixo Xingu e nenhuma das outras duas. O foco de seu grupo de pesquisa são em membros da familia Hyriidae, mais abundantes na Amazônia. Ele sugeriu contato com Dra. Maria Cristina Dreher Mansur.</t>
  </si>
  <si>
    <r>
      <rPr>
        <sz val="22"/>
        <rFont val="Calibri"/>
        <family val="2"/>
        <scheme val="minor"/>
      </rPr>
      <t xml:space="preserve">Zelma (SEMMA/PMBN), Gustavo de Oliveira  (Leme Eng.), </t>
    </r>
    <r>
      <rPr>
        <sz val="22"/>
        <color theme="1"/>
        <rFont val="Calibri"/>
        <family val="2"/>
        <scheme val="minor"/>
      </rPr>
      <t xml:space="preserve"> Laurenz (Norte Energia)</t>
    </r>
  </si>
  <si>
    <t>Ana Paula de Araujo (Aquapiscius),  Sandro Emoto (Norte Energia)</t>
  </si>
  <si>
    <t>Tese da Luciana Crema irá trazer informações sobre o peixe-boi-amazônico.
Existe um projeto com botos em Anavilhanas - verificar se tem informações com Marcelo Derzi para essa ação</t>
  </si>
  <si>
    <t>1 artigo sobre filogeografia de arara-azul: "Abundance of Harpy and Crested Eagles from a
reservoir-impact area in the Low- and Mid-Xingu River", Braz. J. Biol. vol.75 no.3 supl.1 São Carlos Aug. 2015
http://dx.doi.org/10.1590/1519-6984.00614BM</t>
  </si>
  <si>
    <r>
      <t xml:space="preserve">Há 3 anos o IDEFLOR-BIO está captando recursos de compensação ambiental para financiamento dos viveiros, porém não se tem informação do andamento da ação de recuperação (Zelma).
</t>
    </r>
    <r>
      <rPr>
        <sz val="22"/>
        <color rgb="FFFF0000"/>
        <rFont val="Calibri"/>
        <family val="2"/>
        <scheme val="minor"/>
      </rPr>
      <t>Israel informou que a ação estão sendo contempladas e que houve recuperação de 300 ha, na região. Também realizado capacitação com 300 produtores, sobre boas práticas de produção de mudas e implementação de SAFs nas áreas alteradas. (Informação repassada durante a reunião, por contato telefônico, via Saloma)</t>
    </r>
    <r>
      <rPr>
        <b/>
        <sz val="22"/>
        <color rgb="FFFF0000"/>
        <rFont val="Calibri"/>
        <family val="2"/>
        <scheme val="minor"/>
      </rPr>
      <t xml:space="preserve">
</t>
    </r>
    <r>
      <rPr>
        <sz val="22"/>
        <rFont val="Calibri"/>
        <family val="2"/>
        <scheme val="minor"/>
      </rPr>
      <t xml:space="preserve">
A SEMA/PA irá se envolver na ação a partir de 2016 (Nívea) - Nívea vai entrar em contato com Israel.</t>
    </r>
  </si>
  <si>
    <r>
      <t xml:space="preserve">Solicitar à Norte Energia os mapas e relatório do estudo complementar </t>
    </r>
    <r>
      <rPr>
        <b/>
        <sz val="22"/>
        <rFont val="Calibri"/>
        <family val="2"/>
        <scheme val="minor"/>
      </rPr>
      <t>(inseridos no relatorio que a N/E enviou)</t>
    </r>
  </si>
</sst>
</file>

<file path=xl/styles.xml><?xml version="1.0" encoding="utf-8"?>
<styleSheet xmlns="http://schemas.openxmlformats.org/spreadsheetml/2006/main">
  <numFmts count="3">
    <numFmt numFmtId="8" formatCode="&quot;R$&quot;\ #,##0.00;[Red]\-&quot;R$&quot;\ #,##0.00"/>
    <numFmt numFmtId="43" formatCode="_-* #,##0.00_-;\-* #,##0.00_-;_-* &quot;-&quot;??_-;_-@_-"/>
    <numFmt numFmtId="164" formatCode="&quot;R$&quot;\ #,##0.00"/>
  </numFmts>
  <fonts count="8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i/>
      <sz val="11"/>
      <color theme="1"/>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sz val="11"/>
      <name val="Calibri"/>
      <family val="2"/>
    </font>
    <font>
      <i/>
      <sz val="12"/>
      <color theme="1"/>
      <name val="Calibri"/>
      <family val="2"/>
      <scheme val="minor"/>
    </font>
    <font>
      <sz val="11"/>
      <color indexed="10"/>
      <name val="Calibri"/>
      <family val="2"/>
    </font>
    <font>
      <sz val="12"/>
      <color rgb="FFFF0000"/>
      <name val="Calibri"/>
      <family val="2"/>
      <scheme val="minor"/>
    </font>
    <font>
      <sz val="11"/>
      <color indexed="17"/>
      <name val="Calibri"/>
      <family val="2"/>
    </font>
    <font>
      <b/>
      <sz val="9"/>
      <color indexed="81"/>
      <name val="Tahoma"/>
      <family val="2"/>
    </font>
    <font>
      <sz val="9"/>
      <color indexed="81"/>
      <name val="Tahoma"/>
      <family val="2"/>
    </font>
    <font>
      <i/>
      <sz val="11"/>
      <name val="Calibri"/>
      <family val="2"/>
    </font>
    <font>
      <sz val="12"/>
      <name val="Calibri"/>
      <family val="2"/>
      <scheme val="minor"/>
    </font>
    <font>
      <sz val="11"/>
      <color indexed="8"/>
      <name val="Calibri"/>
      <family val="2"/>
    </font>
    <font>
      <sz val="11"/>
      <color theme="3"/>
      <name val="Calibri"/>
      <family val="2"/>
      <scheme val="minor"/>
    </font>
    <font>
      <sz val="12"/>
      <color theme="3"/>
      <name val="Calibri"/>
      <family val="2"/>
      <scheme val="minor"/>
    </font>
    <font>
      <sz val="12"/>
      <color theme="3" tint="0.59999389629810485"/>
      <name val="Calibri"/>
      <family val="2"/>
      <scheme val="minor"/>
    </font>
    <font>
      <sz val="12"/>
      <color theme="3" tint="0.39997558519241921"/>
      <name val="Calibri"/>
      <family val="2"/>
      <scheme val="minor"/>
    </font>
    <font>
      <sz val="12"/>
      <color rgb="FF0070C0"/>
      <name val="Calibri"/>
      <family val="2"/>
      <scheme val="minor"/>
    </font>
    <font>
      <sz val="12"/>
      <color rgb="FF190DB3"/>
      <name val="Calibri"/>
      <family val="2"/>
      <scheme val="minor"/>
    </font>
    <font>
      <sz val="12"/>
      <color rgb="FF0094C8"/>
      <name val="Calibri"/>
      <family val="2"/>
      <scheme val="minor"/>
    </font>
    <font>
      <sz val="11"/>
      <color rgb="FF0094C8"/>
      <name val="Calibri"/>
      <family val="2"/>
      <scheme val="minor"/>
    </font>
    <font>
      <sz val="11"/>
      <name val="Calibri"/>
      <family val="2"/>
      <scheme val="minor"/>
    </font>
    <font>
      <sz val="18"/>
      <color theme="1"/>
      <name val="Calibri"/>
      <family val="2"/>
      <scheme val="minor"/>
    </font>
    <font>
      <b/>
      <sz val="18"/>
      <name val="Calibri"/>
      <family val="2"/>
      <scheme val="minor"/>
    </font>
    <font>
      <b/>
      <sz val="18"/>
      <color theme="1"/>
      <name val="Calibri"/>
      <family val="2"/>
      <scheme val="minor"/>
    </font>
    <font>
      <b/>
      <sz val="20"/>
      <color theme="0"/>
      <name val="Calibri"/>
      <family val="2"/>
      <scheme val="minor"/>
    </font>
    <font>
      <sz val="20"/>
      <color theme="1"/>
      <name val="Calibri"/>
      <family val="2"/>
      <scheme val="minor"/>
    </font>
    <font>
      <sz val="20"/>
      <color rgb="FFC00000"/>
      <name val="Calibri"/>
      <family val="2"/>
      <scheme val="minor"/>
    </font>
    <font>
      <sz val="20"/>
      <name val="Calibri"/>
      <family val="2"/>
      <scheme val="minor"/>
    </font>
    <font>
      <sz val="20"/>
      <color theme="0"/>
      <name val="Calibri"/>
      <family val="2"/>
      <scheme val="minor"/>
    </font>
    <font>
      <b/>
      <sz val="20"/>
      <name val="Calibri"/>
      <family val="2"/>
      <scheme val="minor"/>
    </font>
    <font>
      <b/>
      <sz val="20"/>
      <color theme="1"/>
      <name val="Calibri"/>
      <family val="2"/>
      <scheme val="minor"/>
    </font>
    <font>
      <sz val="20"/>
      <color indexed="8"/>
      <name val="Calibri"/>
      <family val="2"/>
    </font>
    <font>
      <sz val="20"/>
      <name val="Calibri"/>
      <family val="2"/>
    </font>
    <font>
      <sz val="20"/>
      <color rgb="FFFF0000"/>
      <name val="Calibri"/>
      <family val="2"/>
      <scheme val="minor"/>
    </font>
    <font>
      <i/>
      <sz val="20"/>
      <name val="Calibri"/>
      <family val="2"/>
    </font>
    <font>
      <i/>
      <sz val="20"/>
      <color theme="1"/>
      <name val="Calibri"/>
      <family val="2"/>
      <scheme val="minor"/>
    </font>
    <font>
      <b/>
      <sz val="20"/>
      <color theme="7"/>
      <name val="Calibri"/>
      <family val="2"/>
      <scheme val="minor"/>
    </font>
    <font>
      <sz val="18"/>
      <name val="Calibri"/>
      <family val="2"/>
      <scheme val="minor"/>
    </font>
    <font>
      <sz val="11"/>
      <color rgb="FF008000"/>
      <name val="Calibri"/>
      <family val="2"/>
    </font>
    <font>
      <sz val="12"/>
      <color indexed="81"/>
      <name val="Tahoma"/>
      <family val="2"/>
    </font>
    <font>
      <b/>
      <sz val="22"/>
      <color theme="1"/>
      <name val="Calibri"/>
      <family val="2"/>
      <scheme val="minor"/>
    </font>
    <font>
      <b/>
      <sz val="22"/>
      <name val="Calibri"/>
      <family val="2"/>
      <scheme val="minor"/>
    </font>
    <font>
      <sz val="22"/>
      <color theme="1"/>
      <name val="Calibri"/>
      <family val="2"/>
      <scheme val="minor"/>
    </font>
    <font>
      <sz val="22"/>
      <color indexed="8"/>
      <name val="Calibri"/>
      <family val="2"/>
    </font>
    <font>
      <sz val="22"/>
      <name val="Calibri"/>
      <family val="2"/>
    </font>
    <font>
      <sz val="22"/>
      <name val="Calibri"/>
      <family val="2"/>
      <scheme val="minor"/>
    </font>
    <font>
      <sz val="22"/>
      <color rgb="FFFF0000"/>
      <name val="Calibri"/>
      <family val="2"/>
    </font>
    <font>
      <sz val="22"/>
      <color theme="4"/>
      <name val="Calibri"/>
      <family val="2"/>
    </font>
    <font>
      <sz val="22"/>
      <color rgb="FF000000"/>
      <name val="Calibri"/>
      <family val="2"/>
    </font>
    <font>
      <sz val="22"/>
      <color rgb="FFFF0000"/>
      <name val="Calibri"/>
      <family val="2"/>
      <scheme val="minor"/>
    </font>
    <font>
      <b/>
      <sz val="22"/>
      <color theme="0"/>
      <name val="Calibri"/>
      <family val="2"/>
      <scheme val="minor"/>
    </font>
    <font>
      <sz val="22"/>
      <color rgb="FFC00000"/>
      <name val="Calibri"/>
      <family val="2"/>
      <scheme val="minor"/>
    </font>
    <font>
      <sz val="22"/>
      <color theme="0"/>
      <name val="Calibri"/>
      <family val="2"/>
      <scheme val="minor"/>
    </font>
    <font>
      <b/>
      <sz val="22"/>
      <color indexed="10"/>
      <name val="Calibri"/>
      <family val="2"/>
    </font>
    <font>
      <sz val="22"/>
      <color rgb="FF222222"/>
      <name val="Calibri"/>
      <family val="2"/>
      <scheme val="minor"/>
    </font>
    <font>
      <i/>
      <sz val="22"/>
      <name val="Calibri"/>
      <family val="2"/>
    </font>
    <font>
      <sz val="22"/>
      <color indexed="10"/>
      <name val="Calibri"/>
      <family val="2"/>
    </font>
    <font>
      <sz val="22"/>
      <color rgb="FF4F81BD"/>
      <name val="Calibri"/>
      <family val="2"/>
    </font>
    <font>
      <sz val="22"/>
      <color theme="4"/>
      <name val="Calibri"/>
      <family val="2"/>
      <scheme val="minor"/>
    </font>
    <font>
      <b/>
      <sz val="22"/>
      <color rgb="FFFF0000"/>
      <name val="Calibri"/>
      <family val="2"/>
      <scheme val="minor"/>
    </font>
    <font>
      <i/>
      <sz val="22"/>
      <color theme="1"/>
      <name val="Calibri"/>
      <family val="2"/>
      <scheme val="minor"/>
    </font>
    <font>
      <i/>
      <sz val="11"/>
      <color theme="0"/>
      <name val="Calibri"/>
      <family val="2"/>
      <scheme val="minor"/>
    </font>
  </fonts>
  <fills count="28">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FF00"/>
        <bgColor indexed="64"/>
      </patternFill>
    </fill>
    <fill>
      <patternFill patternType="solid">
        <fgColor rgb="FFFF99CC"/>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8" tint="0.79998168889431442"/>
        <bgColor rgb="FF000000"/>
      </patternFill>
    </fill>
    <fill>
      <patternFill patternType="solid">
        <fgColor theme="4" tint="0.79998168889431442"/>
        <bgColor indexed="64"/>
      </patternFill>
    </fill>
  </fills>
  <borders count="36">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s>
  <cellStyleXfs count="6">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xf numFmtId="0" fontId="29" fillId="0" borderId="0"/>
    <xf numFmtId="43" fontId="1" fillId="0" borderId="0" applyFont="0" applyFill="0" applyBorder="0" applyAlignment="0" applyProtection="0"/>
  </cellStyleXfs>
  <cellXfs count="471">
    <xf numFmtId="0" fontId="0" fillId="0" borderId="0" xfId="0"/>
    <xf numFmtId="0" fontId="0" fillId="3" borderId="0" xfId="0" applyFill="1"/>
    <xf numFmtId="0" fontId="0" fillId="4" borderId="0" xfId="0" applyFill="1"/>
    <xf numFmtId="0" fontId="2"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0" fillId="3" borderId="4" xfId="0" applyFill="1" applyBorder="1" applyAlignment="1"/>
    <xf numFmtId="0" fontId="0" fillId="3" borderId="2" xfId="0" applyFill="1" applyBorder="1" applyAlignment="1"/>
    <xf numFmtId="0" fontId="0" fillId="3" borderId="5" xfId="0" applyFill="1" applyBorder="1" applyAlignment="1"/>
    <xf numFmtId="0" fontId="7" fillId="3" borderId="2" xfId="0" applyFont="1" applyFill="1" applyBorder="1" applyAlignment="1">
      <alignment vertical="center" wrapText="1"/>
    </xf>
    <xf numFmtId="0" fontId="7" fillId="3" borderId="5" xfId="0" applyFont="1" applyFill="1" applyBorder="1" applyAlignment="1">
      <alignment vertical="center" wrapText="1"/>
    </xf>
    <xf numFmtId="0" fontId="0" fillId="3" borderId="3" xfId="0" applyFill="1" applyBorder="1"/>
    <xf numFmtId="0" fontId="0" fillId="3" borderId="9" xfId="0" applyFill="1" applyBorder="1"/>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9" borderId="10"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6" fillId="3" borderId="9" xfId="0" applyFont="1" applyFill="1" applyBorder="1" applyAlignment="1">
      <alignment horizontal="center"/>
    </xf>
    <xf numFmtId="0" fontId="4" fillId="15" borderId="0" xfId="0" applyFont="1" applyFill="1"/>
    <xf numFmtId="0" fontId="0" fillId="15" borderId="0" xfId="0" applyFill="1"/>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2" fillId="21" borderId="17" xfId="0" applyFont="1" applyFill="1" applyBorder="1" applyAlignment="1">
      <alignment vertical="center" wrapText="1"/>
    </xf>
    <xf numFmtId="0" fontId="2" fillId="21" borderId="17" xfId="0" applyFont="1" applyFill="1" applyBorder="1" applyAlignment="1">
      <alignment horizontal="center" vertical="center" wrapText="1"/>
    </xf>
    <xf numFmtId="0" fontId="3" fillId="7" borderId="0" xfId="0" applyFont="1" applyFill="1" applyAlignment="1">
      <alignment horizontal="center" vertical="center"/>
    </xf>
    <xf numFmtId="0" fontId="0" fillId="5" borderId="12" xfId="0" applyFill="1" applyBorder="1"/>
    <xf numFmtId="0" fontId="0" fillId="18" borderId="23" xfId="0" applyFill="1" applyBorder="1"/>
    <xf numFmtId="0" fontId="0" fillId="5" borderId="24" xfId="0" applyFill="1" applyBorder="1"/>
    <xf numFmtId="0" fontId="0" fillId="11" borderId="24" xfId="0" applyFill="1" applyBorder="1"/>
    <xf numFmtId="0" fontId="0" fillId="12" borderId="24" xfId="0" applyFill="1" applyBorder="1"/>
    <xf numFmtId="0" fontId="0" fillId="13" borderId="24" xfId="0" applyFill="1" applyBorder="1"/>
    <xf numFmtId="0" fontId="0" fillId="14" borderId="25" xfId="0" applyFill="1" applyBorder="1"/>
    <xf numFmtId="0" fontId="11" fillId="2" borderId="27" xfId="0" applyFont="1" applyFill="1" applyBorder="1"/>
    <xf numFmtId="0" fontId="11" fillId="2" borderId="28"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2" fillId="21" borderId="0" xfId="0" applyFont="1" applyFill="1" applyAlignment="1">
      <alignment horizontal="center" vertical="center" wrapText="1"/>
    </xf>
    <xf numFmtId="0" fontId="10" fillId="20" borderId="0" xfId="0" applyFont="1" applyFill="1" applyAlignment="1">
      <alignment vertical="center"/>
    </xf>
    <xf numFmtId="0" fontId="4" fillId="18" borderId="12" xfId="0" applyFont="1" applyFill="1" applyBorder="1"/>
    <xf numFmtId="0" fontId="11" fillId="2" borderId="16" xfId="0" applyFont="1" applyFill="1" applyBorder="1" applyAlignment="1">
      <alignment horizontal="left"/>
    </xf>
    <xf numFmtId="0" fontId="0" fillId="6" borderId="3" xfId="0" applyFill="1" applyBorder="1"/>
    <xf numFmtId="0" fontId="13" fillId="6" borderId="29" xfId="0" applyFont="1" applyFill="1" applyBorder="1" applyAlignment="1">
      <alignment horizontal="center" vertical="center"/>
    </xf>
    <xf numFmtId="0" fontId="14" fillId="6" borderId="0" xfId="0" applyFont="1" applyFill="1" applyAlignment="1">
      <alignment horizontal="left"/>
    </xf>
    <xf numFmtId="0" fontId="15" fillId="6" borderId="0" xfId="0" applyFont="1" applyFill="1" applyAlignment="1">
      <alignment horizontal="left"/>
    </xf>
    <xf numFmtId="0" fontId="1" fillId="6" borderId="0" xfId="2" applyFont="1" applyFill="1"/>
    <xf numFmtId="0" fontId="1" fillId="6" borderId="0" xfId="2" applyFont="1" applyFill="1" applyAlignment="1">
      <alignment wrapText="1"/>
    </xf>
    <xf numFmtId="0" fontId="16" fillId="6" borderId="0" xfId="0" applyFont="1" applyFill="1"/>
    <xf numFmtId="0" fontId="17" fillId="6" borderId="0" xfId="0" applyFont="1" applyFill="1"/>
    <xf numFmtId="0" fontId="18" fillId="6" borderId="0" xfId="3" applyFill="1"/>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5" fillId="3" borderId="1" xfId="0" applyFont="1" applyFill="1" applyBorder="1" applyAlignment="1">
      <alignment horizontal="left"/>
    </xf>
    <xf numFmtId="0" fontId="19" fillId="0" borderId="0" xfId="0" applyFont="1"/>
    <xf numFmtId="0" fontId="0" fillId="6" borderId="20" xfId="0" applyFill="1" applyBorder="1" applyAlignment="1">
      <alignment horizontal="center" vertical="center"/>
    </xf>
    <xf numFmtId="0" fontId="9" fillId="18" borderId="6" xfId="0" applyFont="1" applyFill="1" applyBorder="1" applyAlignment="1">
      <alignment horizontal="center" vertical="center" wrapText="1"/>
    </xf>
    <xf numFmtId="0" fontId="9" fillId="8" borderId="2" xfId="0" applyFont="1" applyFill="1" applyBorder="1" applyAlignment="1">
      <alignment horizontal="center"/>
    </xf>
    <xf numFmtId="0" fontId="0" fillId="0" borderId="0" xfId="0" applyAlignment="1">
      <alignment vertical="center"/>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center" vertical="center" wrapText="1"/>
    </xf>
    <xf numFmtId="0" fontId="4" fillId="18" borderId="0" xfId="0" applyFont="1" applyFill="1"/>
    <xf numFmtId="0" fontId="2" fillId="21" borderId="17" xfId="0" applyFont="1" applyFill="1" applyBorder="1" applyAlignment="1">
      <alignment horizontal="center" vertical="center" wrapText="1"/>
    </xf>
    <xf numFmtId="0" fontId="2" fillId="21" borderId="17" xfId="0" applyFont="1" applyFill="1" applyBorder="1" applyAlignment="1">
      <alignment horizontal="center" vertical="center" wrapText="1"/>
    </xf>
    <xf numFmtId="0" fontId="5" fillId="3" borderId="1" xfId="0" applyFont="1" applyFill="1" applyBorder="1" applyAlignment="1">
      <alignment horizontal="left"/>
    </xf>
    <xf numFmtId="0" fontId="0" fillId="23" borderId="13" xfId="0" applyFill="1" applyBorder="1"/>
    <xf numFmtId="0" fontId="8" fillId="23" borderId="8" xfId="0" applyFont="1" applyFill="1" applyBorder="1" applyAlignment="1">
      <alignment horizontal="center" vertical="center"/>
    </xf>
    <xf numFmtId="0" fontId="8" fillId="23" borderId="20"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2" xfId="0" applyFont="1" applyBorder="1" applyAlignment="1">
      <alignment horizontal="center"/>
    </xf>
    <xf numFmtId="9" fontId="6" fillId="0" borderId="22"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11" xfId="0" applyNumberFormat="1" applyBorder="1" applyAlignment="1">
      <alignment horizontal="center"/>
    </xf>
    <xf numFmtId="0" fontId="2" fillId="21" borderId="30" xfId="0" applyFont="1" applyFill="1" applyBorder="1" applyAlignment="1">
      <alignment vertical="center" wrapText="1"/>
    </xf>
    <xf numFmtId="0" fontId="0" fillId="0" borderId="31" xfId="0" applyBorder="1" applyAlignment="1">
      <alignment horizontal="center"/>
    </xf>
    <xf numFmtId="9" fontId="0" fillId="0" borderId="31" xfId="0" applyNumberFormat="1" applyBorder="1" applyAlignment="1">
      <alignment horizontal="center"/>
    </xf>
    <xf numFmtId="0" fontId="0" fillId="0" borderId="30" xfId="0" applyBorder="1"/>
    <xf numFmtId="0" fontId="0" fillId="0" borderId="12" xfId="0" applyBorder="1"/>
    <xf numFmtId="0" fontId="4" fillId="18" borderId="11" xfId="0" applyFont="1" applyFill="1" applyBorder="1" applyAlignment="1">
      <alignment horizontal="center"/>
    </xf>
    <xf numFmtId="0" fontId="0" fillId="3" borderId="9" xfId="0" applyFill="1" applyBorder="1" applyAlignment="1">
      <alignment wrapText="1"/>
    </xf>
    <xf numFmtId="17" fontId="6" fillId="17" borderId="6" xfId="0" applyNumberFormat="1" applyFont="1" applyFill="1" applyBorder="1" applyAlignment="1">
      <alignment horizontal="center" vertical="center" wrapText="1"/>
    </xf>
    <xf numFmtId="17" fontId="23" fillId="17" borderId="6" xfId="0" applyNumberFormat="1" applyFont="1" applyFill="1" applyBorder="1" applyAlignment="1">
      <alignment horizontal="center" vertical="center" wrapText="1"/>
    </xf>
    <xf numFmtId="0" fontId="23" fillId="17" borderId="6" xfId="0" applyFont="1" applyFill="1" applyBorder="1" applyAlignment="1">
      <alignment horizontal="center" vertical="center" wrapText="1"/>
    </xf>
    <xf numFmtId="17" fontId="28" fillId="17" borderId="6" xfId="0" applyNumberFormat="1" applyFont="1" applyFill="1" applyBorder="1" applyAlignment="1">
      <alignment horizontal="center" vertical="center" wrapText="1"/>
    </xf>
    <xf numFmtId="0" fontId="28" fillId="17" borderId="6" xfId="0" applyFont="1" applyFill="1" applyBorder="1" applyAlignment="1">
      <alignment horizontal="center" vertical="center" wrapText="1"/>
    </xf>
    <xf numFmtId="0" fontId="0" fillId="6" borderId="20" xfId="0" applyFill="1" applyBorder="1" applyAlignment="1">
      <alignment horizontal="center" vertical="center" wrapText="1"/>
    </xf>
    <xf numFmtId="14" fontId="0" fillId="3" borderId="4" xfId="0" applyNumberFormat="1" applyFill="1" applyBorder="1" applyAlignment="1"/>
    <xf numFmtId="0" fontId="6" fillId="19" borderId="10" xfId="0" applyFont="1" applyFill="1" applyBorder="1" applyAlignment="1">
      <alignment horizontal="left" vertical="center" wrapText="1"/>
    </xf>
    <xf numFmtId="0" fontId="6" fillId="10" borderId="8" xfId="0" applyFont="1" applyFill="1" applyBorder="1" applyAlignment="1">
      <alignment horizontal="left" vertical="center" wrapText="1"/>
    </xf>
    <xf numFmtId="17" fontId="0" fillId="6" borderId="3" xfId="0" applyNumberFormat="1" applyFill="1" applyBorder="1"/>
    <xf numFmtId="17" fontId="0" fillId="10" borderId="3" xfId="0" applyNumberFormat="1" applyFill="1" applyBorder="1" applyAlignment="1">
      <alignment horizontal="left" vertical="center"/>
    </xf>
    <xf numFmtId="0" fontId="6" fillId="10" borderId="8" xfId="0" applyFont="1" applyFill="1" applyBorder="1" applyAlignment="1">
      <alignment vertical="center" wrapText="1"/>
    </xf>
    <xf numFmtId="17" fontId="0" fillId="10" borderId="8" xfId="0" applyNumberFormat="1" applyFill="1" applyBorder="1" applyAlignment="1">
      <alignment horizontal="left" vertical="center"/>
    </xf>
    <xf numFmtId="17" fontId="0" fillId="10" borderId="8" xfId="0" applyNumberFormat="1" applyFill="1" applyBorder="1" applyAlignment="1">
      <alignment vertical="center"/>
    </xf>
    <xf numFmtId="3" fontId="6" fillId="10" borderId="8" xfId="0" applyNumberFormat="1" applyFont="1" applyFill="1" applyBorder="1" applyAlignment="1">
      <alignment horizontal="left" vertical="center" wrapText="1"/>
    </xf>
    <xf numFmtId="0" fontId="34" fillId="17" borderId="6" xfId="0" applyFont="1" applyFill="1" applyBorder="1" applyAlignment="1">
      <alignment horizontal="center" vertical="center" wrapText="1"/>
    </xf>
    <xf numFmtId="0" fontId="35" fillId="17" borderId="10" xfId="0" applyFont="1" applyFill="1" applyBorder="1" applyAlignment="1">
      <alignment horizontal="center" vertical="center" wrapText="1"/>
    </xf>
    <xf numFmtId="17" fontId="35" fillId="17" borderId="10" xfId="0" applyNumberFormat="1" applyFont="1" applyFill="1" applyBorder="1" applyAlignment="1">
      <alignment horizontal="center" vertical="center" wrapText="1"/>
    </xf>
    <xf numFmtId="0" fontId="0" fillId="22" borderId="3" xfId="0" applyFill="1" applyBorder="1" applyAlignment="1">
      <alignment wrapText="1"/>
    </xf>
    <xf numFmtId="0" fontId="0" fillId="22" borderId="3" xfId="0" applyFill="1" applyBorder="1" applyAlignment="1">
      <alignment horizontal="center" wrapText="1"/>
    </xf>
    <xf numFmtId="8" fontId="31" fillId="10" borderId="8" xfId="0" applyNumberFormat="1" applyFont="1" applyFill="1" applyBorder="1" applyAlignment="1">
      <alignment horizontal="left" vertical="center" wrapText="1"/>
    </xf>
    <xf numFmtId="0" fontId="31" fillId="10" borderId="8" xfId="0" applyFont="1" applyFill="1" applyBorder="1" applyAlignment="1">
      <alignment horizontal="left" vertical="center" wrapText="1"/>
    </xf>
    <xf numFmtId="0" fontId="32" fillId="17" borderId="6" xfId="0" applyFont="1" applyFill="1" applyBorder="1" applyAlignment="1">
      <alignment horizontal="center" vertical="center" wrapText="1"/>
    </xf>
    <xf numFmtId="0" fontId="6" fillId="24" borderId="8" xfId="0" applyFont="1" applyFill="1" applyBorder="1" applyAlignment="1">
      <alignment horizontal="left" vertical="center" wrapText="1"/>
    </xf>
    <xf numFmtId="17" fontId="0" fillId="24" borderId="8" xfId="0" applyNumberFormat="1" applyFill="1" applyBorder="1" applyAlignment="1">
      <alignment horizontal="left" vertical="center"/>
    </xf>
    <xf numFmtId="3" fontId="6" fillId="24" borderId="8" xfId="0" applyNumberFormat="1" applyFont="1" applyFill="1" applyBorder="1" applyAlignment="1">
      <alignment horizontal="left" vertical="center" wrapText="1"/>
    </xf>
    <xf numFmtId="17" fontId="6" fillId="24" borderId="6" xfId="0" applyNumberFormat="1" applyFont="1" applyFill="1" applyBorder="1" applyAlignment="1">
      <alignment horizontal="center" vertical="center" wrapText="1"/>
    </xf>
    <xf numFmtId="0" fontId="6" fillId="24" borderId="6" xfId="0" applyFont="1" applyFill="1" applyBorder="1" applyAlignment="1">
      <alignment horizontal="center" vertical="center" wrapText="1"/>
    </xf>
    <xf numFmtId="0" fontId="0" fillId="24" borderId="0" xfId="0" applyFill="1" applyAlignment="1">
      <alignment vertical="center" wrapText="1"/>
    </xf>
    <xf numFmtId="3" fontId="6" fillId="11" borderId="8" xfId="0" applyNumberFormat="1" applyFont="1" applyFill="1" applyBorder="1" applyAlignment="1">
      <alignment horizontal="left" vertical="center" wrapText="1"/>
    </xf>
    <xf numFmtId="0" fontId="6" fillId="11" borderId="8" xfId="0" applyFont="1" applyFill="1" applyBorder="1" applyAlignment="1">
      <alignment horizontal="left" vertical="center" wrapText="1"/>
    </xf>
    <xf numFmtId="17" fontId="0" fillId="11" borderId="8" xfId="0" applyNumberFormat="1" applyFill="1" applyBorder="1" applyAlignment="1">
      <alignment horizontal="left" vertical="center"/>
    </xf>
    <xf numFmtId="0" fontId="23" fillId="24" borderId="8" xfId="0" applyFont="1" applyFill="1" applyBorder="1" applyAlignment="1">
      <alignment horizontal="left" vertical="center" wrapText="1"/>
    </xf>
    <xf numFmtId="17" fontId="0" fillId="10" borderId="8" xfId="0" applyNumberFormat="1" applyFill="1" applyBorder="1" applyAlignment="1">
      <alignment vertical="center" wrapText="1"/>
    </xf>
    <xf numFmtId="0" fontId="34" fillId="10" borderId="8" xfId="0" applyFont="1" applyFill="1" applyBorder="1" applyAlignment="1">
      <alignment vertical="center" wrapText="1"/>
    </xf>
    <xf numFmtId="17" fontId="28" fillId="24" borderId="6" xfId="0" applyNumberFormat="1" applyFont="1" applyFill="1" applyBorder="1" applyAlignment="1">
      <alignment horizontal="center" vertical="center" wrapText="1"/>
    </xf>
    <xf numFmtId="0" fontId="28" fillId="24" borderId="8" xfId="0" applyFont="1" applyFill="1" applyBorder="1" applyAlignment="1">
      <alignment horizontal="left" vertical="center" wrapText="1"/>
    </xf>
    <xf numFmtId="0" fontId="36" fillId="17" borderId="6" xfId="0" applyFont="1" applyFill="1" applyBorder="1" applyAlignment="1">
      <alignment horizontal="center" vertical="center" wrapText="1"/>
    </xf>
    <xf numFmtId="0" fontId="23" fillId="24" borderId="6" xfId="0" applyFont="1" applyFill="1" applyBorder="1" applyAlignment="1">
      <alignment horizontal="center" vertical="center" wrapText="1"/>
    </xf>
    <xf numFmtId="3" fontId="23" fillId="24" borderId="8" xfId="0" applyNumberFormat="1" applyFont="1" applyFill="1" applyBorder="1" applyAlignment="1">
      <alignment horizontal="left" vertical="center" wrapText="1"/>
    </xf>
    <xf numFmtId="0" fontId="6" fillId="8" borderId="8" xfId="0" applyFont="1" applyFill="1" applyBorder="1" applyAlignment="1">
      <alignment horizontal="left" vertical="center" wrapText="1"/>
    </xf>
    <xf numFmtId="17" fontId="0" fillId="8" borderId="3" xfId="0" applyNumberFormat="1" applyFill="1" applyBorder="1" applyAlignment="1">
      <alignment horizontal="left" vertical="center"/>
    </xf>
    <xf numFmtId="0" fontId="23" fillId="25" borderId="8" xfId="0" applyFont="1" applyFill="1" applyBorder="1" applyAlignment="1">
      <alignment horizontal="left" vertical="center" wrapText="1"/>
    </xf>
    <xf numFmtId="0" fontId="6" fillId="25" borderId="8" xfId="0" applyFont="1" applyFill="1" applyBorder="1" applyAlignment="1">
      <alignment horizontal="left" vertical="center" wrapText="1"/>
    </xf>
    <xf numFmtId="0" fontId="28" fillId="25" borderId="10" xfId="0" applyFont="1" applyFill="1" applyBorder="1" applyAlignment="1">
      <alignment horizontal="center" vertical="center" wrapText="1"/>
    </xf>
    <xf numFmtId="17" fontId="28" fillId="25" borderId="10" xfId="0" applyNumberFormat="1" applyFont="1" applyFill="1" applyBorder="1" applyAlignment="1">
      <alignment horizontal="center" vertical="center" wrapText="1"/>
    </xf>
    <xf numFmtId="0" fontId="28" fillId="25" borderId="3" xfId="0" applyFont="1" applyFill="1" applyBorder="1" applyAlignment="1">
      <alignment horizontal="center" vertical="center" wrapText="1"/>
    </xf>
    <xf numFmtId="3" fontId="6" fillId="25" borderId="0" xfId="0" applyNumberFormat="1" applyFont="1" applyFill="1" applyAlignment="1">
      <alignment vertical="center"/>
    </xf>
    <xf numFmtId="0" fontId="28" fillId="11" borderId="8" xfId="0" applyFont="1" applyFill="1" applyBorder="1" applyAlignment="1">
      <alignment horizontal="left" vertical="center" wrapText="1"/>
    </xf>
    <xf numFmtId="17" fontId="38" fillId="11" borderId="8" xfId="0" applyNumberFormat="1" applyFont="1" applyFill="1" applyBorder="1" applyAlignment="1">
      <alignment horizontal="left" vertical="center"/>
    </xf>
    <xf numFmtId="3" fontId="28" fillId="11" borderId="8" xfId="0" applyNumberFormat="1" applyFont="1" applyFill="1" applyBorder="1" applyAlignment="1">
      <alignment horizontal="left" vertical="center" wrapText="1"/>
    </xf>
    <xf numFmtId="0" fontId="38" fillId="11" borderId="9" xfId="0" applyFont="1" applyFill="1" applyBorder="1"/>
    <xf numFmtId="0" fontId="28" fillId="11" borderId="9" xfId="0" applyFont="1" applyFill="1" applyBorder="1" applyAlignment="1">
      <alignment horizontal="center"/>
    </xf>
    <xf numFmtId="0" fontId="28" fillId="11" borderId="10" xfId="0" applyFont="1" applyFill="1" applyBorder="1" applyAlignment="1">
      <alignment horizontal="left" vertical="center" wrapText="1"/>
    </xf>
    <xf numFmtId="0" fontId="28" fillId="11" borderId="6" xfId="0" applyFont="1" applyFill="1" applyBorder="1" applyAlignment="1">
      <alignment horizontal="center" vertical="center" wrapText="1"/>
    </xf>
    <xf numFmtId="0" fontId="38" fillId="11" borderId="0" xfId="0" applyFont="1" applyFill="1"/>
    <xf numFmtId="0" fontId="39" fillId="3" borderId="0" xfId="0" applyFont="1" applyFill="1" applyAlignment="1">
      <alignment wrapText="1"/>
    </xf>
    <xf numFmtId="0" fontId="40" fillId="5" borderId="6" xfId="0" applyFont="1" applyFill="1" applyBorder="1" applyAlignment="1">
      <alignment horizontal="center" vertical="center" wrapText="1"/>
    </xf>
    <xf numFmtId="0" fontId="40" fillId="11" borderId="6" xfId="0" applyFont="1" applyFill="1" applyBorder="1" applyAlignment="1">
      <alignment horizontal="center" vertical="center" wrapText="1"/>
    </xf>
    <xf numFmtId="0" fontId="40" fillId="12" borderId="6" xfId="0" applyFont="1" applyFill="1" applyBorder="1" applyAlignment="1">
      <alignment horizontal="center" vertical="center" wrapText="1"/>
    </xf>
    <xf numFmtId="1" fontId="40" fillId="13" borderId="6" xfId="0" applyNumberFormat="1" applyFont="1" applyFill="1" applyBorder="1" applyAlignment="1">
      <alignment horizontal="center" vertical="center" wrapText="1"/>
    </xf>
    <xf numFmtId="0" fontId="40" fillId="14" borderId="6" xfId="0" applyFont="1" applyFill="1" applyBorder="1" applyAlignment="1">
      <alignment horizontal="center" vertical="center" wrapText="1"/>
    </xf>
    <xf numFmtId="0" fontId="40" fillId="18" borderId="6" xfId="0" applyFont="1" applyFill="1" applyBorder="1" applyAlignment="1">
      <alignment horizontal="center" vertical="center" wrapText="1"/>
    </xf>
    <xf numFmtId="0" fontId="39" fillId="19" borderId="33" xfId="0" applyFont="1" applyFill="1" applyBorder="1" applyAlignment="1">
      <alignment horizontal="center" vertical="center" wrapText="1"/>
    </xf>
    <xf numFmtId="0" fontId="39" fillId="17" borderId="7" xfId="0" applyFont="1" applyFill="1" applyBorder="1" applyAlignment="1">
      <alignment horizontal="center" vertical="center" wrapText="1"/>
    </xf>
    <xf numFmtId="0" fontId="39" fillId="17" borderId="33" xfId="0" applyFont="1" applyFill="1" applyBorder="1" applyAlignment="1">
      <alignment horizontal="center" vertical="center" wrapText="1"/>
    </xf>
    <xf numFmtId="0" fontId="43" fillId="4" borderId="0" xfId="0" applyFont="1" applyFill="1"/>
    <xf numFmtId="0" fontId="43" fillId="4" borderId="0" xfId="0" applyFont="1" applyFill="1" applyAlignment="1">
      <alignment wrapText="1"/>
    </xf>
    <xf numFmtId="0" fontId="43" fillId="6" borderId="0" xfId="0" applyFont="1" applyFill="1"/>
    <xf numFmtId="0" fontId="43" fillId="6" borderId="0" xfId="0" applyFont="1" applyFill="1" applyAlignment="1">
      <alignment wrapText="1"/>
    </xf>
    <xf numFmtId="0" fontId="44" fillId="3" borderId="1" xfId="0" applyFont="1" applyFill="1" applyBorder="1" applyAlignment="1">
      <alignment horizontal="left"/>
    </xf>
    <xf numFmtId="0" fontId="43" fillId="3" borderId="1" xfId="0" applyFont="1" applyFill="1" applyBorder="1"/>
    <xf numFmtId="0" fontId="43" fillId="3" borderId="0" xfId="0" applyFont="1" applyFill="1"/>
    <xf numFmtId="0" fontId="43" fillId="3" borderId="0" xfId="0" applyFont="1" applyFill="1" applyAlignment="1">
      <alignment wrapText="1"/>
    </xf>
    <xf numFmtId="0" fontId="45" fillId="3" borderId="2" xfId="0" applyFont="1" applyFill="1" applyBorder="1" applyAlignment="1">
      <alignment vertical="center" wrapText="1"/>
    </xf>
    <xf numFmtId="0" fontId="45" fillId="3" borderId="5" xfId="0" applyFont="1" applyFill="1" applyBorder="1" applyAlignment="1">
      <alignment vertical="center" wrapText="1"/>
    </xf>
    <xf numFmtId="0" fontId="43" fillId="3" borderId="0" xfId="0" applyFont="1" applyFill="1" applyAlignment="1">
      <alignment vertical="center"/>
    </xf>
    <xf numFmtId="0" fontId="43" fillId="3" borderId="2" xfId="0" applyFont="1" applyFill="1" applyBorder="1" applyAlignment="1"/>
    <xf numFmtId="0" fontId="43" fillId="3" borderId="5" xfId="0" applyFont="1" applyFill="1" applyBorder="1" applyAlignment="1"/>
    <xf numFmtId="0" fontId="46" fillId="18" borderId="0" xfId="0" applyFont="1" applyFill="1"/>
    <xf numFmtId="0" fontId="42" fillId="9" borderId="2" xfId="0" applyFont="1" applyFill="1" applyBorder="1" applyAlignment="1">
      <alignment horizontal="center"/>
    </xf>
    <xf numFmtId="0" fontId="49" fillId="10" borderId="3" xfId="0" applyFont="1" applyFill="1" applyBorder="1" applyAlignment="1">
      <alignment horizontal="left" vertical="center" wrapText="1"/>
    </xf>
    <xf numFmtId="17" fontId="43" fillId="10" borderId="3" xfId="0" applyNumberFormat="1" applyFont="1" applyFill="1" applyBorder="1" applyAlignment="1">
      <alignment horizontal="center" vertical="center"/>
    </xf>
    <xf numFmtId="164" fontId="49" fillId="10" borderId="3" xfId="0" applyNumberFormat="1" applyFont="1" applyFill="1" applyBorder="1" applyAlignment="1">
      <alignment horizontal="left" vertical="center" wrapText="1"/>
    </xf>
    <xf numFmtId="0" fontId="43" fillId="3" borderId="9" xfId="0" applyFont="1" applyFill="1" applyBorder="1"/>
    <xf numFmtId="0" fontId="43" fillId="3" borderId="9" xfId="0" applyFont="1" applyFill="1" applyBorder="1" applyAlignment="1">
      <alignment horizontal="center"/>
    </xf>
    <xf numFmtId="0" fontId="43" fillId="19" borderId="3" xfId="0" applyFont="1" applyFill="1" applyBorder="1" applyAlignment="1">
      <alignment horizontal="center" vertical="center" wrapText="1"/>
    </xf>
    <xf numFmtId="0" fontId="43" fillId="17" borderId="3" xfId="0" applyFont="1" applyFill="1" applyBorder="1" applyAlignment="1">
      <alignment horizontal="center" vertical="center" wrapText="1"/>
    </xf>
    <xf numFmtId="17" fontId="43" fillId="10" borderId="3" xfId="0" applyNumberFormat="1" applyFont="1" applyFill="1" applyBorder="1" applyAlignment="1">
      <alignment horizontal="left" vertical="center"/>
    </xf>
    <xf numFmtId="14" fontId="49" fillId="10" borderId="3" xfId="0" applyNumberFormat="1" applyFont="1" applyFill="1" applyBorder="1" applyAlignment="1">
      <alignment horizontal="center" vertical="center" wrapText="1"/>
    </xf>
    <xf numFmtId="0" fontId="50" fillId="10" borderId="3" xfId="0" applyFont="1" applyFill="1" applyBorder="1" applyAlignment="1">
      <alignment horizontal="left" vertical="center" wrapText="1"/>
    </xf>
    <xf numFmtId="3" fontId="49" fillId="10" borderId="3" xfId="0" applyNumberFormat="1" applyFont="1" applyFill="1" applyBorder="1" applyAlignment="1">
      <alignment horizontal="left" vertical="center" wrapText="1"/>
    </xf>
    <xf numFmtId="164" fontId="50" fillId="10" borderId="3" xfId="0" applyNumberFormat="1" applyFont="1" applyFill="1" applyBorder="1" applyAlignment="1">
      <alignment horizontal="left" vertical="center" wrapText="1"/>
    </xf>
    <xf numFmtId="17" fontId="49" fillId="10" borderId="3" xfId="0" applyNumberFormat="1" applyFont="1" applyFill="1" applyBorder="1" applyAlignment="1">
      <alignment horizontal="center" vertical="center" wrapText="1"/>
    </xf>
    <xf numFmtId="0" fontId="43" fillId="10" borderId="3" xfId="0" applyFont="1" applyFill="1" applyBorder="1" applyAlignment="1">
      <alignment horizontal="left" vertical="center" wrapText="1"/>
    </xf>
    <xf numFmtId="164" fontId="43" fillId="10" borderId="3" xfId="0" applyNumberFormat="1" applyFont="1" applyFill="1" applyBorder="1" applyAlignment="1">
      <alignment horizontal="left" vertical="center" wrapText="1"/>
    </xf>
    <xf numFmtId="17" fontId="43" fillId="10" borderId="3" xfId="0" applyNumberFormat="1" applyFont="1" applyFill="1" applyBorder="1" applyAlignment="1">
      <alignment horizontal="center" vertical="center" wrapText="1"/>
    </xf>
    <xf numFmtId="0" fontId="43" fillId="10" borderId="3" xfId="0" applyFont="1" applyFill="1" applyBorder="1" applyAlignment="1">
      <alignment horizontal="center" vertical="center" wrapText="1"/>
    </xf>
    <xf numFmtId="17" fontId="45" fillId="10" borderId="3" xfId="0" applyNumberFormat="1" applyFont="1" applyFill="1" applyBorder="1" applyAlignment="1">
      <alignment horizontal="center" vertical="center" wrapText="1"/>
    </xf>
    <xf numFmtId="0" fontId="43" fillId="0" borderId="9" xfId="0" applyFont="1" applyFill="1" applyBorder="1"/>
    <xf numFmtId="0" fontId="43" fillId="19" borderId="10" xfId="0" applyFont="1" applyFill="1" applyBorder="1" applyAlignment="1">
      <alignment horizontal="center" vertical="center" wrapText="1"/>
    </xf>
    <xf numFmtId="0" fontId="45" fillId="10" borderId="3" xfId="0" applyFont="1" applyFill="1" applyBorder="1" applyAlignment="1">
      <alignment horizontal="left" vertical="center" wrapText="1"/>
    </xf>
    <xf numFmtId="17" fontId="45" fillId="10" borderId="3" xfId="0" applyNumberFormat="1" applyFont="1" applyFill="1" applyBorder="1" applyAlignment="1">
      <alignment horizontal="center" vertical="center"/>
    </xf>
    <xf numFmtId="164" fontId="43" fillId="10" borderId="3" xfId="0" applyNumberFormat="1" applyFont="1" applyFill="1" applyBorder="1" applyAlignment="1">
      <alignment horizontal="left" vertical="center"/>
    </xf>
    <xf numFmtId="17" fontId="43" fillId="10" borderId="3" xfId="0" applyNumberFormat="1" applyFont="1" applyFill="1" applyBorder="1" applyAlignment="1">
      <alignment horizontal="left" vertical="center" wrapText="1"/>
    </xf>
    <xf numFmtId="0" fontId="48" fillId="23" borderId="8" xfId="0" applyFont="1" applyFill="1" applyBorder="1" applyAlignment="1">
      <alignment horizontal="center" vertical="center"/>
    </xf>
    <xf numFmtId="0" fontId="48" fillId="6" borderId="29" xfId="0" applyFont="1" applyFill="1" applyBorder="1" applyAlignment="1">
      <alignment horizontal="center" vertical="center"/>
    </xf>
    <xf numFmtId="0" fontId="43" fillId="6" borderId="3" xfId="0" applyFont="1" applyFill="1" applyBorder="1"/>
    <xf numFmtId="0" fontId="48" fillId="22" borderId="8" xfId="0" applyFont="1" applyFill="1" applyBorder="1" applyAlignment="1">
      <alignment horizontal="center" vertical="center"/>
    </xf>
    <xf numFmtId="0" fontId="48" fillId="22" borderId="20" xfId="0" applyFont="1" applyFill="1" applyBorder="1" applyAlignment="1">
      <alignment horizontal="center" vertical="center"/>
    </xf>
    <xf numFmtId="0" fontId="41" fillId="10" borderId="8" xfId="0" applyFont="1" applyFill="1" applyBorder="1" applyAlignment="1">
      <alignment horizontal="center" vertical="center" wrapText="1"/>
    </xf>
    <xf numFmtId="0" fontId="41" fillId="10" borderId="20" xfId="0" applyFont="1" applyFill="1" applyBorder="1" applyAlignment="1">
      <alignment horizontal="center" vertical="center" wrapText="1"/>
    </xf>
    <xf numFmtId="0" fontId="44" fillId="3" borderId="1" xfId="0" applyFont="1" applyFill="1" applyBorder="1" applyAlignment="1">
      <alignment horizontal="left" wrapText="1"/>
    </xf>
    <xf numFmtId="0" fontId="48" fillId="23" borderId="20" xfId="0" applyFont="1" applyFill="1" applyBorder="1" applyAlignment="1">
      <alignment horizontal="center" vertical="center" wrapText="1"/>
    </xf>
    <xf numFmtId="0" fontId="48" fillId="23" borderId="8" xfId="0" applyFont="1" applyFill="1" applyBorder="1" applyAlignment="1">
      <alignment horizontal="center" vertical="center" wrapText="1"/>
    </xf>
    <xf numFmtId="0" fontId="51" fillId="17" borderId="3" xfId="0" applyFont="1" applyFill="1" applyBorder="1" applyAlignment="1">
      <alignment horizontal="center" vertical="center" wrapText="1"/>
    </xf>
    <xf numFmtId="17" fontId="43" fillId="17" borderId="3" xfId="0" applyNumberFormat="1" applyFont="1" applyFill="1" applyBorder="1" applyAlignment="1">
      <alignment horizontal="center" vertical="center" wrapText="1"/>
    </xf>
    <xf numFmtId="164" fontId="43" fillId="4" borderId="0" xfId="0" applyNumberFormat="1" applyFont="1" applyFill="1"/>
    <xf numFmtId="164" fontId="43" fillId="6" borderId="0" xfId="0" applyNumberFormat="1" applyFont="1" applyFill="1"/>
    <xf numFmtId="164" fontId="44" fillId="3" borderId="1" xfId="0" applyNumberFormat="1" applyFont="1" applyFill="1" applyBorder="1" applyAlignment="1">
      <alignment horizontal="left"/>
    </xf>
    <xf numFmtId="164" fontId="43" fillId="3" borderId="0" xfId="0" applyNumberFormat="1" applyFont="1" applyFill="1"/>
    <xf numFmtId="164" fontId="43" fillId="3" borderId="0" xfId="0" applyNumberFormat="1" applyFont="1" applyFill="1" applyAlignment="1">
      <alignment wrapText="1"/>
    </xf>
    <xf numFmtId="164" fontId="42" fillId="9" borderId="5" xfId="0" applyNumberFormat="1" applyFont="1" applyFill="1" applyBorder="1" applyAlignment="1">
      <alignment horizontal="center"/>
    </xf>
    <xf numFmtId="164" fontId="41" fillId="10" borderId="20" xfId="0" applyNumberFormat="1" applyFont="1" applyFill="1" applyBorder="1" applyAlignment="1">
      <alignment horizontal="center" vertical="center" wrapText="1"/>
    </xf>
    <xf numFmtId="164" fontId="43" fillId="10" borderId="3" xfId="5" applyNumberFormat="1" applyFont="1" applyFill="1" applyBorder="1" applyAlignment="1">
      <alignment horizontal="left" vertical="center" wrapText="1"/>
    </xf>
    <xf numFmtId="164" fontId="51" fillId="10" borderId="3" xfId="0" applyNumberFormat="1" applyFont="1" applyFill="1" applyBorder="1" applyAlignment="1">
      <alignment vertical="center"/>
    </xf>
    <xf numFmtId="164" fontId="45" fillId="10" borderId="3" xfId="0" applyNumberFormat="1" applyFont="1" applyFill="1" applyBorder="1" applyAlignment="1">
      <alignment horizontal="left" vertical="center" wrapText="1"/>
    </xf>
    <xf numFmtId="164" fontId="43" fillId="10" borderId="3" xfId="0" applyNumberFormat="1" applyFont="1" applyFill="1" applyBorder="1" applyAlignment="1">
      <alignment horizontal="center" vertical="center" wrapText="1"/>
    </xf>
    <xf numFmtId="164" fontId="43" fillId="10" borderId="3" xfId="0" applyNumberFormat="1" applyFont="1" applyFill="1" applyBorder="1"/>
    <xf numFmtId="164" fontId="43" fillId="10" borderId="3" xfId="0" applyNumberFormat="1" applyFont="1" applyFill="1" applyBorder="1" applyAlignment="1">
      <alignment vertical="center" wrapText="1"/>
    </xf>
    <xf numFmtId="164" fontId="43" fillId="10" borderId="3" xfId="0" applyNumberFormat="1" applyFont="1" applyFill="1" applyBorder="1" applyAlignment="1">
      <alignment vertical="center"/>
    </xf>
    <xf numFmtId="164" fontId="43" fillId="6" borderId="3" xfId="0" applyNumberFormat="1" applyFont="1" applyFill="1" applyBorder="1"/>
    <xf numFmtId="164" fontId="48" fillId="23" borderId="8" xfId="0" applyNumberFormat="1" applyFont="1" applyFill="1" applyBorder="1" applyAlignment="1">
      <alignment horizontal="center" vertical="center"/>
    </xf>
    <xf numFmtId="164" fontId="48" fillId="22" borderId="20" xfId="0" applyNumberFormat="1" applyFont="1" applyFill="1" applyBorder="1" applyAlignment="1">
      <alignment horizontal="center" vertical="center"/>
    </xf>
    <xf numFmtId="0" fontId="42" fillId="4" borderId="0" xfId="0" applyFont="1" applyFill="1" applyAlignment="1">
      <alignment vertical="top"/>
    </xf>
    <xf numFmtId="0" fontId="43" fillId="6" borderId="0" xfId="0" applyFont="1" applyFill="1" applyAlignment="1">
      <alignment vertical="top"/>
    </xf>
    <xf numFmtId="0" fontId="44" fillId="3" borderId="1" xfId="0" applyFont="1" applyFill="1" applyBorder="1" applyAlignment="1">
      <alignment horizontal="left" vertical="top"/>
    </xf>
    <xf numFmtId="0" fontId="43" fillId="3" borderId="0" xfId="0" applyFont="1" applyFill="1" applyAlignment="1">
      <alignment vertical="top"/>
    </xf>
    <xf numFmtId="0" fontId="42" fillId="4" borderId="2" xfId="0" applyFont="1" applyFill="1" applyBorder="1" applyAlignment="1">
      <alignment vertical="top"/>
    </xf>
    <xf numFmtId="0" fontId="42" fillId="9" borderId="4" xfId="0" applyFont="1" applyFill="1" applyBorder="1" applyAlignment="1">
      <alignment horizontal="center" vertical="top"/>
    </xf>
    <xf numFmtId="0" fontId="48" fillId="23" borderId="8" xfId="0" applyFont="1" applyFill="1" applyBorder="1" applyAlignment="1">
      <alignment horizontal="center" vertical="top"/>
    </xf>
    <xf numFmtId="0" fontId="43" fillId="6" borderId="20" xfId="0" applyFont="1" applyFill="1" applyBorder="1" applyAlignment="1">
      <alignment horizontal="center" vertical="top"/>
    </xf>
    <xf numFmtId="0" fontId="43" fillId="6" borderId="7" xfId="0" applyFont="1" applyFill="1" applyBorder="1" applyAlignment="1">
      <alignment horizontal="center" vertical="top"/>
    </xf>
    <xf numFmtId="0" fontId="43" fillId="6" borderId="9" xfId="0" applyFont="1" applyFill="1" applyBorder="1" applyAlignment="1">
      <alignment horizontal="center" vertical="top"/>
    </xf>
    <xf numFmtId="0" fontId="48" fillId="22" borderId="8" xfId="0" applyFont="1" applyFill="1" applyBorder="1" applyAlignment="1">
      <alignment horizontal="center" vertical="top"/>
    </xf>
    <xf numFmtId="0" fontId="43" fillId="6" borderId="20" xfId="0" applyFont="1" applyFill="1" applyBorder="1" applyAlignment="1">
      <alignment horizontal="center" vertical="top" wrapText="1"/>
    </xf>
    <xf numFmtId="164" fontId="48" fillId="23" borderId="20" xfId="0" applyNumberFormat="1" applyFont="1" applyFill="1" applyBorder="1" applyAlignment="1">
      <alignment horizontal="center" vertical="center" wrapText="1"/>
    </xf>
    <xf numFmtId="0" fontId="51" fillId="19" borderId="3" xfId="0" applyFont="1" applyFill="1" applyBorder="1" applyAlignment="1">
      <alignment horizontal="center" vertical="center" wrapText="1"/>
    </xf>
    <xf numFmtId="0" fontId="50" fillId="19" borderId="3" xfId="0" applyFont="1" applyFill="1" applyBorder="1" applyAlignment="1">
      <alignment horizontal="left" vertical="center" wrapText="1"/>
    </xf>
    <xf numFmtId="0" fontId="45" fillId="17" borderId="3" xfId="0" applyFont="1" applyFill="1" applyBorder="1" applyAlignment="1">
      <alignment horizontal="center" vertical="center" wrapText="1"/>
    </xf>
    <xf numFmtId="0" fontId="7" fillId="3" borderId="2" xfId="0" applyFont="1" applyFill="1" applyBorder="1" applyAlignment="1">
      <alignment horizontal="left" vertical="center"/>
    </xf>
    <xf numFmtId="0" fontId="43" fillId="3" borderId="2" xfId="0" applyFont="1" applyFill="1" applyBorder="1"/>
    <xf numFmtId="0" fontId="43" fillId="6" borderId="3" xfId="0" applyFont="1" applyFill="1" applyBorder="1" applyAlignment="1">
      <alignment vertical="center" wrapText="1"/>
    </xf>
    <xf numFmtId="17" fontId="43" fillId="6" borderId="3" xfId="0" applyNumberFormat="1" applyFont="1" applyFill="1" applyBorder="1" applyAlignment="1">
      <alignment vertical="center" wrapText="1"/>
    </xf>
    <xf numFmtId="164" fontId="43" fillId="6" borderId="3" xfId="0" applyNumberFormat="1" applyFont="1" applyFill="1" applyBorder="1" applyAlignment="1">
      <alignment vertical="center" wrapText="1"/>
    </xf>
    <xf numFmtId="0" fontId="47" fillId="8" borderId="2" xfId="0" applyFont="1" applyFill="1" applyBorder="1" applyAlignment="1">
      <alignment horizontal="center"/>
    </xf>
    <xf numFmtId="164" fontId="45" fillId="17" borderId="3" xfId="0" applyNumberFormat="1" applyFont="1" applyFill="1" applyBorder="1" applyAlignment="1">
      <alignment horizontal="left" vertical="center"/>
    </xf>
    <xf numFmtId="0" fontId="45" fillId="4" borderId="0" xfId="0" applyFont="1" applyFill="1"/>
    <xf numFmtId="0" fontId="45" fillId="6" borderId="0" xfId="0" applyFont="1" applyFill="1"/>
    <xf numFmtId="0" fontId="45" fillId="3" borderId="1" xfId="0" applyFont="1" applyFill="1" applyBorder="1"/>
    <xf numFmtId="0" fontId="45" fillId="3" borderId="0" xfId="0" applyFont="1" applyFill="1"/>
    <xf numFmtId="0" fontId="45" fillId="3" borderId="0" xfId="0" applyFont="1" applyFill="1" applyAlignment="1">
      <alignment vertical="center"/>
    </xf>
    <xf numFmtId="0" fontId="55" fillId="19" borderId="33" xfId="0" applyFont="1" applyFill="1" applyBorder="1" applyAlignment="1">
      <alignment horizontal="center" vertical="center" wrapText="1"/>
    </xf>
    <xf numFmtId="0" fontId="45" fillId="19" borderId="10" xfId="0" applyFont="1" applyFill="1" applyBorder="1" applyAlignment="1">
      <alignment horizontal="center" vertical="center" wrapText="1"/>
    </xf>
    <xf numFmtId="0" fontId="45" fillId="3" borderId="0" xfId="0" applyFont="1" applyFill="1" applyAlignment="1">
      <alignment wrapText="1"/>
    </xf>
    <xf numFmtId="0" fontId="50" fillId="26" borderId="3" xfId="0" applyFont="1" applyFill="1" applyBorder="1" applyAlignment="1">
      <alignment horizontal="left" vertical="center" wrapText="1"/>
    </xf>
    <xf numFmtId="0" fontId="50" fillId="19" borderId="3" xfId="0" applyNumberFormat="1" applyFont="1" applyFill="1" applyBorder="1" applyAlignment="1">
      <alignment horizontal="left" vertical="center" wrapText="1"/>
    </xf>
    <xf numFmtId="0" fontId="50" fillId="19" borderId="3" xfId="0" applyFont="1" applyFill="1" applyBorder="1" applyAlignment="1">
      <alignment vertical="center" wrapText="1"/>
    </xf>
    <xf numFmtId="0" fontId="50" fillId="19" borderId="3" xfId="0" applyFont="1" applyFill="1" applyBorder="1" applyAlignment="1">
      <alignment horizontal="center" vertical="center" wrapText="1"/>
    </xf>
    <xf numFmtId="0" fontId="50" fillId="26" borderId="3" xfId="0" applyFont="1" applyFill="1" applyBorder="1" applyAlignment="1">
      <alignment vertical="center" wrapText="1"/>
    </xf>
    <xf numFmtId="0" fontId="50" fillId="26" borderId="3" xfId="0" applyFont="1" applyFill="1" applyBorder="1" applyAlignment="1">
      <alignment horizontal="center" vertical="center" wrapText="1"/>
    </xf>
    <xf numFmtId="0" fontId="43" fillId="19" borderId="3" xfId="0" applyFont="1" applyFill="1" applyBorder="1" applyAlignment="1">
      <alignment horizontal="left" vertical="center" wrapText="1"/>
    </xf>
    <xf numFmtId="0" fontId="43" fillId="4" borderId="0" xfId="0" applyFont="1" applyFill="1" applyAlignment="1">
      <alignment horizontal="left"/>
    </xf>
    <xf numFmtId="0" fontId="43" fillId="6" borderId="0" xfId="0" applyFont="1" applyFill="1" applyAlignment="1">
      <alignment horizontal="left"/>
    </xf>
    <xf numFmtId="0" fontId="43" fillId="3" borderId="0" xfId="0" applyFont="1" applyFill="1" applyAlignment="1">
      <alignment horizontal="left"/>
    </xf>
    <xf numFmtId="0" fontId="43" fillId="3" borderId="0" xfId="0" applyFont="1" applyFill="1" applyAlignment="1">
      <alignment horizontal="left" vertical="center"/>
    </xf>
    <xf numFmtId="0" fontId="43" fillId="19" borderId="10" xfId="0" applyFont="1" applyFill="1" applyBorder="1" applyAlignment="1">
      <alignment horizontal="left" vertical="center" wrapText="1"/>
    </xf>
    <xf numFmtId="0" fontId="51" fillId="19" borderId="3" xfId="0" applyFont="1" applyFill="1" applyBorder="1" applyAlignment="1">
      <alignment horizontal="left" vertical="center" wrapText="1"/>
    </xf>
    <xf numFmtId="0" fontId="43" fillId="3" borderId="0" xfId="0" applyFont="1" applyFill="1" applyAlignment="1">
      <alignment horizontal="left" wrapText="1"/>
    </xf>
    <xf numFmtId="0" fontId="43" fillId="17" borderId="3" xfId="0" applyFont="1" applyFill="1" applyBorder="1" applyAlignment="1">
      <alignment horizontal="left" vertical="center" wrapText="1"/>
    </xf>
    <xf numFmtId="0" fontId="43" fillId="3" borderId="1" xfId="0" applyFont="1" applyFill="1" applyBorder="1" applyAlignment="1">
      <alignment horizontal="left"/>
    </xf>
    <xf numFmtId="0" fontId="51" fillId="17" borderId="3" xfId="0" applyFont="1" applyFill="1" applyBorder="1" applyAlignment="1">
      <alignment horizontal="left" vertical="center" wrapText="1"/>
    </xf>
    <xf numFmtId="0" fontId="45" fillId="17" borderId="3" xfId="0" applyFont="1" applyFill="1" applyBorder="1" applyAlignment="1">
      <alignment horizontal="left" vertical="center" wrapText="1"/>
    </xf>
    <xf numFmtId="0" fontId="45" fillId="19" borderId="3" xfId="0" applyFont="1" applyFill="1" applyBorder="1" applyAlignment="1">
      <alignment horizontal="left" vertical="center" wrapText="1"/>
    </xf>
    <xf numFmtId="164" fontId="50" fillId="10" borderId="3" xfId="0" applyNumberFormat="1" applyFont="1" applyFill="1" applyBorder="1" applyAlignment="1">
      <alignment horizontal="center" vertical="center" wrapText="1"/>
    </xf>
    <xf numFmtId="0" fontId="43" fillId="4" borderId="0" xfId="0" applyFont="1" applyFill="1" applyAlignment="1">
      <alignment horizontal="left" wrapText="1"/>
    </xf>
    <xf numFmtId="0" fontId="43" fillId="6" borderId="0" xfId="0" applyFont="1" applyFill="1" applyAlignment="1">
      <alignment horizontal="left" wrapText="1"/>
    </xf>
    <xf numFmtId="0" fontId="43" fillId="3" borderId="2" xfId="0" applyFont="1" applyFill="1" applyBorder="1" applyAlignment="1">
      <alignment horizontal="left" wrapText="1"/>
    </xf>
    <xf numFmtId="0" fontId="42" fillId="9" borderId="2" xfId="0" applyFont="1" applyFill="1" applyBorder="1" applyAlignment="1">
      <alignment horizontal="left" wrapText="1"/>
    </xf>
    <xf numFmtId="0" fontId="48" fillId="23" borderId="20" xfId="0" applyFont="1" applyFill="1" applyBorder="1" applyAlignment="1">
      <alignment horizontal="left" vertical="center" wrapText="1"/>
    </xf>
    <xf numFmtId="0" fontId="43" fillId="6" borderId="3" xfId="0" applyFont="1" applyFill="1" applyBorder="1" applyAlignment="1">
      <alignment horizontal="left" vertical="center" wrapText="1"/>
    </xf>
    <xf numFmtId="0" fontId="43" fillId="6" borderId="3" xfId="0" applyFont="1" applyFill="1" applyBorder="1" applyAlignment="1">
      <alignment horizontal="left" wrapText="1"/>
    </xf>
    <xf numFmtId="0" fontId="48" fillId="23" borderId="8" xfId="0" applyFont="1" applyFill="1" applyBorder="1" applyAlignment="1">
      <alignment horizontal="left" vertical="center" wrapText="1"/>
    </xf>
    <xf numFmtId="0" fontId="48" fillId="22" borderId="20" xfId="0" applyFont="1" applyFill="1" applyBorder="1" applyAlignment="1">
      <alignment horizontal="left" vertical="center" wrapText="1"/>
    </xf>
    <xf numFmtId="0" fontId="59" fillId="5" borderId="6"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9" fillId="12" borderId="6" xfId="0" applyFont="1" applyFill="1" applyBorder="1" applyAlignment="1">
      <alignment horizontal="center" vertical="center" wrapText="1"/>
    </xf>
    <xf numFmtId="1" fontId="59" fillId="13" borderId="6" xfId="0" applyNumberFormat="1" applyFont="1" applyFill="1" applyBorder="1" applyAlignment="1">
      <alignment horizontal="center" vertical="center" wrapText="1"/>
    </xf>
    <xf numFmtId="0" fontId="59" fillId="14" borderId="6" xfId="0" applyFont="1" applyFill="1" applyBorder="1" applyAlignment="1">
      <alignment horizontal="center" vertical="center" wrapText="1"/>
    </xf>
    <xf numFmtId="0" fontId="59" fillId="18" borderId="6" xfId="0" applyFont="1" applyFill="1" applyBorder="1" applyAlignment="1">
      <alignment horizontal="center" vertical="center" wrapText="1"/>
    </xf>
    <xf numFmtId="0" fontId="60" fillId="19" borderId="10" xfId="0" applyFont="1" applyFill="1" applyBorder="1" applyAlignment="1">
      <alignment horizontal="center" vertical="center" wrapText="1"/>
    </xf>
    <xf numFmtId="0" fontId="60" fillId="17" borderId="6" xfId="0" applyFont="1" applyFill="1" applyBorder="1" applyAlignment="1">
      <alignment horizontal="center" vertical="center" wrapText="1"/>
    </xf>
    <xf numFmtId="0" fontId="60" fillId="17" borderId="10" xfId="0" applyFont="1" applyFill="1" applyBorder="1" applyAlignment="1">
      <alignment horizontal="center" vertical="center" wrapText="1"/>
    </xf>
    <xf numFmtId="0" fontId="61" fillId="10" borderId="3" xfId="0" applyFont="1" applyFill="1" applyBorder="1" applyAlignment="1">
      <alignment horizontal="left" vertical="center" wrapText="1"/>
    </xf>
    <xf numFmtId="17" fontId="60" fillId="10" borderId="3" xfId="0" applyNumberFormat="1" applyFont="1" applyFill="1" applyBorder="1" applyAlignment="1">
      <alignment vertical="center" wrapText="1"/>
    </xf>
    <xf numFmtId="17" fontId="61" fillId="10" borderId="3" xfId="0" applyNumberFormat="1" applyFont="1" applyFill="1" applyBorder="1" applyAlignment="1">
      <alignment horizontal="center" vertical="center" wrapText="1"/>
    </xf>
    <xf numFmtId="17" fontId="60" fillId="10" borderId="3" xfId="0" applyNumberFormat="1" applyFont="1" applyFill="1" applyBorder="1" applyAlignment="1">
      <alignment horizontal="left" vertical="center" wrapText="1"/>
    </xf>
    <xf numFmtId="0" fontId="62" fillId="10" borderId="3" xfId="0" applyFont="1" applyFill="1" applyBorder="1" applyAlignment="1">
      <alignment horizontal="left" vertical="center" wrapText="1"/>
    </xf>
    <xf numFmtId="164" fontId="61" fillId="10" borderId="3" xfId="0" applyNumberFormat="1" applyFont="1" applyFill="1" applyBorder="1" applyAlignment="1">
      <alignment horizontal="center" vertical="center" wrapText="1"/>
    </xf>
    <xf numFmtId="0" fontId="60" fillId="27" borderId="3" xfId="0" applyFont="1" applyFill="1" applyBorder="1" applyAlignment="1">
      <alignment vertical="center" wrapText="1"/>
    </xf>
    <xf numFmtId="3" fontId="61" fillId="10" borderId="3" xfId="0" applyNumberFormat="1" applyFont="1" applyFill="1" applyBorder="1" applyAlignment="1">
      <alignment horizontal="left" vertical="center" wrapText="1"/>
    </xf>
    <xf numFmtId="0" fontId="61" fillId="10" borderId="3" xfId="0" applyFont="1" applyFill="1" applyBorder="1" applyAlignment="1">
      <alignment vertical="center" wrapText="1"/>
    </xf>
    <xf numFmtId="0" fontId="63" fillId="10" borderId="3" xfId="0" applyFont="1" applyFill="1" applyBorder="1" applyAlignment="1">
      <alignment horizontal="left" vertical="center" wrapText="1"/>
    </xf>
    <xf numFmtId="164" fontId="62" fillId="10" borderId="3" xfId="0" applyNumberFormat="1" applyFont="1" applyFill="1" applyBorder="1" applyAlignment="1">
      <alignment horizontal="center" vertical="center" wrapText="1"/>
    </xf>
    <xf numFmtId="0" fontId="63" fillId="27" borderId="3" xfId="0" applyFont="1" applyFill="1" applyBorder="1" applyAlignment="1">
      <alignment horizontal="left" vertical="center" wrapText="1"/>
    </xf>
    <xf numFmtId="0" fontId="63" fillId="27" borderId="3" xfId="0" applyFont="1" applyFill="1" applyBorder="1" applyAlignment="1">
      <alignment horizontal="center" vertical="center" wrapText="1"/>
    </xf>
    <xf numFmtId="0" fontId="62" fillId="27" borderId="3" xfId="0" applyFont="1" applyFill="1" applyBorder="1" applyAlignment="1">
      <alignment horizontal="left" vertical="center" wrapText="1"/>
    </xf>
    <xf numFmtId="0" fontId="66" fillId="10" borderId="3" xfId="0" applyFont="1" applyFill="1" applyBorder="1" applyAlignment="1">
      <alignment horizontal="left" vertical="center" wrapText="1"/>
    </xf>
    <xf numFmtId="0" fontId="66" fillId="10" borderId="3" xfId="0" applyFont="1" applyFill="1" applyBorder="1" applyAlignment="1">
      <alignment vertical="center" wrapText="1"/>
    </xf>
    <xf numFmtId="164" fontId="66" fillId="10" borderId="3" xfId="0" applyNumberFormat="1" applyFont="1" applyFill="1" applyBorder="1" applyAlignment="1">
      <alignment horizontal="center" vertical="center" wrapText="1"/>
    </xf>
    <xf numFmtId="0" fontId="60" fillId="10" borderId="3" xfId="0" applyFont="1" applyFill="1" applyBorder="1" applyAlignment="1">
      <alignment horizontal="left" vertical="center" wrapText="1"/>
    </xf>
    <xf numFmtId="164" fontId="60" fillId="10" borderId="3" xfId="0" applyNumberFormat="1" applyFont="1" applyFill="1" applyBorder="1" applyAlignment="1">
      <alignment horizontal="left" vertical="center" wrapText="1"/>
    </xf>
    <xf numFmtId="17" fontId="63" fillId="10" borderId="3" xfId="0" applyNumberFormat="1" applyFont="1" applyFill="1" applyBorder="1" applyAlignment="1">
      <alignment horizontal="center" vertical="center" wrapText="1"/>
    </xf>
    <xf numFmtId="17" fontId="60" fillId="10" borderId="3" xfId="0" applyNumberFormat="1" applyFont="1" applyFill="1" applyBorder="1" applyAlignment="1">
      <alignment horizontal="center" vertical="center" wrapText="1"/>
    </xf>
    <xf numFmtId="164" fontId="60" fillId="10" borderId="3" xfId="0" applyNumberFormat="1" applyFont="1" applyFill="1" applyBorder="1" applyAlignment="1">
      <alignment vertical="center" wrapText="1"/>
    </xf>
    <xf numFmtId="0" fontId="58" fillId="10" borderId="8" xfId="0" applyFont="1" applyFill="1" applyBorder="1" applyAlignment="1">
      <alignment horizontal="center" vertical="center" wrapText="1"/>
    </xf>
    <xf numFmtId="17" fontId="66" fillId="10" borderId="3" xfId="0" applyNumberFormat="1" applyFont="1" applyFill="1" applyBorder="1" applyAlignment="1">
      <alignment horizontal="center" vertical="center" wrapText="1"/>
    </xf>
    <xf numFmtId="164" fontId="63" fillId="10" borderId="3" xfId="0" applyNumberFormat="1" applyFont="1" applyFill="1" applyBorder="1" applyAlignment="1">
      <alignment horizontal="left" vertical="center" wrapText="1"/>
    </xf>
    <xf numFmtId="0" fontId="58" fillId="23" borderId="8" xfId="0" applyFont="1" applyFill="1" applyBorder="1" applyAlignment="1">
      <alignment horizontal="center" vertical="center" wrapText="1"/>
    </xf>
    <xf numFmtId="0" fontId="58" fillId="6" borderId="29" xfId="0" applyFont="1" applyFill="1" applyBorder="1" applyAlignment="1">
      <alignment horizontal="center" vertical="center" wrapText="1"/>
    </xf>
    <xf numFmtId="0" fontId="58" fillId="23" borderId="20" xfId="0" applyFont="1" applyFill="1" applyBorder="1" applyAlignment="1">
      <alignment vertical="center" wrapText="1"/>
    </xf>
    <xf numFmtId="0" fontId="58" fillId="23" borderId="20" xfId="0" applyFont="1" applyFill="1" applyBorder="1" applyAlignment="1">
      <alignment horizontal="center" vertical="center" wrapText="1"/>
    </xf>
    <xf numFmtId="0" fontId="58" fillId="23" borderId="20" xfId="0" applyFont="1" applyFill="1" applyBorder="1" applyAlignment="1">
      <alignment horizontal="left" vertical="center" wrapText="1"/>
    </xf>
    <xf numFmtId="0" fontId="60" fillId="6" borderId="20" xfId="0" applyFont="1" applyFill="1" applyBorder="1" applyAlignment="1">
      <alignment horizontal="center" vertical="center" wrapText="1"/>
    </xf>
    <xf numFmtId="0" fontId="60" fillId="6" borderId="7" xfId="0" applyFont="1" applyFill="1" applyBorder="1" applyAlignment="1">
      <alignment horizontal="center" vertical="center" wrapText="1"/>
    </xf>
    <xf numFmtId="0" fontId="60" fillId="6" borderId="9" xfId="0" applyFont="1" applyFill="1" applyBorder="1" applyAlignment="1">
      <alignment horizontal="center" vertical="center" wrapText="1"/>
    </xf>
    <xf numFmtId="0" fontId="58" fillId="23" borderId="8" xfId="0" applyFont="1" applyFill="1" applyBorder="1" applyAlignment="1">
      <alignment vertical="center" wrapText="1"/>
    </xf>
    <xf numFmtId="0" fontId="58" fillId="23" borderId="8" xfId="0" applyFont="1" applyFill="1" applyBorder="1" applyAlignment="1">
      <alignment horizontal="left" vertical="center" wrapText="1"/>
    </xf>
    <xf numFmtId="0" fontId="58" fillId="22" borderId="8" xfId="0" applyFont="1" applyFill="1" applyBorder="1" applyAlignment="1">
      <alignment horizontal="center" vertical="center" wrapText="1"/>
    </xf>
    <xf numFmtId="0" fontId="58" fillId="22" borderId="20" xfId="0" applyFont="1" applyFill="1" applyBorder="1" applyAlignment="1">
      <alignment vertical="center" wrapText="1"/>
    </xf>
    <xf numFmtId="0" fontId="58" fillId="22" borderId="20" xfId="0" applyFont="1" applyFill="1" applyBorder="1" applyAlignment="1">
      <alignment horizontal="center" vertical="center" wrapText="1"/>
    </xf>
    <xf numFmtId="0" fontId="58" fillId="22" borderId="20" xfId="0" applyFont="1" applyFill="1" applyBorder="1" applyAlignment="1">
      <alignment horizontal="left" vertical="center" wrapText="1"/>
    </xf>
    <xf numFmtId="0" fontId="60" fillId="27" borderId="9" xfId="0" applyFont="1" applyFill="1" applyBorder="1" applyAlignment="1">
      <alignment vertical="center" wrapText="1"/>
    </xf>
    <xf numFmtId="0" fontId="60" fillId="3" borderId="0" xfId="0" applyFont="1" applyFill="1" applyAlignment="1">
      <alignment vertical="center" wrapText="1"/>
    </xf>
    <xf numFmtId="0" fontId="60" fillId="3" borderId="3" xfId="0" applyFont="1" applyFill="1" applyBorder="1" applyAlignment="1">
      <alignment vertical="center" wrapText="1"/>
    </xf>
    <xf numFmtId="0" fontId="68" fillId="4" borderId="2" xfId="0" applyFont="1" applyFill="1" applyBorder="1" applyAlignment="1">
      <alignment vertical="center" wrapText="1"/>
    </xf>
    <xf numFmtId="0" fontId="63" fillId="3" borderId="0" xfId="0" applyFont="1" applyFill="1" applyBorder="1" applyAlignment="1">
      <alignment vertical="center" wrapText="1"/>
    </xf>
    <xf numFmtId="0" fontId="60" fillId="27" borderId="9" xfId="0" applyFont="1" applyFill="1" applyBorder="1" applyAlignment="1">
      <alignment horizontal="left" vertical="center" wrapText="1"/>
    </xf>
    <xf numFmtId="0" fontId="60" fillId="27" borderId="3" xfId="0" applyFont="1" applyFill="1" applyBorder="1" applyAlignment="1">
      <alignment horizontal="left" vertical="center" wrapText="1"/>
    </xf>
    <xf numFmtId="164" fontId="71" fillId="10" borderId="3" xfId="0" applyNumberFormat="1" applyFont="1" applyFill="1" applyBorder="1" applyAlignment="1">
      <alignment horizontal="center" vertical="center" wrapText="1"/>
    </xf>
    <xf numFmtId="0" fontId="67" fillId="27" borderId="3" xfId="0" applyFont="1" applyFill="1" applyBorder="1" applyAlignment="1">
      <alignment vertical="center" wrapText="1"/>
    </xf>
    <xf numFmtId="0" fontId="72" fillId="27" borderId="3" xfId="0" applyFont="1" applyFill="1" applyBorder="1" applyAlignment="1">
      <alignment vertical="center" wrapText="1"/>
    </xf>
    <xf numFmtId="0" fontId="63" fillId="10" borderId="3" xfId="0" applyFont="1" applyFill="1" applyBorder="1" applyAlignment="1">
      <alignment vertical="center" wrapText="1"/>
    </xf>
    <xf numFmtId="164" fontId="74" fillId="10" borderId="3" xfId="0" applyNumberFormat="1" applyFont="1" applyFill="1" applyBorder="1" applyAlignment="1">
      <alignment horizontal="center" vertical="center" wrapText="1"/>
    </xf>
    <xf numFmtId="0" fontId="62" fillId="10" borderId="3" xfId="0" applyFont="1" applyFill="1" applyBorder="1" applyAlignment="1">
      <alignment vertical="center" wrapText="1"/>
    </xf>
    <xf numFmtId="17" fontId="62" fillId="10" borderId="3" xfId="0" applyNumberFormat="1" applyFont="1" applyFill="1" applyBorder="1" applyAlignment="1">
      <alignment horizontal="center" vertical="center" wrapText="1"/>
    </xf>
    <xf numFmtId="164" fontId="66" fillId="10" borderId="3" xfId="5" applyNumberFormat="1" applyFont="1" applyFill="1" applyBorder="1" applyAlignment="1">
      <alignment horizontal="center" vertical="center" wrapText="1"/>
    </xf>
    <xf numFmtId="0" fontId="60" fillId="27" borderId="9" xfId="0" applyFont="1" applyFill="1" applyBorder="1" applyAlignment="1">
      <alignment horizontal="center" vertical="center" wrapText="1"/>
    </xf>
    <xf numFmtId="164" fontId="66" fillId="10" borderId="3" xfId="0" applyNumberFormat="1" applyFont="1" applyFill="1" applyBorder="1" applyAlignment="1">
      <alignment horizontal="left" vertical="center" wrapText="1"/>
    </xf>
    <xf numFmtId="0" fontId="60" fillId="19" borderId="3" xfId="0" applyFont="1" applyFill="1" applyBorder="1" applyAlignment="1">
      <alignment horizontal="left" vertical="center" wrapText="1"/>
    </xf>
    <xf numFmtId="0" fontId="67" fillId="10" borderId="3" xfId="0" applyFont="1" applyFill="1" applyBorder="1" applyAlignment="1">
      <alignment horizontal="left" vertical="center" wrapText="1"/>
    </xf>
    <xf numFmtId="0" fontId="60" fillId="27" borderId="3" xfId="0" applyFont="1" applyFill="1" applyBorder="1" applyAlignment="1">
      <alignment horizontal="center" vertical="center" wrapText="1"/>
    </xf>
    <xf numFmtId="164" fontId="60" fillId="10" borderId="3" xfId="0" applyNumberFormat="1" applyFont="1" applyFill="1" applyBorder="1" applyAlignment="1">
      <alignment horizontal="center" vertical="center" wrapText="1"/>
    </xf>
    <xf numFmtId="0" fontId="63" fillId="27" borderId="3" xfId="0" applyFont="1" applyFill="1" applyBorder="1" applyAlignment="1">
      <alignment vertical="center" wrapText="1"/>
    </xf>
    <xf numFmtId="0" fontId="77" fillId="27" borderId="3" xfId="0" applyFont="1" applyFill="1" applyBorder="1" applyAlignment="1">
      <alignment vertical="center" wrapText="1"/>
    </xf>
    <xf numFmtId="0" fontId="60" fillId="4" borderId="2" xfId="0" applyFont="1" applyFill="1" applyBorder="1" applyAlignment="1">
      <alignment vertical="center" wrapText="1"/>
    </xf>
    <xf numFmtId="164" fontId="75" fillId="10" borderId="3" xfId="0" applyNumberFormat="1" applyFont="1" applyFill="1" applyBorder="1" applyAlignment="1">
      <alignment horizontal="center" vertical="center" wrapText="1"/>
    </xf>
    <xf numFmtId="0" fontId="77" fillId="27" borderId="9" xfId="0" applyFont="1" applyFill="1" applyBorder="1" applyAlignment="1">
      <alignment vertical="center" wrapText="1"/>
    </xf>
    <xf numFmtId="0" fontId="63" fillId="27" borderId="9" xfId="0" applyFont="1" applyFill="1" applyBorder="1" applyAlignment="1">
      <alignment vertical="center" wrapText="1"/>
    </xf>
    <xf numFmtId="0" fontId="68" fillId="4" borderId="0" xfId="0" applyFont="1" applyFill="1" applyAlignment="1">
      <alignment vertical="center" wrapText="1"/>
    </xf>
    <xf numFmtId="0" fontId="60" fillId="4" borderId="0" xfId="0" applyFont="1" applyFill="1" applyAlignment="1">
      <alignment vertical="center" wrapText="1"/>
    </xf>
    <xf numFmtId="0" fontId="60" fillId="4" borderId="0" xfId="0" applyFont="1" applyFill="1" applyAlignment="1">
      <alignment horizontal="center" vertical="center" wrapText="1"/>
    </xf>
    <xf numFmtId="0" fontId="60" fillId="4" borderId="0" xfId="0" applyFont="1" applyFill="1" applyAlignment="1">
      <alignment horizontal="left" vertical="center" wrapText="1"/>
    </xf>
    <xf numFmtId="0" fontId="60" fillId="6" borderId="0" xfId="0" applyFont="1" applyFill="1" applyAlignment="1">
      <alignment vertical="center" wrapText="1"/>
    </xf>
    <xf numFmtId="0" fontId="60" fillId="6" borderId="0" xfId="0" applyFont="1" applyFill="1" applyAlignment="1">
      <alignment horizontal="center" vertical="center" wrapText="1"/>
    </xf>
    <xf numFmtId="0" fontId="60" fillId="6" borderId="0" xfId="0" applyFont="1" applyFill="1" applyAlignment="1">
      <alignment horizontal="left" vertical="center" wrapText="1"/>
    </xf>
    <xf numFmtId="0" fontId="69" fillId="3" borderId="1" xfId="0" applyFont="1" applyFill="1" applyBorder="1" applyAlignment="1">
      <alignment horizontal="left" vertical="center" wrapText="1"/>
    </xf>
    <xf numFmtId="0" fontId="69" fillId="3" borderId="1" xfId="0" applyFont="1" applyFill="1" applyBorder="1" applyAlignment="1">
      <alignment vertical="center" wrapText="1"/>
    </xf>
    <xf numFmtId="0" fontId="69" fillId="3" borderId="1" xfId="0" applyFont="1" applyFill="1" applyBorder="1" applyAlignment="1">
      <alignment horizontal="center" vertical="center" wrapText="1"/>
    </xf>
    <xf numFmtId="0" fontId="60" fillId="3" borderId="1" xfId="0" applyFont="1" applyFill="1" applyBorder="1" applyAlignment="1">
      <alignment vertical="center" wrapText="1"/>
    </xf>
    <xf numFmtId="0" fontId="60" fillId="3" borderId="0" xfId="0" applyFont="1" applyFill="1" applyAlignment="1">
      <alignment horizontal="center" vertical="center" wrapText="1"/>
    </xf>
    <xf numFmtId="0" fontId="60" fillId="3" borderId="0" xfId="0" applyFont="1" applyFill="1" applyAlignment="1">
      <alignment horizontal="left" vertical="center" wrapText="1"/>
    </xf>
    <xf numFmtId="14" fontId="60" fillId="3" borderId="29" xfId="0" applyNumberFormat="1" applyFont="1" applyFill="1" applyBorder="1" applyAlignment="1">
      <alignment vertical="center" wrapText="1"/>
    </xf>
    <xf numFmtId="0" fontId="60" fillId="3" borderId="0" xfId="0" applyFont="1" applyFill="1" applyBorder="1" applyAlignment="1">
      <alignment horizontal="center" vertical="center" wrapText="1"/>
    </xf>
    <xf numFmtId="0" fontId="60" fillId="3" borderId="0" xfId="0" applyFont="1" applyFill="1" applyBorder="1" applyAlignment="1">
      <alignment horizontal="left" vertical="center" wrapText="1"/>
    </xf>
    <xf numFmtId="0" fontId="60" fillId="3" borderId="0" xfId="0" applyFont="1" applyFill="1" applyBorder="1" applyAlignment="1">
      <alignment vertical="center" wrapText="1"/>
    </xf>
    <xf numFmtId="0" fontId="70" fillId="18" borderId="0" xfId="0" applyFont="1" applyFill="1" applyAlignment="1">
      <alignment vertical="center" wrapText="1"/>
    </xf>
    <xf numFmtId="0" fontId="68" fillId="9" borderId="2" xfId="0" applyFont="1" applyFill="1" applyBorder="1" applyAlignment="1">
      <alignment horizontal="center" vertical="center" wrapText="1"/>
    </xf>
    <xf numFmtId="0" fontId="68" fillId="9" borderId="2" xfId="0" applyFont="1" applyFill="1" applyBorder="1" applyAlignment="1">
      <alignment vertical="center" wrapText="1"/>
    </xf>
    <xf numFmtId="0" fontId="68" fillId="9" borderId="2" xfId="0" applyFont="1" applyFill="1" applyBorder="1" applyAlignment="1">
      <alignment horizontal="left" vertical="center" wrapText="1"/>
    </xf>
    <xf numFmtId="0" fontId="68" fillId="9" borderId="5" xfId="0" applyFont="1" applyFill="1" applyBorder="1" applyAlignment="1">
      <alignment horizontal="center" vertical="center" wrapText="1"/>
    </xf>
    <xf numFmtId="0" fontId="59" fillId="8" borderId="2" xfId="0" applyFont="1" applyFill="1" applyBorder="1" applyAlignment="1">
      <alignment horizontal="center" vertical="center" wrapText="1"/>
    </xf>
    <xf numFmtId="0" fontId="60" fillId="3" borderId="9" xfId="0" applyFont="1" applyFill="1" applyBorder="1" applyAlignment="1">
      <alignment vertical="center" wrapText="1"/>
    </xf>
    <xf numFmtId="0" fontId="60" fillId="3" borderId="9" xfId="0" applyFont="1" applyFill="1" applyBorder="1" applyAlignment="1">
      <alignment horizontal="center" vertical="center" wrapText="1"/>
    </xf>
    <xf numFmtId="0" fontId="67" fillId="27" borderId="3" xfId="0" applyFont="1" applyFill="1" applyBorder="1" applyAlignment="1">
      <alignment horizontal="left" vertical="center" wrapText="1"/>
    </xf>
    <xf numFmtId="17" fontId="60" fillId="3" borderId="3" xfId="0" applyNumberFormat="1" applyFont="1" applyFill="1" applyBorder="1" applyAlignment="1">
      <alignment vertical="center" wrapText="1"/>
    </xf>
    <xf numFmtId="0" fontId="58" fillId="3" borderId="9" xfId="0" applyFont="1" applyFill="1" applyBorder="1" applyAlignment="1">
      <alignment horizontal="center" vertical="center" wrapText="1"/>
    </xf>
    <xf numFmtId="17" fontId="60" fillId="3" borderId="9" xfId="0" applyNumberFormat="1" applyFont="1" applyFill="1" applyBorder="1" applyAlignment="1">
      <alignment vertical="center" wrapText="1"/>
    </xf>
    <xf numFmtId="0" fontId="60" fillId="14" borderId="9" xfId="0" applyFont="1" applyFill="1" applyBorder="1" applyAlignment="1">
      <alignment vertical="center" wrapText="1"/>
    </xf>
    <xf numFmtId="17" fontId="60" fillId="3" borderId="9" xfId="0" applyNumberFormat="1" applyFont="1" applyFill="1" applyBorder="1" applyAlignment="1">
      <alignment horizontal="center" vertical="center" wrapText="1"/>
    </xf>
    <xf numFmtId="0" fontId="60" fillId="6" borderId="3" xfId="0" applyFont="1" applyFill="1" applyBorder="1" applyAlignment="1">
      <alignment vertical="center" wrapText="1"/>
    </xf>
    <xf numFmtId="17" fontId="60" fillId="6" borderId="3" xfId="0" applyNumberFormat="1" applyFont="1" applyFill="1" applyBorder="1" applyAlignment="1">
      <alignment horizontal="center" vertical="center" wrapText="1"/>
    </xf>
    <xf numFmtId="0" fontId="60" fillId="6" borderId="3" xfId="0" applyFont="1" applyFill="1" applyBorder="1" applyAlignment="1">
      <alignment horizontal="left" vertical="center" wrapText="1"/>
    </xf>
    <xf numFmtId="0" fontId="60" fillId="6" borderId="3" xfId="0" applyFont="1" applyFill="1" applyBorder="1" applyAlignment="1">
      <alignment horizontal="center" vertical="center" wrapText="1"/>
    </xf>
    <xf numFmtId="0" fontId="77" fillId="6" borderId="3" xfId="0" applyFont="1" applyFill="1" applyBorder="1" applyAlignment="1">
      <alignment horizontal="center" vertical="center" wrapText="1"/>
    </xf>
    <xf numFmtId="0" fontId="60" fillId="0" borderId="3" xfId="0" applyFont="1" applyFill="1" applyBorder="1" applyAlignment="1">
      <alignment vertical="center" wrapText="1"/>
    </xf>
    <xf numFmtId="0" fontId="63" fillId="6" borderId="3" xfId="0" applyFont="1" applyFill="1" applyBorder="1" applyAlignment="1">
      <alignment vertical="center" wrapText="1"/>
    </xf>
    <xf numFmtId="0" fontId="63" fillId="3" borderId="3" xfId="0" applyFont="1" applyFill="1" applyBorder="1" applyAlignment="1">
      <alignment vertical="center" wrapText="1"/>
    </xf>
    <xf numFmtId="0" fontId="60" fillId="3" borderId="3" xfId="0" applyFont="1" applyFill="1" applyBorder="1" applyAlignment="1">
      <alignment horizontal="left" vertical="center" wrapText="1"/>
    </xf>
    <xf numFmtId="0" fontId="69" fillId="3" borderId="1" xfId="0" applyFont="1" applyFill="1" applyBorder="1" applyAlignment="1">
      <alignment horizontal="left" vertical="center"/>
    </xf>
    <xf numFmtId="0" fontId="68" fillId="9" borderId="4" xfId="0" applyFont="1" applyFill="1" applyBorder="1" applyAlignment="1">
      <alignment horizontal="left" vertical="center"/>
    </xf>
    <xf numFmtId="0" fontId="68" fillId="4" borderId="2" xfId="0" applyFont="1" applyFill="1" applyBorder="1" applyAlignment="1">
      <alignment vertical="center"/>
    </xf>
    <xf numFmtId="0" fontId="19" fillId="0" borderId="0" xfId="0" applyFont="1" applyAlignment="1">
      <alignment horizontal="left" vertical="top" wrapText="1"/>
    </xf>
    <xf numFmtId="0" fontId="0" fillId="3" borderId="21" xfId="0" applyFill="1" applyBorder="1" applyAlignment="1">
      <alignment horizontal="center" vertical="center" wrapText="1"/>
    </xf>
    <xf numFmtId="0" fontId="0" fillId="3" borderId="7" xfId="0"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9" fillId="8" borderId="4" xfId="0" applyFont="1" applyFill="1" applyBorder="1" applyAlignment="1">
      <alignment horizontal="center"/>
    </xf>
    <xf numFmtId="0" fontId="9" fillId="8" borderId="2" xfId="0" applyFont="1" applyFill="1" applyBorder="1" applyAlignment="1">
      <alignment horizontal="center"/>
    </xf>
    <xf numFmtId="0" fontId="9" fillId="8" borderId="5" xfId="0" applyFont="1" applyFill="1" applyBorder="1" applyAlignment="1">
      <alignment horizontal="center"/>
    </xf>
    <xf numFmtId="0" fontId="9" fillId="16" borderId="4" xfId="0" applyFont="1" applyFill="1" applyBorder="1" applyAlignment="1">
      <alignment horizontal="center"/>
    </xf>
    <xf numFmtId="0" fontId="9" fillId="16" borderId="2" xfId="0" applyFont="1" applyFill="1" applyBorder="1" applyAlignment="1">
      <alignment horizontal="center"/>
    </xf>
    <xf numFmtId="0" fontId="9" fillId="16" borderId="5" xfId="0" applyFont="1" applyFill="1" applyBorder="1" applyAlignment="1">
      <alignment horizontal="center"/>
    </xf>
    <xf numFmtId="0" fontId="0" fillId="3" borderId="20" xfId="0" applyFill="1" applyBorder="1" applyAlignment="1">
      <alignment horizontal="center" vertical="center" wrapText="1"/>
    </xf>
    <xf numFmtId="0" fontId="2" fillId="21" borderId="17" xfId="0" applyFont="1" applyFill="1" applyBorder="1" applyAlignment="1">
      <alignment horizontal="center" vertical="center" wrapText="1"/>
    </xf>
    <xf numFmtId="0" fontId="2" fillId="21" borderId="19" xfId="0" applyFont="1" applyFill="1" applyBorder="1" applyAlignment="1">
      <alignment horizontal="center" vertical="center" wrapText="1"/>
    </xf>
    <xf numFmtId="0" fontId="2" fillId="21" borderId="18" xfId="0" applyFont="1" applyFill="1" applyBorder="1" applyAlignment="1">
      <alignment horizontal="center" vertical="center" wrapText="1"/>
    </xf>
    <xf numFmtId="0" fontId="5" fillId="3" borderId="1" xfId="0" applyFont="1" applyFill="1" applyBorder="1" applyAlignment="1">
      <alignment horizontal="left"/>
    </xf>
    <xf numFmtId="0" fontId="4" fillId="18" borderId="11" xfId="0" applyFont="1" applyFill="1" applyBorder="1" applyAlignment="1">
      <alignment horizontal="center"/>
    </xf>
    <xf numFmtId="0" fontId="45" fillId="3" borderId="4"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7" fillId="8" borderId="4" xfId="0" applyFont="1" applyFill="1" applyBorder="1" applyAlignment="1">
      <alignment horizontal="center"/>
    </xf>
    <xf numFmtId="0" fontId="47" fillId="8" borderId="2" xfId="0" applyFont="1" applyFill="1" applyBorder="1" applyAlignment="1">
      <alignment horizontal="center"/>
    </xf>
    <xf numFmtId="0" fontId="47" fillId="8" borderId="5" xfId="0" applyFont="1" applyFill="1" applyBorder="1" applyAlignment="1">
      <alignment horizontal="center"/>
    </xf>
    <xf numFmtId="0" fontId="47" fillId="16" borderId="4" xfId="0" applyFont="1" applyFill="1" applyBorder="1" applyAlignment="1">
      <alignment horizontal="center"/>
    </xf>
    <xf numFmtId="0" fontId="47" fillId="16" borderId="2" xfId="0" applyFont="1" applyFill="1" applyBorder="1" applyAlignment="1">
      <alignment horizontal="center"/>
    </xf>
    <xf numFmtId="0" fontId="47" fillId="16" borderId="5" xfId="0" applyFont="1" applyFill="1" applyBorder="1" applyAlignment="1">
      <alignment horizontal="center"/>
    </xf>
    <xf numFmtId="0" fontId="48" fillId="10" borderId="20" xfId="0" applyFont="1" applyFill="1" applyBorder="1" applyAlignment="1">
      <alignment horizontal="center" vertical="top" wrapText="1"/>
    </xf>
    <xf numFmtId="0" fontId="48" fillId="10" borderId="7" xfId="0" applyFont="1" applyFill="1" applyBorder="1" applyAlignment="1">
      <alignment horizontal="center" vertical="top" wrapText="1"/>
    </xf>
    <xf numFmtId="0" fontId="48" fillId="10" borderId="9" xfId="0" applyFont="1" applyFill="1" applyBorder="1" applyAlignment="1">
      <alignment horizontal="center" vertical="top" wrapText="1"/>
    </xf>
    <xf numFmtId="0" fontId="48" fillId="10" borderId="32" xfId="0" applyFont="1" applyFill="1" applyBorder="1" applyAlignment="1">
      <alignment horizontal="center" vertical="top" wrapText="1"/>
    </xf>
    <xf numFmtId="0" fontId="48" fillId="10" borderId="33" xfId="0" applyFont="1" applyFill="1" applyBorder="1" applyAlignment="1">
      <alignment horizontal="center" vertical="top" wrapText="1"/>
    </xf>
    <xf numFmtId="0" fontId="48" fillId="10" borderId="10" xfId="0" applyFont="1" applyFill="1" applyBorder="1" applyAlignment="1">
      <alignment horizontal="center" vertical="top" wrapText="1"/>
    </xf>
    <xf numFmtId="0" fontId="48" fillId="10" borderId="21" xfId="0" applyFont="1" applyFill="1" applyBorder="1" applyAlignment="1">
      <alignment horizontal="center" vertical="center" wrapText="1"/>
    </xf>
    <xf numFmtId="0" fontId="48" fillId="10" borderId="7" xfId="0" applyFont="1" applyFill="1" applyBorder="1" applyAlignment="1">
      <alignment horizontal="center" vertical="center" wrapText="1"/>
    </xf>
    <xf numFmtId="0" fontId="48" fillId="10" borderId="6" xfId="0" applyFont="1" applyFill="1" applyBorder="1" applyAlignment="1">
      <alignment horizontal="center" vertical="center" wrapText="1"/>
    </xf>
    <xf numFmtId="0" fontId="48" fillId="10" borderId="20"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59" fillId="8" borderId="4" xfId="0" applyFont="1" applyFill="1" applyBorder="1" applyAlignment="1">
      <alignment horizontal="center" vertical="center" wrapText="1"/>
    </xf>
    <xf numFmtId="0" fontId="59" fillId="8" borderId="2" xfId="0" applyFont="1" applyFill="1" applyBorder="1" applyAlignment="1">
      <alignment horizontal="center" vertical="center" wrapText="1"/>
    </xf>
    <xf numFmtId="0" fontId="59" fillId="8" borderId="5"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5" xfId="0" applyFont="1" applyFill="1" applyBorder="1" applyAlignment="1">
      <alignment horizontal="center" vertical="center" wrapText="1"/>
    </xf>
    <xf numFmtId="0" fontId="58" fillId="10" borderId="20" xfId="0" applyFont="1" applyFill="1" applyBorder="1" applyAlignment="1">
      <alignment horizontal="center" vertical="center" wrapText="1"/>
    </xf>
    <xf numFmtId="0" fontId="58" fillId="10" borderId="7" xfId="0" applyFont="1" applyFill="1" applyBorder="1" applyAlignment="1">
      <alignment horizontal="center" vertical="center" wrapText="1"/>
    </xf>
    <xf numFmtId="0" fontId="58" fillId="10" borderId="9" xfId="0" applyFont="1" applyFill="1" applyBorder="1" applyAlignment="1">
      <alignment horizontal="center" vertical="center" wrapText="1"/>
    </xf>
    <xf numFmtId="0" fontId="58" fillId="10" borderId="21" xfId="0" applyFont="1" applyFill="1" applyBorder="1" applyAlignment="1">
      <alignment horizontal="center" vertical="center" wrapText="1"/>
    </xf>
    <xf numFmtId="0" fontId="58" fillId="10" borderId="6" xfId="0" applyFont="1" applyFill="1" applyBorder="1" applyAlignment="1">
      <alignment horizontal="center" vertical="center" wrapText="1"/>
    </xf>
    <xf numFmtId="0" fontId="58" fillId="10" borderId="35" xfId="0" applyFont="1" applyFill="1" applyBorder="1" applyAlignment="1">
      <alignment horizontal="center" vertical="center" wrapText="1"/>
    </xf>
    <xf numFmtId="0" fontId="58" fillId="10" borderId="33" xfId="0" applyFont="1" applyFill="1" applyBorder="1" applyAlignment="1">
      <alignment horizontal="center" vertical="center" wrapText="1"/>
    </xf>
    <xf numFmtId="0" fontId="58" fillId="10" borderId="34" xfId="0" applyFont="1" applyFill="1" applyBorder="1" applyAlignment="1">
      <alignment horizontal="center" vertical="center" wrapText="1"/>
    </xf>
    <xf numFmtId="0" fontId="59" fillId="3" borderId="2" xfId="0" applyFont="1" applyFill="1" applyBorder="1" applyAlignment="1">
      <alignment horizontal="left" vertical="center"/>
    </xf>
    <xf numFmtId="0" fontId="59" fillId="3" borderId="5" xfId="0" applyFont="1" applyFill="1" applyBorder="1" applyAlignment="1">
      <alignment horizontal="left" vertical="center"/>
    </xf>
    <xf numFmtId="0" fontId="58" fillId="10" borderId="32" xfId="0" applyFont="1" applyFill="1" applyBorder="1" applyAlignment="1">
      <alignment horizontal="center" vertical="center" wrapText="1"/>
    </xf>
    <xf numFmtId="0" fontId="0" fillId="2" borderId="26" xfId="0" applyFont="1" applyFill="1" applyBorder="1" applyAlignment="1">
      <alignment horizontal="center"/>
    </xf>
    <xf numFmtId="0" fontId="79" fillId="2" borderId="15" xfId="0" applyFont="1" applyFill="1" applyBorder="1" applyAlignment="1">
      <alignment horizontal="center"/>
    </xf>
    <xf numFmtId="0" fontId="79" fillId="2" borderId="16" xfId="0" applyFont="1" applyFill="1" applyBorder="1" applyAlignment="1">
      <alignment horizontal="center"/>
    </xf>
  </cellXfs>
  <cellStyles count="6">
    <cellStyle name="Excel Built-in Normal" xfId="4"/>
    <cellStyle name="Hyperlink" xfId="3" builtinId="8"/>
    <cellStyle name="Normal" xfId="0" builtinId="0"/>
    <cellStyle name="Normal 2" xfId="2"/>
    <cellStyle name="Porcentagem" xfId="1" builtinId="5"/>
    <cellStyle name="Separador de milhares" xfId="5" builtinId="3"/>
  </cellStyles>
  <dxfs count="5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colors>
    <mruColors>
      <color rgb="FFFF99CC"/>
      <color rgb="FFB154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b="1">
                      <a:solidFill>
                        <a:schemeClr val="bg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8</c:v>
                </c:pt>
                <c:pt idx="1">
                  <c:v>37</c:v>
                </c:pt>
                <c:pt idx="2">
                  <c:v>20</c:v>
                </c:pt>
                <c:pt idx="3">
                  <c:v>24</c:v>
                </c:pt>
                <c:pt idx="4">
                  <c:v>2</c:v>
                </c:pt>
              </c:numCache>
            </c:numRef>
          </c:val>
        </c:ser>
        <c:dLbls>
          <c:showPercent val="1"/>
        </c:dLbls>
        <c:firstSliceAng val="0"/>
        <c:holeSize val="50"/>
      </c:doughnutChart>
    </c:plotArea>
    <c:legend>
      <c:legendPos val="r"/>
      <c:layout>
        <c:manualLayout>
          <c:xMode val="edge"/>
          <c:yMode val="edge"/>
          <c:x val="0.55536529680365299"/>
          <c:y val="0.25142546836817831"/>
          <c:w val="0.43321917808219185"/>
          <c:h val="0.57925086950338878"/>
        </c:manualLayout>
      </c:layout>
    </c:legend>
    <c:plotVisOnly val="1"/>
    <c:dispBlanksAs val="zero"/>
  </c:chart>
  <c:spPr>
    <a:solidFill>
      <a:schemeClr val="bg1"/>
    </a:solidFill>
  </c:spPr>
  <c:printSettings>
    <c:headerFooter/>
    <c:pageMargins b="0.78740157499999996" l="0.511811024" r="0.511811024" t="0.78740157499999996" header="0.31496062000000452" footer="0.3149606200000045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b="1">
                      <a:solidFill>
                        <a:schemeClr val="bg1"/>
                      </a:solidFill>
                    </a:defRPr>
                  </a:pPr>
                  <a:endParaRPr lang="pt-BR"/>
                </a:p>
              </c:txPr>
            </c:dLbl>
            <c:dLbl>
              <c:idx val="6"/>
              <c:spPr/>
              <c:txPr>
                <a:bodyPr/>
                <a:lstStyle/>
                <a:p>
                  <a:pPr>
                    <a:defRPr b="1">
                      <a:solidFill>
                        <a:schemeClr val="tx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8</c:v>
                </c:pt>
                <c:pt idx="1">
                  <c:v>34</c:v>
                </c:pt>
                <c:pt idx="2">
                  <c:v>20</c:v>
                </c:pt>
                <c:pt idx="3">
                  <c:v>23</c:v>
                </c:pt>
                <c:pt idx="4">
                  <c:v>2</c:v>
                </c:pt>
                <c:pt idx="5">
                  <c:v>10</c:v>
                </c:pt>
              </c:numCache>
            </c:numRef>
          </c:val>
        </c:ser>
        <c:dLbls>
          <c:showPercent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legend>
    <c:plotVisOnly val="1"/>
    <c:dispBlanksAs val="zero"/>
  </c:chart>
  <c:spPr>
    <a:solidFill>
      <a:schemeClr val="bg1"/>
    </a:solidFill>
    <a:ln>
      <a:noFill/>
    </a:ln>
  </c:spPr>
  <c:printSettings>
    <c:headerFooter/>
    <c:pageMargins b="0.78740157499999996" l="0.511811024" r="0.511811024" t="0.78740157499999996" header="0.31496062000000452" footer="0.3149606200000045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- 1'!$D$31:$D$40</c:f>
              <c:numCache>
                <c:formatCode>General</c:formatCode>
                <c:ptCount val="10"/>
                <c:pt idx="0">
                  <c:v>0</c:v>
                </c:pt>
                <c:pt idx="1">
                  <c:v>0</c:v>
                </c:pt>
                <c:pt idx="2">
                  <c:v>0</c:v>
                </c:pt>
                <c:pt idx="3">
                  <c:v>0</c:v>
                </c:pt>
                <c:pt idx="4">
                  <c:v>0</c:v>
                </c:pt>
                <c:pt idx="5">
                  <c:v>0</c:v>
                </c:pt>
                <c:pt idx="6">
                  <c:v>3</c:v>
                </c:pt>
                <c:pt idx="7">
                  <c:v>0</c:v>
                </c:pt>
                <c:pt idx="8">
                  <c:v>1</c:v>
                </c:pt>
                <c:pt idx="9">
                  <c:v>0</c:v>
                </c:pt>
              </c:numCache>
            </c:numRef>
          </c:val>
        </c:ser>
        <c:ser>
          <c:idx val="1"/>
          <c:order val="1"/>
          <c:spPr>
            <a:solidFill>
              <a:schemeClr val="bg1">
                <a:lumMod val="65000"/>
              </a:schemeClr>
            </a:solidFill>
          </c:spPr>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- 1'!$E$31:$E$40</c:f>
              <c:numCache>
                <c:formatCode>General</c:formatCode>
                <c:ptCount val="10"/>
                <c:pt idx="0">
                  <c:v>4</c:v>
                </c:pt>
                <c:pt idx="1">
                  <c:v>1</c:v>
                </c:pt>
                <c:pt idx="2">
                  <c:v>1</c:v>
                </c:pt>
                <c:pt idx="3">
                  <c:v>1</c:v>
                </c:pt>
                <c:pt idx="4">
                  <c:v>0</c:v>
                </c:pt>
                <c:pt idx="5">
                  <c:v>0</c:v>
                </c:pt>
                <c:pt idx="6">
                  <c:v>0</c:v>
                </c:pt>
                <c:pt idx="7">
                  <c:v>0</c:v>
                </c:pt>
                <c:pt idx="8">
                  <c:v>1</c:v>
                </c:pt>
                <c:pt idx="9">
                  <c:v>0</c:v>
                </c:pt>
              </c:numCache>
            </c:numRef>
          </c:val>
        </c:ser>
        <c:ser>
          <c:idx val="2"/>
          <c:order val="2"/>
          <c:spPr>
            <a:solidFill>
              <a:srgbClr val="FF0000"/>
            </a:solidFill>
          </c:spPr>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- 1'!$F$31:$F$40</c:f>
              <c:numCache>
                <c:formatCode>General</c:formatCode>
                <c:ptCount val="10"/>
                <c:pt idx="0">
                  <c:v>2</c:v>
                </c:pt>
                <c:pt idx="1">
                  <c:v>3</c:v>
                </c:pt>
                <c:pt idx="2">
                  <c:v>5</c:v>
                </c:pt>
                <c:pt idx="3">
                  <c:v>6</c:v>
                </c:pt>
                <c:pt idx="4">
                  <c:v>1</c:v>
                </c:pt>
                <c:pt idx="5">
                  <c:v>4</c:v>
                </c:pt>
                <c:pt idx="6">
                  <c:v>6</c:v>
                </c:pt>
                <c:pt idx="7">
                  <c:v>3</c:v>
                </c:pt>
                <c:pt idx="8">
                  <c:v>5</c:v>
                </c:pt>
                <c:pt idx="9">
                  <c:v>2</c:v>
                </c:pt>
              </c:numCache>
            </c:numRef>
          </c:val>
        </c:ser>
        <c:ser>
          <c:idx val="3"/>
          <c:order val="3"/>
          <c:spPr>
            <a:solidFill>
              <a:srgbClr val="FFC000"/>
            </a:solidFill>
          </c:spPr>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- 1'!$G$31:$G$40</c:f>
              <c:numCache>
                <c:formatCode>General</c:formatCode>
                <c:ptCount val="10"/>
                <c:pt idx="0">
                  <c:v>2</c:v>
                </c:pt>
                <c:pt idx="1">
                  <c:v>2</c:v>
                </c:pt>
                <c:pt idx="2">
                  <c:v>5</c:v>
                </c:pt>
                <c:pt idx="3">
                  <c:v>2</c:v>
                </c:pt>
                <c:pt idx="4">
                  <c:v>1</c:v>
                </c:pt>
                <c:pt idx="5">
                  <c:v>0</c:v>
                </c:pt>
                <c:pt idx="6">
                  <c:v>4</c:v>
                </c:pt>
                <c:pt idx="7">
                  <c:v>0</c:v>
                </c:pt>
                <c:pt idx="8">
                  <c:v>4</c:v>
                </c:pt>
                <c:pt idx="9">
                  <c:v>0</c:v>
                </c:pt>
              </c:numCache>
            </c:numRef>
          </c:val>
        </c:ser>
        <c:ser>
          <c:idx val="4"/>
          <c:order val="4"/>
          <c:spPr>
            <a:solidFill>
              <a:srgbClr val="92D050"/>
            </a:solidFill>
          </c:spPr>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- 1'!$H$31:$H$40</c:f>
              <c:numCache>
                <c:formatCode>General</c:formatCode>
                <c:ptCount val="10"/>
                <c:pt idx="0">
                  <c:v>5</c:v>
                </c:pt>
                <c:pt idx="1">
                  <c:v>5</c:v>
                </c:pt>
                <c:pt idx="2">
                  <c:v>0</c:v>
                </c:pt>
                <c:pt idx="3">
                  <c:v>2</c:v>
                </c:pt>
                <c:pt idx="4">
                  <c:v>4</c:v>
                </c:pt>
                <c:pt idx="5">
                  <c:v>0</c:v>
                </c:pt>
                <c:pt idx="6">
                  <c:v>4</c:v>
                </c:pt>
                <c:pt idx="7">
                  <c:v>0</c:v>
                </c:pt>
                <c:pt idx="8">
                  <c:v>2</c:v>
                </c:pt>
                <c:pt idx="9">
                  <c:v>2</c:v>
                </c:pt>
              </c:numCache>
            </c:numRef>
          </c:val>
        </c:ser>
        <c:ser>
          <c:idx val="5"/>
          <c:order val="5"/>
          <c:spPr>
            <a:solidFill>
              <a:srgbClr val="0070C0"/>
            </a:solidFill>
          </c:spPr>
          <c:cat>
            <c:strRef>
              <c:f>'Painel de Gestão - 1'!$B$31:$B$40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- 1'!$I$31:$I$40</c:f>
              <c:numCache>
                <c:formatCode>General</c:formatCode>
                <c:ptCount val="10"/>
                <c:pt idx="0">
                  <c:v>1</c:v>
                </c:pt>
                <c:pt idx="1">
                  <c:v>0</c:v>
                </c:pt>
                <c:pt idx="2">
                  <c:v>1</c:v>
                </c:pt>
                <c:pt idx="3">
                  <c:v>0</c:v>
                </c:pt>
                <c:pt idx="4">
                  <c:v>0</c:v>
                </c:pt>
                <c:pt idx="5">
                  <c:v>0</c:v>
                </c:pt>
                <c:pt idx="6">
                  <c:v>0</c:v>
                </c:pt>
                <c:pt idx="7">
                  <c:v>0</c:v>
                </c:pt>
                <c:pt idx="8">
                  <c:v>0</c:v>
                </c:pt>
                <c:pt idx="9">
                  <c:v>0</c:v>
                </c:pt>
              </c:numCache>
            </c:numRef>
          </c:val>
        </c:ser>
        <c:overlap val="100"/>
        <c:axId val="75961472"/>
        <c:axId val="75963008"/>
      </c:barChart>
      <c:catAx>
        <c:axId val="75961472"/>
        <c:scaling>
          <c:orientation val="maxMin"/>
        </c:scaling>
        <c:axPos val="l"/>
        <c:numFmt formatCode="General" sourceLinked="0"/>
        <c:tickLblPos val="nextTo"/>
        <c:crossAx val="75963008"/>
        <c:crosses val="autoZero"/>
        <c:auto val="1"/>
        <c:lblAlgn val="ctr"/>
        <c:lblOffset val="100"/>
      </c:catAx>
      <c:valAx>
        <c:axId val="75963008"/>
        <c:scaling>
          <c:orientation val="minMax"/>
        </c:scaling>
        <c:axPos val="t"/>
        <c:majorGridlines/>
        <c:numFmt formatCode="General" sourceLinked="1"/>
        <c:tickLblPos val="nextTo"/>
        <c:crossAx val="75961472"/>
        <c:crosses val="autoZero"/>
        <c:crossBetween val="between"/>
        <c:majorUnit val="5"/>
      </c:valAx>
    </c:plotArea>
    <c:plotVisOnly val="1"/>
    <c:dispBlanksAs val="gap"/>
  </c:chart>
  <c:printSettings>
    <c:headerFooter/>
    <c:pageMargins b="0.78740157499999996" l="0.511811024" r="0.511811024" t="0.78740157499999996" header="0.31496062000000452" footer="0.3149606200000045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b="1">
                      <a:solidFill>
                        <a:schemeClr val="bg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5</c:v>
                </c:pt>
                <c:pt idx="1">
                  <c:v>33</c:v>
                </c:pt>
                <c:pt idx="2">
                  <c:v>17</c:v>
                </c:pt>
                <c:pt idx="3">
                  <c:v>38</c:v>
                </c:pt>
                <c:pt idx="4">
                  <c:v>2</c:v>
                </c:pt>
              </c:numCache>
            </c:numRef>
          </c:val>
        </c:ser>
        <c:dLbls>
          <c:showPercent val="1"/>
        </c:dLbls>
        <c:firstSliceAng val="0"/>
        <c:holeSize val="50"/>
      </c:doughnutChart>
    </c:plotArea>
    <c:legend>
      <c:legendPos val="r"/>
      <c:layout>
        <c:manualLayout>
          <c:xMode val="edge"/>
          <c:yMode val="edge"/>
          <c:x val="0.59170694104605137"/>
          <c:y val="0.25142546836817831"/>
          <c:w val="0.3968774845894959"/>
          <c:h val="0.70096287192901352"/>
        </c:manualLayout>
      </c:layout>
    </c:legend>
    <c:plotVisOnly val="1"/>
    <c:dispBlanksAs val="zero"/>
  </c:chart>
  <c:spPr>
    <a:solidFill>
      <a:schemeClr val="bg1"/>
    </a:solidFill>
  </c:spPr>
  <c:printSettings>
    <c:headerFooter/>
    <c:pageMargins b="0.78740157499999996" l="0.511811024" r="0.511811024" t="0.78740157499999996" header="0.31496062000000463" footer="0.3149606200000046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autoTitleDeleted val="1"/>
    <c:plotArea>
      <c:layout>
        <c:manualLayout>
          <c:layoutTarget val="inner"/>
          <c:xMode val="edge"/>
          <c:yMode val="edge"/>
          <c:x val="3.9309492439526951E-2"/>
          <c:y val="0.17470385697397001"/>
          <c:w val="0.52718457088350823"/>
          <c:h val="0.65059228605205999"/>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b="1">
                      <a:solidFill>
                        <a:schemeClr val="bg1"/>
                      </a:solidFill>
                    </a:defRPr>
                  </a:pPr>
                  <a:endParaRPr lang="pt-BR"/>
                </a:p>
              </c:txPr>
            </c:dLbl>
            <c:dLbl>
              <c:idx val="6"/>
              <c:spPr/>
              <c:txPr>
                <a:bodyPr/>
                <a:lstStyle/>
                <a:p>
                  <a:pPr>
                    <a:defRPr b="1">
                      <a:solidFill>
                        <a:schemeClr val="tx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5</c:v>
                </c:pt>
                <c:pt idx="1">
                  <c:v>21</c:v>
                </c:pt>
                <c:pt idx="2">
                  <c:v>16</c:v>
                </c:pt>
                <c:pt idx="3">
                  <c:v>36</c:v>
                </c:pt>
                <c:pt idx="4">
                  <c:v>2</c:v>
                </c:pt>
                <c:pt idx="5">
                  <c:v>1</c:v>
                </c:pt>
              </c:numCache>
            </c:numRef>
          </c:val>
        </c:ser>
        <c:dLbls>
          <c:showPercent val="1"/>
        </c:dLbls>
        <c:firstSliceAng val="0"/>
        <c:holeSize val="50"/>
      </c:doughnutChart>
    </c:plotArea>
    <c:legend>
      <c:legendPos val="r"/>
      <c:legendEntry>
        <c:idx val="0"/>
        <c:delete val="1"/>
      </c:legendEntry>
      <c:layout>
        <c:manualLayout>
          <c:xMode val="edge"/>
          <c:yMode val="edge"/>
          <c:x val="0.56175962439860316"/>
          <c:y val="0.22285444644791474"/>
          <c:w val="0.43321917808219185"/>
          <c:h val="0.74857452189860951"/>
        </c:manualLayout>
      </c:layout>
    </c:legend>
    <c:plotVisOnly val="1"/>
    <c:dispBlanksAs val="zero"/>
  </c:chart>
  <c:spPr>
    <a:solidFill>
      <a:schemeClr val="bg1"/>
    </a:solidFill>
  </c:spPr>
  <c:printSettings>
    <c:headerFooter/>
    <c:pageMargins b="0.78740157499999996" l="0.511811024" r="0.511811024" t="0.78740157499999996" header="0.31496062000000463" footer="0.3149606200000046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- 2'!$D$31:$D$40</c:f>
              <c:numCache>
                <c:formatCode>General</c:formatCode>
                <c:ptCount val="10"/>
                <c:pt idx="0">
                  <c:v>2</c:v>
                </c:pt>
                <c:pt idx="1">
                  <c:v>1</c:v>
                </c:pt>
                <c:pt idx="2">
                  <c:v>4</c:v>
                </c:pt>
                <c:pt idx="3">
                  <c:v>1</c:v>
                </c:pt>
                <c:pt idx="4">
                  <c:v>0</c:v>
                </c:pt>
                <c:pt idx="5">
                  <c:v>0</c:v>
                </c:pt>
                <c:pt idx="6">
                  <c:v>2</c:v>
                </c:pt>
                <c:pt idx="7">
                  <c:v>1</c:v>
                </c:pt>
                <c:pt idx="8">
                  <c:v>2</c:v>
                </c:pt>
                <c:pt idx="9">
                  <c:v>2</c:v>
                </c:pt>
              </c:numCache>
            </c:numRef>
          </c:val>
        </c:ser>
        <c:ser>
          <c:idx val="1"/>
          <c:order val="1"/>
          <c:spPr>
            <a:solidFill>
              <a:schemeClr val="bg1">
                <a:lumMod val="65000"/>
              </a:schemeClr>
            </a:solidFill>
          </c:spPr>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- 2'!$E$31:$E$40</c:f>
              <c:numCache>
                <c:formatCode>General</c:formatCode>
                <c:ptCount val="10"/>
                <c:pt idx="0">
                  <c:v>0</c:v>
                </c:pt>
                <c:pt idx="1">
                  <c:v>1</c:v>
                </c:pt>
                <c:pt idx="2">
                  <c:v>2</c:v>
                </c:pt>
                <c:pt idx="3">
                  <c:v>1</c:v>
                </c:pt>
                <c:pt idx="4">
                  <c:v>0</c:v>
                </c:pt>
                <c:pt idx="5">
                  <c:v>0</c:v>
                </c:pt>
                <c:pt idx="6">
                  <c:v>0</c:v>
                </c:pt>
                <c:pt idx="7">
                  <c:v>0</c:v>
                </c:pt>
                <c:pt idx="8">
                  <c:v>1</c:v>
                </c:pt>
                <c:pt idx="9">
                  <c:v>0</c:v>
                </c:pt>
              </c:numCache>
            </c:numRef>
          </c:val>
        </c:ser>
        <c:ser>
          <c:idx val="2"/>
          <c:order val="2"/>
          <c:spPr>
            <a:solidFill>
              <a:srgbClr val="FF0000"/>
            </a:solidFill>
          </c:spPr>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- 2'!$F$31:$F$40</c:f>
              <c:numCache>
                <c:formatCode>General</c:formatCode>
                <c:ptCount val="10"/>
                <c:pt idx="0">
                  <c:v>7</c:v>
                </c:pt>
                <c:pt idx="1">
                  <c:v>2</c:v>
                </c:pt>
                <c:pt idx="2">
                  <c:v>5</c:v>
                </c:pt>
                <c:pt idx="3">
                  <c:v>5</c:v>
                </c:pt>
                <c:pt idx="4">
                  <c:v>1</c:v>
                </c:pt>
                <c:pt idx="5">
                  <c:v>2</c:v>
                </c:pt>
                <c:pt idx="6">
                  <c:v>3</c:v>
                </c:pt>
                <c:pt idx="7">
                  <c:v>2</c:v>
                </c:pt>
                <c:pt idx="8">
                  <c:v>5</c:v>
                </c:pt>
                <c:pt idx="9">
                  <c:v>1</c:v>
                </c:pt>
              </c:numCache>
            </c:numRef>
          </c:val>
        </c:ser>
        <c:ser>
          <c:idx val="3"/>
          <c:order val="3"/>
          <c:spPr>
            <a:solidFill>
              <a:srgbClr val="FFC000"/>
            </a:solidFill>
          </c:spPr>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- 2'!$G$31:$G$40</c:f>
              <c:numCache>
                <c:formatCode>General</c:formatCode>
                <c:ptCount val="10"/>
                <c:pt idx="0">
                  <c:v>2</c:v>
                </c:pt>
                <c:pt idx="1">
                  <c:v>1</c:v>
                </c:pt>
                <c:pt idx="2">
                  <c:v>2</c:v>
                </c:pt>
                <c:pt idx="3">
                  <c:v>5</c:v>
                </c:pt>
                <c:pt idx="4">
                  <c:v>0</c:v>
                </c:pt>
                <c:pt idx="5">
                  <c:v>1</c:v>
                </c:pt>
                <c:pt idx="6">
                  <c:v>2</c:v>
                </c:pt>
                <c:pt idx="7">
                  <c:v>1</c:v>
                </c:pt>
                <c:pt idx="8">
                  <c:v>2</c:v>
                </c:pt>
                <c:pt idx="9">
                  <c:v>1</c:v>
                </c:pt>
              </c:numCache>
            </c:numRef>
          </c:val>
        </c:ser>
        <c:ser>
          <c:idx val="4"/>
          <c:order val="4"/>
          <c:spPr>
            <a:solidFill>
              <a:srgbClr val="92D050"/>
            </a:solidFill>
          </c:spPr>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- 2'!$H$31:$H$40</c:f>
              <c:numCache>
                <c:formatCode>General</c:formatCode>
                <c:ptCount val="10"/>
                <c:pt idx="0">
                  <c:v>5</c:v>
                </c:pt>
                <c:pt idx="1">
                  <c:v>7</c:v>
                </c:pt>
                <c:pt idx="2">
                  <c:v>2</c:v>
                </c:pt>
                <c:pt idx="3">
                  <c:v>1</c:v>
                </c:pt>
                <c:pt idx="4">
                  <c:v>6</c:v>
                </c:pt>
                <c:pt idx="5">
                  <c:v>1</c:v>
                </c:pt>
                <c:pt idx="6">
                  <c:v>11</c:v>
                </c:pt>
                <c:pt idx="7">
                  <c:v>0</c:v>
                </c:pt>
                <c:pt idx="8">
                  <c:v>3</c:v>
                </c:pt>
                <c:pt idx="9">
                  <c:v>2</c:v>
                </c:pt>
              </c:numCache>
            </c:numRef>
          </c:val>
        </c:ser>
        <c:ser>
          <c:idx val="5"/>
          <c:order val="5"/>
          <c:spPr>
            <a:solidFill>
              <a:srgbClr val="0070C0"/>
            </a:solidFill>
          </c:spPr>
          <c:cat>
            <c:strRef>
              <c:f>'Painel de Gestão - 2'!$B$31:$B$40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- 2'!$I$31:$I$40</c:f>
              <c:numCache>
                <c:formatCode>General</c:formatCode>
                <c:ptCount val="10"/>
                <c:pt idx="0">
                  <c:v>0</c:v>
                </c:pt>
                <c:pt idx="1">
                  <c:v>1</c:v>
                </c:pt>
                <c:pt idx="2">
                  <c:v>1</c:v>
                </c:pt>
                <c:pt idx="3">
                  <c:v>0</c:v>
                </c:pt>
                <c:pt idx="4">
                  <c:v>0</c:v>
                </c:pt>
                <c:pt idx="5">
                  <c:v>0</c:v>
                </c:pt>
                <c:pt idx="6">
                  <c:v>0</c:v>
                </c:pt>
                <c:pt idx="7">
                  <c:v>0</c:v>
                </c:pt>
                <c:pt idx="8">
                  <c:v>0</c:v>
                </c:pt>
                <c:pt idx="9">
                  <c:v>0</c:v>
                </c:pt>
              </c:numCache>
            </c:numRef>
          </c:val>
        </c:ser>
        <c:overlap val="100"/>
        <c:axId val="77783808"/>
        <c:axId val="77785344"/>
      </c:barChart>
      <c:catAx>
        <c:axId val="77783808"/>
        <c:scaling>
          <c:orientation val="maxMin"/>
        </c:scaling>
        <c:axPos val="l"/>
        <c:numFmt formatCode="General" sourceLinked="0"/>
        <c:tickLblPos val="nextTo"/>
        <c:crossAx val="77785344"/>
        <c:crosses val="autoZero"/>
        <c:auto val="1"/>
        <c:lblAlgn val="ctr"/>
        <c:lblOffset val="100"/>
      </c:catAx>
      <c:valAx>
        <c:axId val="77785344"/>
        <c:scaling>
          <c:orientation val="minMax"/>
        </c:scaling>
        <c:axPos val="t"/>
        <c:majorGridlines/>
        <c:numFmt formatCode="General" sourceLinked="1"/>
        <c:tickLblPos val="nextTo"/>
        <c:crossAx val="77783808"/>
        <c:crosses val="autoZero"/>
        <c:crossBetween val="between"/>
      </c:valAx>
    </c:plotArea>
    <c:plotVisOnly val="1"/>
    <c:dispBlanksAs val="gap"/>
  </c:chart>
  <c:printSettings>
    <c:headerFooter/>
    <c:pageMargins b="0.78740157499999996" l="0.511811024" r="0.511811024" t="0.78740157499999996" header="0.31496062000000463" footer="0.3149606200000046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b="1">
                      <a:solidFill>
                        <a:schemeClr val="bg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2</c:v>
                </c:pt>
                <c:pt idx="1">
                  <c:v>17</c:v>
                </c:pt>
                <c:pt idx="2">
                  <c:v>25</c:v>
                </c:pt>
                <c:pt idx="3">
                  <c:v>29</c:v>
                </c:pt>
                <c:pt idx="4">
                  <c:v>6</c:v>
                </c:pt>
              </c:numCache>
            </c:numRef>
          </c:val>
        </c:ser>
        <c:dLbls>
          <c:showPercent val="1"/>
        </c:dLbls>
        <c:firstSliceAng val="0"/>
        <c:holeSize val="50"/>
      </c:doughnutChart>
    </c:plotArea>
    <c:legend>
      <c:legendPos val="r"/>
      <c:layout>
        <c:manualLayout>
          <c:xMode val="edge"/>
          <c:yMode val="edge"/>
          <c:x val="0.55536529680365299"/>
          <c:y val="0.25142546836817831"/>
          <c:w val="0.43321917808219185"/>
          <c:h val="0.57925086950338922"/>
        </c:manualLayout>
      </c:layout>
    </c:legend>
    <c:plotVisOnly val="1"/>
    <c:dispBlanksAs val="zero"/>
  </c:chart>
  <c:spPr>
    <a:solidFill>
      <a:schemeClr val="bg1"/>
    </a:solidFill>
  </c:spPr>
  <c:printSettings>
    <c:headerFooter/>
    <c:pageMargins b="0.78740157499999996" l="0.511811024" r="0.511811024" t="0.78740157499999996" header="0.31496062000000485" footer="0.3149606200000048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b="1">
                      <a:solidFill>
                        <a:schemeClr val="bg1"/>
                      </a:solidFill>
                    </a:defRPr>
                  </a:pPr>
                  <a:endParaRPr lang="pt-BR"/>
                </a:p>
              </c:txPr>
            </c:dLbl>
            <c:dLbl>
              <c:idx val="6"/>
              <c:spPr/>
              <c:txPr>
                <a:bodyPr/>
                <a:lstStyle/>
                <a:p>
                  <a:pPr>
                    <a:defRPr b="1">
                      <a:solidFill>
                        <a:schemeClr val="tx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2</c:v>
                </c:pt>
                <c:pt idx="1">
                  <c:v>17</c:v>
                </c:pt>
                <c:pt idx="2">
                  <c:v>24</c:v>
                </c:pt>
                <c:pt idx="3">
                  <c:v>29</c:v>
                </c:pt>
                <c:pt idx="4">
                  <c:v>6</c:v>
                </c:pt>
                <c:pt idx="5">
                  <c:v>3</c:v>
                </c:pt>
              </c:numCache>
            </c:numRef>
          </c:val>
        </c:ser>
        <c:dLbls>
          <c:showPercent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legend>
    <c:plotVisOnly val="1"/>
    <c:dispBlanksAs val="zero"/>
  </c:chart>
  <c:spPr>
    <a:solidFill>
      <a:schemeClr val="bg1"/>
    </a:solidFill>
  </c:spPr>
  <c:printSettings>
    <c:headerFooter/>
    <c:pageMargins b="0.78740157499999996" l="0.511811024" r="0.511811024" t="0.78740157499999996" header="0.31496062000000485" footer="0.3149606200000048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- 3'!$D$31:$D$40</c:f>
              <c:numCache>
                <c:formatCode>General</c:formatCode>
                <c:ptCount val="10"/>
                <c:pt idx="0">
                  <c:v>0</c:v>
                </c:pt>
                <c:pt idx="1">
                  <c:v>0</c:v>
                </c:pt>
                <c:pt idx="2">
                  <c:v>0</c:v>
                </c:pt>
                <c:pt idx="3">
                  <c:v>1</c:v>
                </c:pt>
                <c:pt idx="4">
                  <c:v>0</c:v>
                </c:pt>
                <c:pt idx="5">
                  <c:v>0</c:v>
                </c:pt>
                <c:pt idx="6">
                  <c:v>0</c:v>
                </c:pt>
                <c:pt idx="7">
                  <c:v>0</c:v>
                </c:pt>
                <c:pt idx="8">
                  <c:v>0</c:v>
                </c:pt>
                <c:pt idx="9">
                  <c:v>0</c:v>
                </c:pt>
              </c:numCache>
            </c:numRef>
          </c:val>
        </c:ser>
        <c:ser>
          <c:idx val="1"/>
          <c:order val="1"/>
          <c:spPr>
            <a:solidFill>
              <a:schemeClr val="bg1">
                <a:lumMod val="65000"/>
              </a:schemeClr>
            </a:solidFill>
          </c:spPr>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- 3'!$E$31:$E$40</c:f>
              <c:numCache>
                <c:formatCode>General</c:formatCode>
                <c:ptCount val="10"/>
                <c:pt idx="0">
                  <c:v>0</c:v>
                </c:pt>
                <c:pt idx="1">
                  <c:v>0</c:v>
                </c:pt>
                <c:pt idx="2">
                  <c:v>1</c:v>
                </c:pt>
                <c:pt idx="3">
                  <c:v>1</c:v>
                </c:pt>
                <c:pt idx="4">
                  <c:v>0</c:v>
                </c:pt>
                <c:pt idx="5">
                  <c:v>0</c:v>
                </c:pt>
                <c:pt idx="6">
                  <c:v>0</c:v>
                </c:pt>
                <c:pt idx="7">
                  <c:v>0</c:v>
                </c:pt>
                <c:pt idx="8">
                  <c:v>0</c:v>
                </c:pt>
                <c:pt idx="9">
                  <c:v>0</c:v>
                </c:pt>
              </c:numCache>
            </c:numRef>
          </c:val>
        </c:ser>
        <c:ser>
          <c:idx val="2"/>
          <c:order val="2"/>
          <c:spPr>
            <a:solidFill>
              <a:srgbClr val="FF0000"/>
            </a:solidFill>
          </c:spPr>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- 3'!$F$31:$F$40</c:f>
              <c:numCache>
                <c:formatCode>General</c:formatCode>
                <c:ptCount val="10"/>
                <c:pt idx="0">
                  <c:v>2</c:v>
                </c:pt>
                <c:pt idx="1">
                  <c:v>2</c:v>
                </c:pt>
                <c:pt idx="2">
                  <c:v>2</c:v>
                </c:pt>
                <c:pt idx="3">
                  <c:v>2</c:v>
                </c:pt>
                <c:pt idx="4">
                  <c:v>2</c:v>
                </c:pt>
                <c:pt idx="5">
                  <c:v>3</c:v>
                </c:pt>
                <c:pt idx="6">
                  <c:v>1</c:v>
                </c:pt>
                <c:pt idx="7">
                  <c:v>1</c:v>
                </c:pt>
                <c:pt idx="8">
                  <c:v>2</c:v>
                </c:pt>
                <c:pt idx="9">
                  <c:v>0</c:v>
                </c:pt>
              </c:numCache>
            </c:numRef>
          </c:val>
        </c:ser>
        <c:ser>
          <c:idx val="3"/>
          <c:order val="3"/>
          <c:spPr>
            <a:solidFill>
              <a:srgbClr val="FFC000"/>
            </a:solidFill>
          </c:spPr>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- 3'!$G$31:$G$40</c:f>
              <c:numCache>
                <c:formatCode>General</c:formatCode>
                <c:ptCount val="10"/>
                <c:pt idx="0">
                  <c:v>5</c:v>
                </c:pt>
                <c:pt idx="1">
                  <c:v>1</c:v>
                </c:pt>
                <c:pt idx="2">
                  <c:v>2</c:v>
                </c:pt>
                <c:pt idx="3">
                  <c:v>6</c:v>
                </c:pt>
                <c:pt idx="4">
                  <c:v>0</c:v>
                </c:pt>
                <c:pt idx="5">
                  <c:v>0</c:v>
                </c:pt>
                <c:pt idx="6">
                  <c:v>7</c:v>
                </c:pt>
                <c:pt idx="7">
                  <c:v>2</c:v>
                </c:pt>
                <c:pt idx="8">
                  <c:v>1</c:v>
                </c:pt>
                <c:pt idx="9">
                  <c:v>1</c:v>
                </c:pt>
              </c:numCache>
            </c:numRef>
          </c:val>
        </c:ser>
        <c:ser>
          <c:idx val="4"/>
          <c:order val="4"/>
          <c:spPr>
            <a:solidFill>
              <a:srgbClr val="92D050"/>
            </a:solidFill>
          </c:spPr>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- 3'!$H$31:$H$40</c:f>
              <c:numCache>
                <c:formatCode>General</c:formatCode>
                <c:ptCount val="10"/>
                <c:pt idx="0">
                  <c:v>4</c:v>
                </c:pt>
                <c:pt idx="1">
                  <c:v>7</c:v>
                </c:pt>
                <c:pt idx="2">
                  <c:v>2</c:v>
                </c:pt>
                <c:pt idx="3">
                  <c:v>1</c:v>
                </c:pt>
                <c:pt idx="4">
                  <c:v>3</c:v>
                </c:pt>
                <c:pt idx="5">
                  <c:v>1</c:v>
                </c:pt>
                <c:pt idx="6">
                  <c:v>4</c:v>
                </c:pt>
                <c:pt idx="7">
                  <c:v>0</c:v>
                </c:pt>
                <c:pt idx="8">
                  <c:v>6</c:v>
                </c:pt>
                <c:pt idx="9">
                  <c:v>1</c:v>
                </c:pt>
              </c:numCache>
            </c:numRef>
          </c:val>
        </c:ser>
        <c:ser>
          <c:idx val="5"/>
          <c:order val="5"/>
          <c:spPr>
            <a:solidFill>
              <a:srgbClr val="0070C0"/>
            </a:solidFill>
          </c:spPr>
          <c:cat>
            <c:strRef>
              <c:f>'Painel de Gestão - 3'!$B$31:$B$40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- 3'!$I$31:$I$40</c:f>
              <c:numCache>
                <c:formatCode>General</c:formatCode>
                <c:ptCount val="10"/>
                <c:pt idx="0">
                  <c:v>1</c:v>
                </c:pt>
                <c:pt idx="1">
                  <c:v>0</c:v>
                </c:pt>
                <c:pt idx="2">
                  <c:v>0</c:v>
                </c:pt>
                <c:pt idx="3">
                  <c:v>1</c:v>
                </c:pt>
                <c:pt idx="4">
                  <c:v>2</c:v>
                </c:pt>
                <c:pt idx="5">
                  <c:v>0</c:v>
                </c:pt>
                <c:pt idx="6">
                  <c:v>2</c:v>
                </c:pt>
                <c:pt idx="7">
                  <c:v>0</c:v>
                </c:pt>
                <c:pt idx="8">
                  <c:v>0</c:v>
                </c:pt>
                <c:pt idx="9">
                  <c:v>0</c:v>
                </c:pt>
              </c:numCache>
            </c:numRef>
          </c:val>
        </c:ser>
        <c:overlap val="100"/>
        <c:axId val="84472576"/>
        <c:axId val="84474112"/>
      </c:barChart>
      <c:catAx>
        <c:axId val="84472576"/>
        <c:scaling>
          <c:orientation val="maxMin"/>
        </c:scaling>
        <c:axPos val="l"/>
        <c:numFmt formatCode="General" sourceLinked="0"/>
        <c:tickLblPos val="nextTo"/>
        <c:crossAx val="84474112"/>
        <c:crosses val="autoZero"/>
        <c:auto val="1"/>
        <c:lblAlgn val="ctr"/>
        <c:lblOffset val="100"/>
      </c:catAx>
      <c:valAx>
        <c:axId val="84474112"/>
        <c:scaling>
          <c:orientation val="minMax"/>
        </c:scaling>
        <c:axPos val="t"/>
        <c:majorGridlines/>
        <c:numFmt formatCode="General" sourceLinked="1"/>
        <c:tickLblPos val="nextTo"/>
        <c:crossAx val="84472576"/>
        <c:crosses val="autoZero"/>
        <c:crossBetween val="between"/>
      </c:valAx>
    </c:plotArea>
    <c:plotVisOnly val="1"/>
    <c:dispBlanksAs val="gap"/>
  </c:chart>
  <c:printSettings>
    <c:headerFooter/>
    <c:pageMargins b="0.78740157499999996" l="0.511811024" r="0.511811024" t="0.78740157499999996" header="0.31496062000000485" footer="0.3149606200000048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6.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 xmlns:a14="http://schemas.microsoft.com/office/drawing/2010/main"/>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 xmlns:a14="http://schemas.microsoft.com/office/drawing/2010/main"/>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1400736" y="7082119"/>
          <a:ext cx="7212092" cy="3079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7613567" y="2656945"/>
          <a:ext cx="1920240" cy="489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16" name="CaixaDeTexto 15"/>
        <xdr:cNvSpPr txBox="1"/>
      </xdr:nvSpPr>
      <xdr:spPr>
        <a:xfrm>
          <a:off x="11828386" y="2650990"/>
          <a:ext cx="1920240" cy="473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232835</xdr:colOff>
      <xdr:row>11</xdr:row>
      <xdr:rowOff>127001</xdr:rowOff>
    </xdr:from>
    <xdr:to>
      <xdr:col>13</xdr:col>
      <xdr:colOff>479005</xdr:colOff>
      <xdr:row>27</xdr:row>
      <xdr:rowOff>23471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273874</xdr:colOff>
      <xdr:row>12</xdr:row>
      <xdr:rowOff>20182</xdr:rowOff>
    </xdr:from>
    <xdr:to>
      <xdr:col>13</xdr:col>
      <xdr:colOff>365314</xdr:colOff>
      <xdr:row>13</xdr:row>
      <xdr:rowOff>192917</xdr:rowOff>
    </xdr:to>
    <xdr:sp macro="" textlink="">
      <xdr:nvSpPr>
        <xdr:cNvPr id="3" name="CaixaDeTexto 2"/>
        <xdr:cNvSpPr txBox="1"/>
      </xdr:nvSpPr>
      <xdr:spPr>
        <a:xfrm>
          <a:off x="8296041" y="2422599"/>
          <a:ext cx="1932940" cy="701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1a. Monitoria Anual</a:t>
          </a:r>
          <a:endParaRPr lang="pt-BR" sz="1100" b="1"/>
        </a:p>
      </xdr:txBody>
    </xdr:sp>
    <xdr:clientData/>
  </xdr:twoCellAnchor>
  <xdr:twoCellAnchor>
    <xdr:from>
      <xdr:col>13</xdr:col>
      <xdr:colOff>585684</xdr:colOff>
      <xdr:row>11</xdr:row>
      <xdr:rowOff>124591</xdr:rowOff>
    </xdr:from>
    <xdr:to>
      <xdr:col>21</xdr:col>
      <xdr:colOff>63500</xdr:colOff>
      <xdr:row>27</xdr:row>
      <xdr:rowOff>29393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390826</xdr:colOff>
      <xdr:row>12</xdr:row>
      <xdr:rowOff>14228</xdr:rowOff>
    </xdr:from>
    <xdr:to>
      <xdr:col>20</xdr:col>
      <xdr:colOff>482266</xdr:colOff>
      <xdr:row>13</xdr:row>
      <xdr:rowOff>171147</xdr:rowOff>
    </xdr:to>
    <xdr:sp macro="" textlink="">
      <xdr:nvSpPr>
        <xdr:cNvPr id="6" name="CaixaDeTexto 5"/>
        <xdr:cNvSpPr txBox="1"/>
      </xdr:nvSpPr>
      <xdr:spPr>
        <a:xfrm>
          <a:off x="12709826" y="2416645"/>
          <a:ext cx="1932940" cy="686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Pós 2a. Monitoria Anual</a:t>
          </a:r>
          <a:endParaRPr lang="pt-BR" sz="1100" b="1"/>
        </a:p>
      </xdr:txBody>
    </xdr:sp>
    <xdr:clientData/>
  </xdr:twoCellAnchor>
  <xdr:twoCellAnchor>
    <xdr:from>
      <xdr:col>19</xdr:col>
      <xdr:colOff>249464</xdr:colOff>
      <xdr:row>7</xdr:row>
      <xdr:rowOff>88295</xdr:rowOff>
    </xdr:from>
    <xdr:to>
      <xdr:col>21</xdr:col>
      <xdr:colOff>511401</xdr:colOff>
      <xdr:row>10</xdr:row>
      <xdr:rowOff>71140</xdr:rowOff>
    </xdr:to>
    <xdr:sp macro="" textlink="">
      <xdr:nvSpPr>
        <xdr:cNvPr id="7" name="Retângulo de cantos arredondados 6">
          <a:hlinkClick xmlns:r="http://schemas.openxmlformats.org/officeDocument/2006/relationships" r:id="rId4"/>
        </xdr:cNvPr>
        <xdr:cNvSpPr/>
      </xdr:nvSpPr>
      <xdr:spPr>
        <a:xfrm>
          <a:off x="13796131" y="1464128"/>
          <a:ext cx="1489603" cy="61784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19</xdr:col>
      <xdr:colOff>281214</xdr:colOff>
      <xdr:row>7</xdr:row>
      <xdr:rowOff>77712</xdr:rowOff>
    </xdr:from>
    <xdr:to>
      <xdr:col>21</xdr:col>
      <xdr:colOff>543151</xdr:colOff>
      <xdr:row>10</xdr:row>
      <xdr:rowOff>60557</xdr:rowOff>
    </xdr:to>
    <xdr:sp macro="" textlink="">
      <xdr:nvSpPr>
        <xdr:cNvPr id="7" name="Retângulo de cantos arredondados 6">
          <a:hlinkClick xmlns:r="http://schemas.openxmlformats.org/officeDocument/2006/relationships" r:id="rId4"/>
        </xdr:cNvPr>
        <xdr:cNvSpPr/>
      </xdr:nvSpPr>
      <xdr:spPr>
        <a:xfrm>
          <a:off x="13827881" y="1453545"/>
          <a:ext cx="1489603" cy="61784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package" Target="../embeddings/Documento_do_Word_20071.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Z33"/>
  <sheetViews>
    <sheetView zoomScale="80" zoomScaleNormal="80" workbookViewId="0"/>
  </sheetViews>
  <sheetFormatPr defaultColWidth="9.140625" defaultRowHeight="15"/>
  <cols>
    <col min="1" max="16384" width="9.140625" style="4"/>
  </cols>
  <sheetData>
    <row r="1" spans="1:26" s="56" customFormat="1" ht="53.25" customHeight="1">
      <c r="B1" s="57"/>
      <c r="C1" s="57" t="s">
        <v>64</v>
      </c>
      <c r="D1" s="57"/>
      <c r="E1" s="57"/>
      <c r="F1" s="57"/>
      <c r="G1" s="57"/>
      <c r="H1" s="57"/>
      <c r="I1" s="57"/>
      <c r="J1" s="57"/>
      <c r="K1" s="57"/>
      <c r="L1" s="57"/>
      <c r="M1" s="57"/>
      <c r="N1" s="57"/>
      <c r="O1" s="57"/>
      <c r="P1" s="57"/>
      <c r="Q1" s="57"/>
      <c r="R1" s="57"/>
      <c r="S1" s="57"/>
      <c r="T1" s="57"/>
      <c r="U1" s="57"/>
      <c r="V1" s="57"/>
      <c r="W1" s="57"/>
      <c r="X1" s="57"/>
      <c r="Y1" s="57"/>
      <c r="Z1" s="57"/>
    </row>
    <row r="2" spans="1:26" s="60" customFormat="1" ht="6" customHeight="1">
      <c r="A2" s="58"/>
      <c r="B2" s="58"/>
      <c r="C2" s="58"/>
      <c r="D2" s="58"/>
      <c r="E2" s="58"/>
      <c r="F2" s="58"/>
      <c r="G2" s="58"/>
      <c r="H2" s="59"/>
      <c r="I2" s="59"/>
      <c r="J2" s="59"/>
      <c r="K2" s="59"/>
      <c r="L2" s="59"/>
      <c r="M2" s="59"/>
      <c r="N2" s="58"/>
      <c r="O2" s="58"/>
      <c r="P2" s="58"/>
    </row>
    <row r="3" spans="1:26" s="60" customFormat="1" ht="12.75"/>
    <row r="4" spans="1:26" s="60" customFormat="1" ht="22.5" customHeight="1"/>
    <row r="5" spans="1:26" s="60" customFormat="1" ht="18.75">
      <c r="A5" s="61" t="s">
        <v>65</v>
      </c>
      <c r="B5" s="61"/>
      <c r="C5" s="61"/>
    </row>
    <row r="6" spans="1:26" s="60" customFormat="1" ht="12.75"/>
    <row r="7" spans="1:26" s="60" customFormat="1" ht="12.75"/>
    <row r="8" spans="1:26" s="60" customFormat="1" ht="12.75"/>
    <row r="9" spans="1:26" s="60" customFormat="1" ht="12.75"/>
    <row r="10" spans="1:26" s="60" customFormat="1" ht="12.75"/>
    <row r="11" spans="1:26" s="60" customFormat="1" ht="12.75"/>
    <row r="12" spans="1:26" s="60" customFormat="1" ht="12.75"/>
    <row r="13" spans="1:26" s="60" customFormat="1" ht="12.75"/>
    <row r="14" spans="1:26" s="60" customFormat="1" ht="12.75"/>
    <row r="15" spans="1:26" s="60" customFormat="1" ht="12.75"/>
    <row r="16" spans="1:26" s="60" customFormat="1" ht="12.75"/>
    <row r="17" spans="11:18" s="60" customFormat="1" ht="12.75"/>
    <row r="18" spans="11:18" s="60" customFormat="1" ht="12.75"/>
    <row r="19" spans="11:18" s="60" customFormat="1" ht="12.75"/>
    <row r="20" spans="11:18" s="60" customFormat="1" ht="12.75"/>
    <row r="21" spans="11:18" s="60" customFormat="1" ht="12.75"/>
    <row r="22" spans="11:18" s="60" customFormat="1" ht="12.75"/>
    <row r="23" spans="11:18" s="60" customFormat="1" ht="12.75"/>
    <row r="24" spans="11:18" s="60" customFormat="1" ht="12.75"/>
    <row r="25" spans="11:18" s="60" customFormat="1" ht="12.75"/>
    <row r="26" spans="11:18" s="60" customFormat="1" ht="12.75">
      <c r="K26" s="62"/>
      <c r="R26" s="62" t="s">
        <v>66</v>
      </c>
    </row>
    <row r="27" spans="11:18" s="60" customFormat="1" ht="12.75"/>
    <row r="28" spans="11:18" s="60" customFormat="1" ht="12.75"/>
    <row r="29" spans="11:18" s="60" customFormat="1" ht="12.75"/>
    <row r="30" spans="11:18" s="60" customFormat="1" ht="12.75"/>
    <row r="31" spans="11:18" s="60" customFormat="1" ht="12.75"/>
    <row r="32" spans="11:18" s="60" customFormat="1" ht="12.75"/>
    <row r="33" s="60" customFormat="1" ht="12.75"/>
  </sheetData>
  <hyperlinks>
    <hyperlink ref="R26" r:id="rId1"/>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dimension ref="A1:T44"/>
  <sheetViews>
    <sheetView showGridLines="0" zoomScale="85" zoomScaleNormal="85" workbookViewId="0"/>
  </sheetViews>
  <sheetFormatPr defaultRowHeight="15"/>
  <cols>
    <col min="2" max="2" width="8.85546875" customWidth="1"/>
  </cols>
  <sheetData>
    <row r="1" spans="1:18" s="2" customFormat="1">
      <c r="A1" s="3" t="s">
        <v>63</v>
      </c>
      <c r="I1" s="16"/>
      <c r="J1" s="16"/>
      <c r="K1" s="16"/>
      <c r="L1" s="16"/>
      <c r="M1" s="16"/>
      <c r="R1" s="16"/>
    </row>
    <row r="39" spans="17:20">
      <c r="Q39" s="69"/>
    </row>
    <row r="40" spans="17:20" ht="14.45" customHeight="1">
      <c r="Q40" s="410"/>
      <c r="R40" s="410"/>
      <c r="S40" s="410"/>
      <c r="T40" s="410"/>
    </row>
    <row r="41" spans="17:20">
      <c r="Q41" s="410"/>
      <c r="R41" s="410"/>
      <c r="S41" s="410"/>
      <c r="T41" s="410"/>
    </row>
    <row r="42" spans="17:20">
      <c r="Q42" s="410"/>
      <c r="R42" s="410"/>
      <c r="S42" s="410"/>
      <c r="T42" s="410"/>
    </row>
    <row r="43" spans="17:20">
      <c r="Q43" s="410"/>
      <c r="R43" s="410"/>
      <c r="S43" s="410"/>
      <c r="T43" s="410"/>
    </row>
    <row r="44" spans="17:20">
      <c r="Q44" s="410"/>
      <c r="R44" s="410"/>
      <c r="S44" s="410"/>
      <c r="T44" s="410"/>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oleObject progId="Word.Document.12" shapeId="11275" r:id="rId4"/>
  </oleObjects>
</worksheet>
</file>

<file path=xl/worksheets/sheet3.xml><?xml version="1.0" encoding="utf-8"?>
<worksheet xmlns="http://schemas.openxmlformats.org/spreadsheetml/2006/main" xmlns:r="http://schemas.openxmlformats.org/officeDocument/2006/relationships">
  <dimension ref="A1:AF158"/>
  <sheetViews>
    <sheetView showGridLines="0" topLeftCell="A29" zoomScale="10" zoomScaleNormal="10" workbookViewId="0">
      <selection activeCell="L26" sqref="L26"/>
    </sheetView>
  </sheetViews>
  <sheetFormatPr defaultColWidth="8.85546875" defaultRowHeight="15"/>
  <cols>
    <col min="1" max="1" width="35.28515625" style="1" customWidth="1"/>
    <col min="2" max="2" width="49.7109375"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62.7109375" style="1" customWidth="1"/>
    <col min="16" max="16" width="28.7109375" style="1" customWidth="1"/>
    <col min="17" max="17" width="40" style="1" customWidth="1"/>
    <col min="18" max="18" width="26.7109375" style="1" customWidth="1"/>
    <col min="19" max="19" width="44.7109375" style="1" customWidth="1"/>
    <col min="20" max="21" width="28.85546875" style="1" customWidth="1"/>
    <col min="22" max="26" width="18.7109375" style="1" customWidth="1"/>
    <col min="27" max="27" width="29.5703125" style="1" customWidth="1"/>
    <col min="28" max="31" width="8.85546875" style="1"/>
    <col min="32" max="32" width="0" style="1" hidden="1" customWidth="1"/>
    <col min="33" max="16384" width="8.85546875" style="1"/>
  </cols>
  <sheetData>
    <row r="1" spans="1:32" s="2" customFormat="1">
      <c r="A1" s="3" t="s">
        <v>0</v>
      </c>
      <c r="I1" s="16"/>
      <c r="J1" s="16"/>
      <c r="K1" s="16"/>
      <c r="L1" s="16"/>
      <c r="M1" s="16"/>
      <c r="N1" s="16"/>
    </row>
    <row r="2" spans="1:32" s="4" customFormat="1" ht="4.1500000000000004" customHeight="1">
      <c r="I2" s="17"/>
      <c r="J2" s="17"/>
      <c r="K2" s="17"/>
      <c r="L2" s="17"/>
      <c r="M2" s="17"/>
      <c r="N2" s="17"/>
    </row>
    <row r="3" spans="1:32" s="5" customFormat="1" ht="15.75" thickBot="1">
      <c r="A3" s="80" t="s">
        <v>526</v>
      </c>
      <c r="B3" s="68"/>
      <c r="C3" s="68"/>
      <c r="D3" s="68"/>
      <c r="E3" s="68"/>
      <c r="F3" s="68"/>
      <c r="G3" s="68"/>
      <c r="H3" s="68"/>
      <c r="I3" s="68"/>
      <c r="J3" s="68"/>
      <c r="K3" s="68"/>
      <c r="L3" s="68"/>
      <c r="M3" s="68"/>
      <c r="O3" s="68"/>
      <c r="P3" s="68"/>
      <c r="Q3" s="68"/>
    </row>
    <row r="4" spans="1:32" ht="15.75" thickTop="1"/>
    <row r="5" spans="1:32" s="6" customFormat="1" ht="25.9" customHeight="1" thickBot="1">
      <c r="A5" s="7" t="s">
        <v>1</v>
      </c>
      <c r="B5" s="7"/>
      <c r="C5" s="8"/>
      <c r="D5" s="413" t="s">
        <v>527</v>
      </c>
      <c r="E5" s="414"/>
      <c r="F5" s="414"/>
      <c r="G5" s="414"/>
      <c r="H5" s="414"/>
      <c r="I5" s="414"/>
      <c r="J5" s="414"/>
      <c r="K5" s="414"/>
      <c r="L5" s="414"/>
      <c r="M5" s="415"/>
    </row>
    <row r="6" spans="1:32" ht="15.75" thickTop="1"/>
    <row r="7" spans="1:32" ht="15.75" thickBot="1">
      <c r="A7" s="7" t="s">
        <v>2</v>
      </c>
      <c r="B7" s="7"/>
      <c r="C7" s="8"/>
      <c r="D7" s="10" t="s">
        <v>528</v>
      </c>
      <c r="E7" s="10"/>
      <c r="F7" s="10"/>
      <c r="G7" s="11"/>
      <c r="H7" s="18"/>
      <c r="AF7" s="1" t="s">
        <v>72</v>
      </c>
    </row>
    <row r="8" spans="1:32" ht="15.75" thickTop="1">
      <c r="AF8" s="77" t="s">
        <v>73</v>
      </c>
    </row>
    <row r="9" spans="1:32" ht="16.5" thickBot="1">
      <c r="A9" s="65" t="s">
        <v>11</v>
      </c>
      <c r="B9" s="66"/>
      <c r="C9" s="66"/>
      <c r="D9" s="66"/>
      <c r="E9" s="66"/>
      <c r="F9" s="66"/>
      <c r="G9" s="66"/>
      <c r="H9" s="67"/>
      <c r="I9" s="419" t="s">
        <v>67</v>
      </c>
      <c r="J9" s="420"/>
      <c r="K9" s="420"/>
      <c r="L9" s="420"/>
      <c r="M9" s="420"/>
      <c r="N9" s="420"/>
      <c r="O9" s="420"/>
      <c r="P9" s="420"/>
      <c r="Q9" s="420"/>
      <c r="R9" s="421"/>
      <c r="S9" s="72"/>
      <c r="T9" s="422" t="s">
        <v>30</v>
      </c>
      <c r="U9" s="423"/>
      <c r="V9" s="423"/>
      <c r="W9" s="423"/>
      <c r="X9" s="423"/>
      <c r="Y9" s="423"/>
      <c r="Z9" s="423"/>
      <c r="AA9" s="424"/>
    </row>
    <row r="10" spans="1:32" ht="64.5" thickTop="1" thickBot="1">
      <c r="A10" s="24" t="s">
        <v>3</v>
      </c>
      <c r="B10" s="24" t="s">
        <v>4</v>
      </c>
      <c r="C10" s="24" t="s">
        <v>5</v>
      </c>
      <c r="D10" s="24" t="s">
        <v>9</v>
      </c>
      <c r="E10" s="24" t="s">
        <v>10</v>
      </c>
      <c r="F10" s="24" t="s">
        <v>6</v>
      </c>
      <c r="G10" s="24" t="s">
        <v>8</v>
      </c>
      <c r="H10" s="24" t="s">
        <v>70</v>
      </c>
      <c r="I10" s="19" t="s">
        <v>12</v>
      </c>
      <c r="J10" s="20" t="s">
        <v>13</v>
      </c>
      <c r="K10" s="21" t="s">
        <v>14</v>
      </c>
      <c r="L10" s="22" t="s">
        <v>15</v>
      </c>
      <c r="M10" s="23" t="s">
        <v>16</v>
      </c>
      <c r="N10" s="71" t="s">
        <v>17</v>
      </c>
      <c r="O10" s="25" t="s">
        <v>18</v>
      </c>
      <c r="P10" s="25" t="s">
        <v>19</v>
      </c>
      <c r="Q10" s="25" t="s">
        <v>20</v>
      </c>
      <c r="R10" s="25" t="s">
        <v>21</v>
      </c>
      <c r="S10" s="25" t="s">
        <v>68</v>
      </c>
      <c r="T10" s="26" t="s">
        <v>22</v>
      </c>
      <c r="U10" s="27" t="s">
        <v>23</v>
      </c>
      <c r="V10" s="27" t="s">
        <v>24</v>
      </c>
      <c r="W10" s="27" t="s">
        <v>25</v>
      </c>
      <c r="X10" s="27" t="s">
        <v>26</v>
      </c>
      <c r="Y10" s="27" t="s">
        <v>27</v>
      </c>
      <c r="Z10" s="27" t="s">
        <v>28</v>
      </c>
      <c r="AA10" s="27" t="s">
        <v>29</v>
      </c>
    </row>
    <row r="11" spans="1:32" ht="224.25" customHeight="1" thickTop="1" thickBot="1">
      <c r="A11" s="425" t="s">
        <v>130</v>
      </c>
      <c r="B11" s="121" t="s">
        <v>643</v>
      </c>
      <c r="C11" s="121" t="s">
        <v>79</v>
      </c>
      <c r="D11" s="122">
        <v>40817</v>
      </c>
      <c r="E11" s="122">
        <v>42644</v>
      </c>
      <c r="F11" s="121" t="s">
        <v>533</v>
      </c>
      <c r="G11" s="121" t="s">
        <v>645</v>
      </c>
      <c r="H11" s="123">
        <v>3600000</v>
      </c>
      <c r="I11" s="15"/>
      <c r="J11" s="15"/>
      <c r="K11" s="21" t="s">
        <v>31</v>
      </c>
      <c r="L11" s="15"/>
      <c r="M11" s="15"/>
      <c r="N11" s="28"/>
      <c r="O11" s="105" t="s">
        <v>529</v>
      </c>
      <c r="P11" s="105" t="s">
        <v>530</v>
      </c>
      <c r="Q11" s="105" t="s">
        <v>531</v>
      </c>
      <c r="R11" s="105" t="s">
        <v>80</v>
      </c>
      <c r="S11" s="105" t="s">
        <v>532</v>
      </c>
      <c r="T11" s="26" t="s">
        <v>81</v>
      </c>
      <c r="U11" s="26"/>
      <c r="V11" s="26"/>
      <c r="W11" s="26"/>
      <c r="X11" s="26" t="s">
        <v>533</v>
      </c>
      <c r="Y11" s="26"/>
      <c r="Z11" s="26"/>
      <c r="AA11" s="26"/>
    </row>
    <row r="12" spans="1:32" ht="348" thickTop="1" thickBot="1">
      <c r="A12" s="412"/>
      <c r="B12" s="121" t="s">
        <v>82</v>
      </c>
      <c r="C12" s="121" t="s">
        <v>83</v>
      </c>
      <c r="D12" s="122">
        <v>40817</v>
      </c>
      <c r="E12" s="122">
        <v>42644</v>
      </c>
      <c r="F12" s="121" t="s">
        <v>84</v>
      </c>
      <c r="G12" s="121" t="s">
        <v>646</v>
      </c>
      <c r="H12" s="123">
        <v>200000</v>
      </c>
      <c r="I12" s="15"/>
      <c r="J12" s="15"/>
      <c r="K12" s="15"/>
      <c r="L12" s="15" t="s">
        <v>69</v>
      </c>
      <c r="M12" s="15"/>
      <c r="N12" s="28"/>
      <c r="O12" s="105" t="s">
        <v>85</v>
      </c>
      <c r="P12" s="105" t="s">
        <v>535</v>
      </c>
      <c r="Q12" s="105" t="s">
        <v>537</v>
      </c>
      <c r="R12" s="105" t="s">
        <v>86</v>
      </c>
      <c r="S12" s="105" t="s">
        <v>534</v>
      </c>
      <c r="T12" s="26"/>
      <c r="U12" s="26"/>
      <c r="V12" s="26"/>
      <c r="W12" s="26"/>
      <c r="X12" s="26"/>
      <c r="Y12" s="26"/>
      <c r="Z12" s="26" t="s">
        <v>87</v>
      </c>
      <c r="AA12" s="26" t="s">
        <v>708</v>
      </c>
    </row>
    <row r="13" spans="1:32" ht="206.25" thickTop="1" thickBot="1">
      <c r="A13" s="412"/>
      <c r="B13" s="121" t="s">
        <v>88</v>
      </c>
      <c r="C13" s="121" t="s">
        <v>89</v>
      </c>
      <c r="D13" s="122">
        <v>40817</v>
      </c>
      <c r="E13" s="122">
        <v>42644</v>
      </c>
      <c r="F13" s="121" t="s">
        <v>533</v>
      </c>
      <c r="G13" s="121" t="s">
        <v>644</v>
      </c>
      <c r="H13" s="123">
        <v>3600000</v>
      </c>
      <c r="I13" s="15"/>
      <c r="J13" s="15"/>
      <c r="K13" s="21" t="s">
        <v>31</v>
      </c>
      <c r="L13" s="15"/>
      <c r="M13" s="15"/>
      <c r="N13" s="28"/>
      <c r="O13" s="105" t="s">
        <v>536</v>
      </c>
      <c r="P13" s="105" t="s">
        <v>90</v>
      </c>
      <c r="Q13" s="105" t="s">
        <v>626</v>
      </c>
      <c r="R13" s="105" t="s">
        <v>539</v>
      </c>
      <c r="S13" s="105"/>
      <c r="T13" s="26"/>
      <c r="U13" s="26"/>
      <c r="V13" s="26"/>
      <c r="W13" s="26"/>
      <c r="X13" s="26" t="s">
        <v>92</v>
      </c>
      <c r="Y13" s="26"/>
      <c r="Z13" s="26" t="s">
        <v>628</v>
      </c>
      <c r="AA13" s="100" t="s">
        <v>627</v>
      </c>
    </row>
    <row r="14" spans="1:32" ht="123" customHeight="1" thickTop="1" thickBot="1">
      <c r="A14" s="412"/>
      <c r="B14" s="121" t="s">
        <v>93</v>
      </c>
      <c r="C14" s="121" t="s">
        <v>647</v>
      </c>
      <c r="D14" s="122">
        <v>40817</v>
      </c>
      <c r="E14" s="122">
        <v>42644</v>
      </c>
      <c r="F14" s="121" t="s">
        <v>158</v>
      </c>
      <c r="G14" s="121" t="s">
        <v>650</v>
      </c>
      <c r="H14" s="121">
        <v>200000</v>
      </c>
      <c r="I14" s="15"/>
      <c r="J14" s="15"/>
      <c r="K14" s="15"/>
      <c r="L14" s="15" t="s">
        <v>69</v>
      </c>
      <c r="M14" s="15"/>
      <c r="N14" s="28"/>
      <c r="O14" s="105" t="s">
        <v>540</v>
      </c>
      <c r="P14" s="105" t="s">
        <v>541</v>
      </c>
      <c r="Q14" s="105" t="s">
        <v>538</v>
      </c>
      <c r="R14" s="105" t="s">
        <v>539</v>
      </c>
      <c r="S14" s="105" t="s">
        <v>94</v>
      </c>
      <c r="T14" s="26"/>
      <c r="U14" s="26" t="s">
        <v>95</v>
      </c>
      <c r="V14" s="26"/>
      <c r="W14" s="26"/>
      <c r="X14" s="26"/>
      <c r="Y14" s="26"/>
      <c r="Z14" s="26" t="s">
        <v>96</v>
      </c>
      <c r="AA14" s="26"/>
    </row>
    <row r="15" spans="1:32" ht="149.25" customHeight="1" thickTop="1" thickBot="1">
      <c r="A15" s="412"/>
      <c r="B15" s="121" t="s">
        <v>97</v>
      </c>
      <c r="C15" s="121" t="s">
        <v>98</v>
      </c>
      <c r="D15" s="122">
        <v>40817</v>
      </c>
      <c r="E15" s="122">
        <v>42644</v>
      </c>
      <c r="F15" s="121" t="s">
        <v>84</v>
      </c>
      <c r="G15" s="121" t="s">
        <v>651</v>
      </c>
      <c r="H15" s="123">
        <v>900000</v>
      </c>
      <c r="I15" s="15"/>
      <c r="J15" s="15"/>
      <c r="K15" s="15"/>
      <c r="L15" s="15" t="s">
        <v>69</v>
      </c>
      <c r="M15" s="15"/>
      <c r="N15" s="28"/>
      <c r="O15" s="105" t="s">
        <v>542</v>
      </c>
      <c r="P15" s="105" t="s">
        <v>543</v>
      </c>
      <c r="Q15" s="105" t="s">
        <v>544</v>
      </c>
      <c r="R15" s="105" t="s">
        <v>86</v>
      </c>
      <c r="S15" s="105" t="s">
        <v>545</v>
      </c>
      <c r="T15" s="26"/>
      <c r="U15" s="26"/>
      <c r="V15" s="26"/>
      <c r="W15" s="26"/>
      <c r="X15" s="26"/>
      <c r="Y15" s="26"/>
      <c r="Z15" s="26"/>
      <c r="AA15" s="26"/>
    </row>
    <row r="16" spans="1:32" ht="144.75" customHeight="1" thickTop="1" thickBot="1">
      <c r="A16" s="412"/>
      <c r="B16" s="121" t="s">
        <v>99</v>
      </c>
      <c r="C16" s="121" t="s">
        <v>100</v>
      </c>
      <c r="D16" s="122">
        <v>41640</v>
      </c>
      <c r="E16" s="122">
        <v>41974</v>
      </c>
      <c r="F16" s="121" t="s">
        <v>102</v>
      </c>
      <c r="G16" s="121" t="s">
        <v>648</v>
      </c>
      <c r="H16" s="123">
        <v>250000</v>
      </c>
      <c r="I16" s="97" t="s">
        <v>69</v>
      </c>
      <c r="J16" s="15"/>
      <c r="K16" s="15"/>
      <c r="L16" s="15"/>
      <c r="M16" s="15"/>
      <c r="N16" s="28"/>
      <c r="O16" s="105"/>
      <c r="P16" s="105"/>
      <c r="Q16" s="105"/>
      <c r="R16" s="105"/>
      <c r="S16" s="105" t="s">
        <v>101</v>
      </c>
      <c r="T16" s="26"/>
      <c r="U16" s="26"/>
      <c r="V16" s="26"/>
      <c r="W16" s="26"/>
      <c r="X16" s="26" t="s">
        <v>102</v>
      </c>
      <c r="Y16" s="26"/>
      <c r="Z16" s="26" t="s">
        <v>103</v>
      </c>
      <c r="AA16" s="26"/>
    </row>
    <row r="17" spans="1:27" ht="96" thickTop="1" thickBot="1">
      <c r="A17" s="412"/>
      <c r="B17" s="121" t="s">
        <v>104</v>
      </c>
      <c r="C17" s="121" t="s">
        <v>105</v>
      </c>
      <c r="D17" s="122">
        <v>41548</v>
      </c>
      <c r="E17" s="122">
        <v>42644</v>
      </c>
      <c r="F17" s="121" t="s">
        <v>649</v>
      </c>
      <c r="G17" s="121" t="s">
        <v>652</v>
      </c>
      <c r="H17" s="123">
        <v>2100000</v>
      </c>
      <c r="I17" s="97" t="s">
        <v>69</v>
      </c>
      <c r="J17" s="97"/>
      <c r="K17" s="97"/>
      <c r="L17" s="97"/>
      <c r="M17" s="97"/>
      <c r="N17" s="28"/>
      <c r="O17" s="105" t="s">
        <v>546</v>
      </c>
      <c r="P17" s="105"/>
      <c r="Q17" s="105"/>
      <c r="R17" s="105" t="s">
        <v>539</v>
      </c>
      <c r="S17" s="105"/>
      <c r="T17" s="26"/>
      <c r="U17" s="26"/>
      <c r="V17" s="26"/>
      <c r="W17" s="26"/>
      <c r="X17" s="26"/>
      <c r="Y17" s="26"/>
      <c r="Z17" s="26" t="s">
        <v>106</v>
      </c>
      <c r="AA17" s="26"/>
    </row>
    <row r="18" spans="1:27" ht="111.75" thickTop="1" thickBot="1">
      <c r="A18" s="412"/>
      <c r="B18" s="121" t="s">
        <v>653</v>
      </c>
      <c r="C18" s="121" t="s">
        <v>107</v>
      </c>
      <c r="D18" s="122">
        <v>41365</v>
      </c>
      <c r="E18" s="122">
        <v>42461</v>
      </c>
      <c r="F18" s="121" t="s">
        <v>108</v>
      </c>
      <c r="G18" s="121" t="s">
        <v>655</v>
      </c>
      <c r="H18" s="123">
        <v>300000</v>
      </c>
      <c r="I18" s="97"/>
      <c r="J18" s="97" t="s">
        <v>69</v>
      </c>
      <c r="K18" s="97"/>
      <c r="L18" s="97"/>
      <c r="M18" s="97"/>
      <c r="N18" s="28"/>
      <c r="O18" s="105"/>
      <c r="P18" s="105"/>
      <c r="Q18" s="105"/>
      <c r="R18" s="105"/>
      <c r="S18" s="105" t="s">
        <v>547</v>
      </c>
      <c r="T18" s="26"/>
      <c r="U18" s="26"/>
      <c r="V18" s="26"/>
      <c r="W18" s="26"/>
      <c r="X18" s="26"/>
      <c r="Y18" s="26"/>
      <c r="Z18" s="26"/>
      <c r="AA18" s="26"/>
    </row>
    <row r="19" spans="1:27" ht="190.5" thickTop="1" thickBot="1">
      <c r="A19" s="412"/>
      <c r="B19" s="121" t="s">
        <v>109</v>
      </c>
      <c r="C19" s="121" t="s">
        <v>110</v>
      </c>
      <c r="D19" s="122">
        <v>40817</v>
      </c>
      <c r="E19" s="122">
        <v>42644</v>
      </c>
      <c r="F19" s="121" t="s">
        <v>513</v>
      </c>
      <c r="G19" s="121" t="s">
        <v>654</v>
      </c>
      <c r="H19" s="123">
        <v>3500000</v>
      </c>
      <c r="I19" s="15"/>
      <c r="J19" s="15"/>
      <c r="K19" s="15"/>
      <c r="L19" s="15" t="s">
        <v>69</v>
      </c>
      <c r="M19" s="15"/>
      <c r="N19" s="28"/>
      <c r="O19" s="105" t="s">
        <v>548</v>
      </c>
      <c r="P19" s="105" t="s">
        <v>549</v>
      </c>
      <c r="Q19" s="105" t="s">
        <v>111</v>
      </c>
      <c r="R19" s="105" t="s">
        <v>86</v>
      </c>
      <c r="S19" s="105" t="s">
        <v>550</v>
      </c>
      <c r="T19" s="26"/>
      <c r="U19" s="26"/>
      <c r="V19" s="26"/>
      <c r="W19" s="26"/>
      <c r="X19" s="26" t="s">
        <v>513</v>
      </c>
      <c r="Y19" s="26"/>
      <c r="Z19" s="26" t="s">
        <v>566</v>
      </c>
      <c r="AA19" s="26"/>
    </row>
    <row r="20" spans="1:27" ht="127.5" thickTop="1" thickBot="1">
      <c r="A20" s="412"/>
      <c r="B20" s="121" t="s">
        <v>112</v>
      </c>
      <c r="C20" s="121" t="s">
        <v>113</v>
      </c>
      <c r="D20" s="122">
        <v>40909</v>
      </c>
      <c r="E20" s="122">
        <v>41640</v>
      </c>
      <c r="F20" s="121" t="s">
        <v>114</v>
      </c>
      <c r="G20" s="121" t="s">
        <v>656</v>
      </c>
      <c r="H20" s="123">
        <v>2000000</v>
      </c>
      <c r="I20" s="97"/>
      <c r="J20" s="97"/>
      <c r="K20" s="97"/>
      <c r="L20" s="97"/>
      <c r="M20" s="97" t="s">
        <v>69</v>
      </c>
      <c r="N20" s="28"/>
      <c r="O20" s="105" t="s">
        <v>115</v>
      </c>
      <c r="P20" s="105"/>
      <c r="Q20" s="105"/>
      <c r="R20" s="105" t="s">
        <v>539</v>
      </c>
      <c r="S20" s="105" t="s">
        <v>116</v>
      </c>
      <c r="T20" s="26"/>
      <c r="U20" s="26"/>
      <c r="V20" s="26"/>
      <c r="W20" s="26"/>
      <c r="X20" s="26"/>
      <c r="Y20" s="26"/>
      <c r="Z20" s="26"/>
      <c r="AA20" s="26"/>
    </row>
    <row r="21" spans="1:27" ht="96" thickTop="1" thickBot="1">
      <c r="A21" s="412"/>
      <c r="B21" s="121" t="s">
        <v>117</v>
      </c>
      <c r="C21" s="121" t="s">
        <v>118</v>
      </c>
      <c r="D21" s="122">
        <v>40920</v>
      </c>
      <c r="E21" s="122">
        <v>41651</v>
      </c>
      <c r="F21" s="121" t="s">
        <v>119</v>
      </c>
      <c r="G21" s="121" t="s">
        <v>657</v>
      </c>
      <c r="H21" s="123">
        <v>600000</v>
      </c>
      <c r="I21" s="15"/>
      <c r="J21" s="15"/>
      <c r="K21" s="15"/>
      <c r="L21" s="15" t="s">
        <v>69</v>
      </c>
      <c r="M21" s="15"/>
      <c r="N21" s="28"/>
      <c r="O21" s="105"/>
      <c r="P21" s="105"/>
      <c r="Q21" s="105"/>
      <c r="R21" s="105"/>
      <c r="S21" s="105"/>
      <c r="T21" s="26"/>
      <c r="U21" s="26"/>
      <c r="V21" s="26"/>
      <c r="W21" s="26"/>
      <c r="X21" s="26"/>
      <c r="Y21" s="26"/>
      <c r="Z21" s="26" t="s">
        <v>120</v>
      </c>
      <c r="AA21" s="26" t="s">
        <v>551</v>
      </c>
    </row>
    <row r="22" spans="1:27" ht="96" thickTop="1" thickBot="1">
      <c r="A22" s="412"/>
      <c r="B22" s="121" t="s">
        <v>121</v>
      </c>
      <c r="C22" s="121" t="s">
        <v>122</v>
      </c>
      <c r="D22" s="122">
        <v>41640</v>
      </c>
      <c r="E22" s="122">
        <v>42370</v>
      </c>
      <c r="F22" s="121" t="s">
        <v>658</v>
      </c>
      <c r="G22" s="121" t="s">
        <v>659</v>
      </c>
      <c r="H22" s="123">
        <v>2000000</v>
      </c>
      <c r="I22" s="15" t="s">
        <v>69</v>
      </c>
      <c r="J22" s="15"/>
      <c r="K22" s="15"/>
      <c r="L22" s="15"/>
      <c r="M22" s="15"/>
      <c r="N22" s="28"/>
      <c r="O22" s="105"/>
      <c r="P22" s="105"/>
      <c r="Q22" s="105"/>
      <c r="R22" s="105"/>
      <c r="S22" s="105" t="s">
        <v>123</v>
      </c>
      <c r="T22" s="26"/>
      <c r="U22" s="26"/>
      <c r="V22" s="26"/>
      <c r="W22" s="26"/>
      <c r="X22" s="26"/>
      <c r="Y22" s="26"/>
      <c r="Z22" s="26"/>
      <c r="AA22" s="26"/>
    </row>
    <row r="23" spans="1:27" ht="100.5" customHeight="1" thickTop="1" thickBot="1">
      <c r="A23" s="412"/>
      <c r="B23" s="121" t="s">
        <v>124</v>
      </c>
      <c r="C23" s="121" t="s">
        <v>125</v>
      </c>
      <c r="D23" s="124">
        <v>41791</v>
      </c>
      <c r="E23" s="124">
        <v>42644</v>
      </c>
      <c r="F23" s="121" t="s">
        <v>658</v>
      </c>
      <c r="G23" s="121" t="s">
        <v>660</v>
      </c>
      <c r="H23" s="123">
        <v>800000</v>
      </c>
      <c r="I23" s="15"/>
      <c r="J23" s="15" t="s">
        <v>69</v>
      </c>
      <c r="K23" s="15"/>
      <c r="L23" s="15"/>
      <c r="M23" s="15"/>
      <c r="N23" s="28"/>
      <c r="O23" s="105"/>
      <c r="P23" s="105"/>
      <c r="Q23" s="105"/>
      <c r="R23" s="105"/>
      <c r="S23" s="105" t="s">
        <v>552</v>
      </c>
      <c r="T23" s="26"/>
      <c r="U23" s="26"/>
      <c r="V23" s="98">
        <v>41791</v>
      </c>
      <c r="W23" s="98">
        <v>42644</v>
      </c>
      <c r="X23" s="26"/>
      <c r="Y23" s="26"/>
      <c r="Z23" s="26"/>
      <c r="AA23" s="26"/>
    </row>
    <row r="24" spans="1:27" ht="115.5" customHeight="1" thickTop="1" thickBot="1">
      <c r="A24" s="412"/>
      <c r="B24" s="121" t="s">
        <v>661</v>
      </c>
      <c r="C24" s="125" t="s">
        <v>128</v>
      </c>
      <c r="D24" s="124">
        <v>41275</v>
      </c>
      <c r="E24" s="124">
        <v>42370</v>
      </c>
      <c r="F24" s="125" t="s">
        <v>740</v>
      </c>
      <c r="G24" s="126" t="s">
        <v>565</v>
      </c>
      <c r="H24" s="137" t="s">
        <v>770</v>
      </c>
      <c r="I24" s="15" t="s">
        <v>31</v>
      </c>
      <c r="J24" s="15"/>
      <c r="K24" s="15"/>
      <c r="L24" s="15"/>
      <c r="M24" s="15"/>
      <c r="N24" s="28"/>
      <c r="O24" s="105" t="s">
        <v>126</v>
      </c>
      <c r="P24" s="105"/>
      <c r="Q24" s="105"/>
      <c r="R24" s="105" t="s">
        <v>539</v>
      </c>
      <c r="S24" s="105"/>
      <c r="T24" s="26" t="s">
        <v>127</v>
      </c>
      <c r="U24" s="26" t="s">
        <v>128</v>
      </c>
      <c r="V24" s="98">
        <v>41275</v>
      </c>
      <c r="W24" s="98">
        <v>42370</v>
      </c>
      <c r="X24" s="26" t="s">
        <v>533</v>
      </c>
      <c r="Y24" s="26"/>
      <c r="Z24" s="26" t="s">
        <v>565</v>
      </c>
      <c r="AA24" s="26" t="s">
        <v>129</v>
      </c>
    </row>
    <row r="25" spans="1:27" ht="80.25" thickTop="1" thickBot="1">
      <c r="A25" s="416" t="s">
        <v>173</v>
      </c>
      <c r="B25" s="121" t="s">
        <v>131</v>
      </c>
      <c r="C25" s="121" t="s">
        <v>132</v>
      </c>
      <c r="D25" s="122">
        <v>40817</v>
      </c>
      <c r="E25" s="122">
        <v>41183</v>
      </c>
      <c r="F25" s="121" t="s">
        <v>768</v>
      </c>
      <c r="G25" s="121" t="s">
        <v>769</v>
      </c>
      <c r="H25" s="123">
        <v>250000</v>
      </c>
      <c r="I25" s="15"/>
      <c r="J25" s="15" t="s">
        <v>69</v>
      </c>
      <c r="K25" s="15"/>
      <c r="L25" s="15"/>
      <c r="M25" s="15"/>
      <c r="N25" s="28"/>
      <c r="O25" s="105"/>
      <c r="P25" s="105"/>
      <c r="Q25" s="105"/>
      <c r="R25" s="105"/>
      <c r="S25" s="105" t="s">
        <v>133</v>
      </c>
      <c r="T25" s="26"/>
      <c r="U25" s="26"/>
      <c r="V25" s="26"/>
      <c r="W25" s="26"/>
      <c r="X25" s="26"/>
      <c r="Y25" s="26"/>
      <c r="Z25" s="26"/>
      <c r="AA25" s="26"/>
    </row>
    <row r="26" spans="1:27" ht="143.25" thickTop="1" thickBot="1">
      <c r="A26" s="417"/>
      <c r="B26" s="121" t="s">
        <v>134</v>
      </c>
      <c r="C26" s="121" t="s">
        <v>135</v>
      </c>
      <c r="D26" s="122">
        <v>40817</v>
      </c>
      <c r="E26" s="122">
        <v>42644</v>
      </c>
      <c r="F26" s="125" t="s">
        <v>633</v>
      </c>
      <c r="G26" s="121" t="s">
        <v>662</v>
      </c>
      <c r="H26" s="123">
        <v>1400000</v>
      </c>
      <c r="I26" s="15"/>
      <c r="J26" s="15"/>
      <c r="K26" s="15"/>
      <c r="L26" s="22" t="s">
        <v>69</v>
      </c>
      <c r="M26" s="15"/>
      <c r="N26" s="28"/>
      <c r="O26" s="105" t="s">
        <v>136</v>
      </c>
      <c r="P26" s="105" t="s">
        <v>90</v>
      </c>
      <c r="Q26" s="105"/>
      <c r="R26" s="105" t="s">
        <v>539</v>
      </c>
      <c r="S26" s="105"/>
      <c r="T26" s="26"/>
      <c r="U26" s="26"/>
      <c r="V26" s="26"/>
      <c r="W26" s="26"/>
      <c r="X26" s="26" t="s">
        <v>533</v>
      </c>
      <c r="Y26" s="26"/>
      <c r="Z26" s="26" t="s">
        <v>137</v>
      </c>
      <c r="AA26" s="26" t="s">
        <v>138</v>
      </c>
    </row>
    <row r="27" spans="1:27" ht="190.5" thickTop="1" thickBot="1">
      <c r="A27" s="417"/>
      <c r="B27" s="125" t="s">
        <v>663</v>
      </c>
      <c r="C27" s="125" t="s">
        <v>142</v>
      </c>
      <c r="D27" s="124">
        <v>41487</v>
      </c>
      <c r="E27" s="124">
        <v>42644</v>
      </c>
      <c r="F27" s="125" t="s">
        <v>554</v>
      </c>
      <c r="G27" s="121" t="s">
        <v>664</v>
      </c>
      <c r="H27" s="123">
        <v>100000</v>
      </c>
      <c r="I27" s="15"/>
      <c r="J27" s="15" t="s">
        <v>69</v>
      </c>
      <c r="K27" s="15"/>
      <c r="L27" s="15"/>
      <c r="M27" s="15"/>
      <c r="N27" s="28"/>
      <c r="O27" s="105" t="s">
        <v>139</v>
      </c>
      <c r="P27" s="105" t="s">
        <v>90</v>
      </c>
      <c r="Q27" s="105"/>
      <c r="R27" s="105" t="s">
        <v>140</v>
      </c>
      <c r="S27" s="105" t="s">
        <v>553</v>
      </c>
      <c r="T27" s="26" t="s">
        <v>141</v>
      </c>
      <c r="U27" s="26" t="s">
        <v>142</v>
      </c>
      <c r="V27" s="98">
        <v>41487</v>
      </c>
      <c r="W27" s="98">
        <v>42644</v>
      </c>
      <c r="X27" s="26" t="s">
        <v>554</v>
      </c>
      <c r="Y27" s="26"/>
      <c r="Z27" s="26" t="s">
        <v>556</v>
      </c>
      <c r="AA27" s="26" t="s">
        <v>623</v>
      </c>
    </row>
    <row r="28" spans="1:27" ht="249.75" customHeight="1" thickTop="1" thickBot="1">
      <c r="A28" s="417"/>
      <c r="B28" s="121" t="s">
        <v>143</v>
      </c>
      <c r="C28" s="121" t="s">
        <v>144</v>
      </c>
      <c r="D28" s="122">
        <v>41640</v>
      </c>
      <c r="E28" s="122">
        <v>42644</v>
      </c>
      <c r="F28" s="121" t="s">
        <v>145</v>
      </c>
      <c r="G28" s="121" t="s">
        <v>665</v>
      </c>
      <c r="H28" s="123">
        <v>1000000</v>
      </c>
      <c r="I28" s="15"/>
      <c r="J28" s="15" t="s">
        <v>69</v>
      </c>
      <c r="K28" s="15"/>
      <c r="L28" s="15"/>
      <c r="M28" s="15"/>
      <c r="N28" s="28"/>
      <c r="O28" s="105" t="s">
        <v>555</v>
      </c>
      <c r="P28" s="105" t="s">
        <v>146</v>
      </c>
      <c r="Q28" s="105" t="s">
        <v>147</v>
      </c>
      <c r="R28" s="105" t="s">
        <v>148</v>
      </c>
      <c r="S28" s="105"/>
      <c r="T28" s="26"/>
      <c r="U28" s="26"/>
      <c r="V28" s="98">
        <v>41640</v>
      </c>
      <c r="W28" s="26"/>
      <c r="X28" s="26"/>
      <c r="Y28" s="26"/>
      <c r="Z28" s="26" t="s">
        <v>557</v>
      </c>
      <c r="AA28" s="26"/>
    </row>
    <row r="29" spans="1:27" ht="141" customHeight="1" thickTop="1" thickBot="1">
      <c r="A29" s="417"/>
      <c r="B29" s="121" t="s">
        <v>149</v>
      </c>
      <c r="C29" s="121" t="s">
        <v>150</v>
      </c>
      <c r="D29" s="122">
        <v>41730</v>
      </c>
      <c r="E29" s="122">
        <v>42461</v>
      </c>
      <c r="F29" s="121" t="s">
        <v>666</v>
      </c>
      <c r="G29" s="121" t="s">
        <v>667</v>
      </c>
      <c r="H29" s="123">
        <v>60000</v>
      </c>
      <c r="I29" s="15" t="s">
        <v>69</v>
      </c>
      <c r="J29" s="15"/>
      <c r="K29" s="15"/>
      <c r="L29" s="15"/>
      <c r="M29" s="15"/>
      <c r="N29" s="28"/>
      <c r="O29" s="105"/>
      <c r="P29" s="105"/>
      <c r="Q29" s="105"/>
      <c r="R29" s="105"/>
      <c r="S29" s="105"/>
      <c r="T29" s="26"/>
      <c r="U29" s="26"/>
      <c r="V29" s="26"/>
      <c r="W29" s="26"/>
      <c r="X29" s="26"/>
      <c r="Y29" s="26"/>
      <c r="Z29" s="26"/>
      <c r="AA29" s="26"/>
    </row>
    <row r="30" spans="1:27" ht="114.75" customHeight="1" thickTop="1" thickBot="1">
      <c r="A30" s="417"/>
      <c r="B30" s="121" t="s">
        <v>151</v>
      </c>
      <c r="C30" s="121" t="s">
        <v>152</v>
      </c>
      <c r="D30" s="122">
        <v>40817</v>
      </c>
      <c r="E30" s="122">
        <v>41548</v>
      </c>
      <c r="F30" s="121" t="s">
        <v>153</v>
      </c>
      <c r="G30" s="121" t="s">
        <v>668</v>
      </c>
      <c r="H30" s="123">
        <v>4000000</v>
      </c>
      <c r="I30" s="15"/>
      <c r="J30" s="15"/>
      <c r="K30" s="15"/>
      <c r="L30" s="15" t="s">
        <v>69</v>
      </c>
      <c r="M30" s="15"/>
      <c r="N30" s="28"/>
      <c r="O30" s="105" t="s">
        <v>154</v>
      </c>
      <c r="P30" s="105" t="s">
        <v>90</v>
      </c>
      <c r="Q30" s="105"/>
      <c r="R30" s="105" t="s">
        <v>558</v>
      </c>
      <c r="S30" s="105" t="s">
        <v>559</v>
      </c>
      <c r="T30" s="26"/>
      <c r="U30" s="26"/>
      <c r="V30" s="26"/>
      <c r="W30" s="98"/>
      <c r="X30" s="26"/>
      <c r="Y30" s="26"/>
      <c r="Z30" s="26" t="s">
        <v>564</v>
      </c>
      <c r="AA30" s="26"/>
    </row>
    <row r="31" spans="1:27" ht="87.75" customHeight="1" thickTop="1" thickBot="1">
      <c r="A31" s="417"/>
      <c r="B31" s="121" t="s">
        <v>669</v>
      </c>
      <c r="C31" s="125" t="s">
        <v>157</v>
      </c>
      <c r="D31" s="122">
        <v>41275</v>
      </c>
      <c r="E31" s="122">
        <v>42370</v>
      </c>
      <c r="F31" s="125" t="s">
        <v>561</v>
      </c>
      <c r="G31" s="121" t="s">
        <v>670</v>
      </c>
      <c r="H31" s="123">
        <v>1700000</v>
      </c>
      <c r="I31" s="15"/>
      <c r="J31" s="15"/>
      <c r="K31" s="15" t="s">
        <v>69</v>
      </c>
      <c r="L31" s="15"/>
      <c r="M31" s="15"/>
      <c r="N31" s="28"/>
      <c r="O31" s="105" t="s">
        <v>560</v>
      </c>
      <c r="P31" s="105"/>
      <c r="Q31" s="105"/>
      <c r="R31" s="105" t="s">
        <v>155</v>
      </c>
      <c r="S31" s="105"/>
      <c r="T31" s="26" t="s">
        <v>156</v>
      </c>
      <c r="U31" s="26" t="s">
        <v>157</v>
      </c>
      <c r="V31" s="26"/>
      <c r="W31" s="26"/>
      <c r="X31" s="26" t="s">
        <v>561</v>
      </c>
      <c r="Y31" s="26"/>
      <c r="Z31" s="26" t="s">
        <v>158</v>
      </c>
      <c r="AA31" s="26" t="s">
        <v>159</v>
      </c>
    </row>
    <row r="32" spans="1:27" ht="73.5" customHeight="1" thickTop="1" thickBot="1">
      <c r="A32" s="417"/>
      <c r="B32" s="121" t="s">
        <v>671</v>
      </c>
      <c r="C32" s="121" t="s">
        <v>160</v>
      </c>
      <c r="D32" s="122">
        <v>40969</v>
      </c>
      <c r="E32" s="122">
        <v>42644</v>
      </c>
      <c r="F32" s="121" t="s">
        <v>672</v>
      </c>
      <c r="G32" s="121" t="s">
        <v>673</v>
      </c>
      <c r="H32" s="123">
        <v>7500000</v>
      </c>
      <c r="I32" s="15"/>
      <c r="J32" s="15"/>
      <c r="K32" s="15" t="s">
        <v>69</v>
      </c>
      <c r="L32" s="15"/>
      <c r="M32" s="15"/>
      <c r="N32" s="28"/>
      <c r="O32" s="105" t="s">
        <v>161</v>
      </c>
      <c r="P32" s="105"/>
      <c r="Q32" s="105"/>
      <c r="R32" s="105" t="s">
        <v>162</v>
      </c>
      <c r="S32" s="105"/>
      <c r="T32" s="26" t="s">
        <v>163</v>
      </c>
      <c r="U32" s="26"/>
      <c r="V32" s="26"/>
      <c r="W32" s="26"/>
      <c r="X32" s="26" t="s">
        <v>164</v>
      </c>
      <c r="Y32" s="26"/>
      <c r="Z32" s="26" t="s">
        <v>562</v>
      </c>
      <c r="AA32" s="26" t="s">
        <v>165</v>
      </c>
    </row>
    <row r="33" spans="1:27" ht="69.75" customHeight="1" thickTop="1" thickBot="1">
      <c r="A33" s="417"/>
      <c r="B33" s="121" t="s">
        <v>674</v>
      </c>
      <c r="C33" s="121" t="s">
        <v>166</v>
      </c>
      <c r="D33" s="122">
        <v>40909</v>
      </c>
      <c r="E33" s="122">
        <v>42644</v>
      </c>
      <c r="F33" s="125" t="s">
        <v>633</v>
      </c>
      <c r="G33" s="121" t="s">
        <v>167</v>
      </c>
      <c r="H33" s="123">
        <v>2000000</v>
      </c>
      <c r="I33" s="15"/>
      <c r="J33" s="15"/>
      <c r="K33" s="15"/>
      <c r="L33" s="22" t="s">
        <v>69</v>
      </c>
      <c r="M33" s="15"/>
      <c r="N33" s="28"/>
      <c r="O33" s="105" t="s">
        <v>168</v>
      </c>
      <c r="P33" s="105" t="s">
        <v>90</v>
      </c>
      <c r="Q33" s="105"/>
      <c r="R33" s="105" t="s">
        <v>91</v>
      </c>
      <c r="S33" s="105"/>
      <c r="T33" s="26"/>
      <c r="U33" s="26"/>
      <c r="V33" s="26"/>
      <c r="W33" s="26"/>
      <c r="X33" s="26" t="s">
        <v>533</v>
      </c>
      <c r="Y33" s="26"/>
      <c r="Z33" s="26"/>
      <c r="AA33" s="26"/>
    </row>
    <row r="34" spans="1:27" ht="56.25" customHeight="1" thickTop="1" thickBot="1">
      <c r="A34" s="417"/>
      <c r="B34" s="121" t="s">
        <v>675</v>
      </c>
      <c r="C34" s="121" t="s">
        <v>169</v>
      </c>
      <c r="D34" s="122">
        <v>40909</v>
      </c>
      <c r="E34" s="122">
        <v>42644</v>
      </c>
      <c r="F34" s="125" t="s">
        <v>533</v>
      </c>
      <c r="G34" s="121" t="s">
        <v>164</v>
      </c>
      <c r="H34" s="123">
        <v>1000000</v>
      </c>
      <c r="I34" s="15"/>
      <c r="J34" s="15"/>
      <c r="K34" s="15"/>
      <c r="L34" s="22" t="s">
        <v>69</v>
      </c>
      <c r="M34" s="15"/>
      <c r="N34" s="28"/>
      <c r="O34" s="105" t="s">
        <v>170</v>
      </c>
      <c r="P34" s="105" t="s">
        <v>90</v>
      </c>
      <c r="Q34" s="105"/>
      <c r="R34" s="105" t="s">
        <v>91</v>
      </c>
      <c r="S34" s="105"/>
      <c r="T34" s="26"/>
      <c r="U34" s="26"/>
      <c r="V34" s="26"/>
      <c r="W34" s="26"/>
      <c r="X34" s="26" t="s">
        <v>533</v>
      </c>
      <c r="Y34" s="26"/>
      <c r="Z34" s="26" t="s">
        <v>164</v>
      </c>
      <c r="AA34" s="26"/>
    </row>
    <row r="35" spans="1:27" ht="60" customHeight="1" thickTop="1" thickBot="1">
      <c r="A35" s="417"/>
      <c r="B35" s="121" t="s">
        <v>677</v>
      </c>
      <c r="C35" s="121" t="s">
        <v>171</v>
      </c>
      <c r="D35" s="122">
        <v>40909</v>
      </c>
      <c r="E35" s="122">
        <v>42644</v>
      </c>
      <c r="F35" s="125" t="s">
        <v>533</v>
      </c>
      <c r="G35" s="121" t="s">
        <v>676</v>
      </c>
      <c r="H35" s="123">
        <v>2000000</v>
      </c>
      <c r="I35" s="15"/>
      <c r="J35" s="15"/>
      <c r="K35" s="15"/>
      <c r="L35" s="22" t="s">
        <v>69</v>
      </c>
      <c r="M35" s="15"/>
      <c r="N35" s="28"/>
      <c r="O35" s="105" t="s">
        <v>172</v>
      </c>
      <c r="P35" s="105" t="s">
        <v>90</v>
      </c>
      <c r="Q35" s="105"/>
      <c r="R35" s="105" t="s">
        <v>91</v>
      </c>
      <c r="S35" s="105"/>
      <c r="T35" s="26"/>
      <c r="U35" s="26"/>
      <c r="V35" s="26"/>
      <c r="W35" s="26"/>
      <c r="X35" s="26" t="s">
        <v>533</v>
      </c>
      <c r="Y35" s="26"/>
      <c r="Z35" s="26" t="s">
        <v>563</v>
      </c>
      <c r="AA35" s="26"/>
    </row>
    <row r="36" spans="1:27" ht="111.75" thickTop="1" thickBot="1">
      <c r="A36" s="418"/>
      <c r="B36" s="138" t="s">
        <v>771</v>
      </c>
      <c r="C36" s="138" t="s">
        <v>502</v>
      </c>
      <c r="D36" s="139">
        <v>40969</v>
      </c>
      <c r="E36" s="139">
        <v>42644</v>
      </c>
      <c r="F36" s="138"/>
      <c r="G36" s="138" t="s">
        <v>503</v>
      </c>
      <c r="H36" s="138" t="s">
        <v>504</v>
      </c>
      <c r="I36" s="106"/>
    </row>
    <row r="37" spans="1:27" ht="159" thickTop="1" thickBot="1">
      <c r="A37" s="411" t="s">
        <v>242</v>
      </c>
      <c r="B37" s="121" t="s">
        <v>174</v>
      </c>
      <c r="C37" s="121" t="s">
        <v>175</v>
      </c>
      <c r="D37" s="124">
        <v>41456</v>
      </c>
      <c r="E37" s="124">
        <v>41821</v>
      </c>
      <c r="F37" s="125" t="s">
        <v>180</v>
      </c>
      <c r="G37" s="121" t="s">
        <v>678</v>
      </c>
      <c r="H37" s="123">
        <v>200000</v>
      </c>
      <c r="I37" s="15"/>
      <c r="J37" s="15" t="s">
        <v>69</v>
      </c>
      <c r="K37" s="15"/>
      <c r="L37" s="15"/>
      <c r="M37" s="15"/>
      <c r="N37" s="28"/>
      <c r="O37" s="105" t="s">
        <v>176</v>
      </c>
      <c r="P37" s="105" t="s">
        <v>177</v>
      </c>
      <c r="Q37" s="105" t="s">
        <v>178</v>
      </c>
      <c r="R37" s="105" t="s">
        <v>179</v>
      </c>
      <c r="S37" s="105" t="s">
        <v>567</v>
      </c>
      <c r="T37" s="26"/>
      <c r="U37" s="26"/>
      <c r="V37" s="98">
        <v>41456</v>
      </c>
      <c r="W37" s="98">
        <v>41821</v>
      </c>
      <c r="X37" s="26" t="s">
        <v>180</v>
      </c>
      <c r="Y37" s="26"/>
      <c r="Z37" s="26" t="s">
        <v>181</v>
      </c>
      <c r="AA37" s="26"/>
    </row>
    <row r="38" spans="1:27" ht="332.25" thickTop="1" thickBot="1">
      <c r="A38" s="412"/>
      <c r="B38" s="121" t="s">
        <v>182</v>
      </c>
      <c r="C38" s="121" t="s">
        <v>183</v>
      </c>
      <c r="D38" s="122">
        <v>40909</v>
      </c>
      <c r="E38" s="122">
        <v>42644</v>
      </c>
      <c r="F38" s="125" t="s">
        <v>180</v>
      </c>
      <c r="G38" s="121" t="s">
        <v>679</v>
      </c>
      <c r="H38" s="123" t="s">
        <v>680</v>
      </c>
      <c r="I38" s="15"/>
      <c r="J38" s="15" t="s">
        <v>69</v>
      </c>
      <c r="K38" s="15"/>
      <c r="L38" s="15"/>
      <c r="M38" s="15"/>
      <c r="N38" s="28"/>
      <c r="O38" s="105"/>
      <c r="P38" s="105"/>
      <c r="Q38" s="105"/>
      <c r="R38" s="105"/>
      <c r="S38" s="105"/>
      <c r="T38" s="26"/>
      <c r="U38" s="26"/>
      <c r="V38" s="26"/>
      <c r="W38" s="26"/>
      <c r="X38" s="26" t="s">
        <v>180</v>
      </c>
      <c r="Y38" s="26"/>
      <c r="Z38" s="26" t="s">
        <v>184</v>
      </c>
      <c r="AA38" s="100" t="s">
        <v>624</v>
      </c>
    </row>
    <row r="39" spans="1:27" ht="143.25" customHeight="1" thickTop="1" thickBot="1">
      <c r="A39" s="412"/>
      <c r="B39" s="121" t="s">
        <v>185</v>
      </c>
      <c r="C39" s="121" t="s">
        <v>186</v>
      </c>
      <c r="D39" s="122">
        <v>41275</v>
      </c>
      <c r="E39" s="122">
        <v>42644</v>
      </c>
      <c r="F39" s="130" t="s">
        <v>681</v>
      </c>
      <c r="G39" s="121" t="s">
        <v>682</v>
      </c>
      <c r="H39" s="123" t="s">
        <v>187</v>
      </c>
      <c r="I39" s="15"/>
      <c r="J39" s="15"/>
      <c r="K39" s="15" t="s">
        <v>69</v>
      </c>
      <c r="L39" s="15"/>
      <c r="M39" s="15"/>
      <c r="N39" s="28"/>
      <c r="O39" s="105" t="s">
        <v>188</v>
      </c>
      <c r="P39" s="105" t="s">
        <v>189</v>
      </c>
      <c r="Q39" s="105" t="s">
        <v>568</v>
      </c>
      <c r="R39" s="105" t="s">
        <v>190</v>
      </c>
      <c r="S39" s="105"/>
      <c r="T39" s="26"/>
      <c r="U39" s="26"/>
      <c r="V39" s="26"/>
      <c r="W39" s="26"/>
      <c r="X39" s="26" t="s">
        <v>191</v>
      </c>
      <c r="Y39" s="26"/>
      <c r="Z39" s="26" t="s">
        <v>192</v>
      </c>
      <c r="AA39" s="100" t="s">
        <v>193</v>
      </c>
    </row>
    <row r="40" spans="1:27" ht="190.5" thickTop="1" thickBot="1">
      <c r="A40" s="412"/>
      <c r="B40" s="121" t="s">
        <v>194</v>
      </c>
      <c r="C40" s="121" t="s">
        <v>195</v>
      </c>
      <c r="D40" s="124">
        <v>41487</v>
      </c>
      <c r="E40" s="124">
        <v>42644</v>
      </c>
      <c r="F40" s="121" t="s">
        <v>196</v>
      </c>
      <c r="G40" s="121" t="s">
        <v>683</v>
      </c>
      <c r="H40" s="123" t="s">
        <v>197</v>
      </c>
      <c r="I40" s="15"/>
      <c r="J40" s="15"/>
      <c r="K40" s="15" t="s">
        <v>69</v>
      </c>
      <c r="L40" s="15"/>
      <c r="M40" s="15"/>
      <c r="N40" s="28"/>
      <c r="O40" s="105" t="s">
        <v>569</v>
      </c>
      <c r="P40" s="105" t="s">
        <v>198</v>
      </c>
      <c r="Q40" s="105" t="s">
        <v>199</v>
      </c>
      <c r="R40" s="105" t="s">
        <v>200</v>
      </c>
      <c r="S40" s="105" t="s">
        <v>201</v>
      </c>
      <c r="T40" s="26"/>
      <c r="U40" s="26"/>
      <c r="V40" s="98">
        <v>41487</v>
      </c>
      <c r="W40" s="98">
        <v>42644</v>
      </c>
      <c r="X40" s="26"/>
      <c r="Y40" s="26"/>
      <c r="Z40" s="26" t="s">
        <v>202</v>
      </c>
      <c r="AA40" s="100" t="s">
        <v>625</v>
      </c>
    </row>
    <row r="41" spans="1:27" ht="174.75" thickTop="1" thickBot="1">
      <c r="A41" s="412"/>
      <c r="B41" s="125" t="s">
        <v>684</v>
      </c>
      <c r="C41" s="125" t="s">
        <v>205</v>
      </c>
      <c r="D41" s="124">
        <v>41791</v>
      </c>
      <c r="E41" s="124">
        <v>42644</v>
      </c>
      <c r="F41" s="125" t="s">
        <v>206</v>
      </c>
      <c r="G41" s="130" t="s">
        <v>693</v>
      </c>
      <c r="H41" s="123">
        <v>25000</v>
      </c>
      <c r="I41" s="15"/>
      <c r="J41" s="15"/>
      <c r="K41" s="15" t="s">
        <v>69</v>
      </c>
      <c r="L41" s="15"/>
      <c r="M41" s="15"/>
      <c r="N41" s="28"/>
      <c r="O41" s="105" t="s">
        <v>203</v>
      </c>
      <c r="P41" s="105"/>
      <c r="Q41" s="105"/>
      <c r="R41" s="105" t="s">
        <v>570</v>
      </c>
      <c r="S41" s="105"/>
      <c r="T41" s="26" t="s">
        <v>204</v>
      </c>
      <c r="U41" s="26" t="s">
        <v>205</v>
      </c>
      <c r="V41" s="98">
        <v>41791</v>
      </c>
      <c r="W41" s="98">
        <v>42644</v>
      </c>
      <c r="X41" s="26" t="s">
        <v>206</v>
      </c>
      <c r="Y41" s="26"/>
      <c r="Z41" s="26" t="s">
        <v>207</v>
      </c>
      <c r="AA41" s="26"/>
    </row>
    <row r="42" spans="1:27" ht="159" thickTop="1" thickBot="1">
      <c r="A42" s="412"/>
      <c r="B42" s="121" t="s">
        <v>208</v>
      </c>
      <c r="C42" s="121" t="s">
        <v>209</v>
      </c>
      <c r="D42" s="122">
        <v>41061</v>
      </c>
      <c r="E42" s="122">
        <v>42644</v>
      </c>
      <c r="F42" s="121" t="s">
        <v>210</v>
      </c>
      <c r="G42" s="130" t="s">
        <v>694</v>
      </c>
      <c r="H42" s="123">
        <v>2500000</v>
      </c>
      <c r="I42" s="15"/>
      <c r="J42" s="15" t="s">
        <v>69</v>
      </c>
      <c r="K42" s="15"/>
      <c r="L42" s="15"/>
      <c r="M42" s="15"/>
      <c r="N42" s="28"/>
      <c r="O42" s="105" t="s">
        <v>211</v>
      </c>
      <c r="P42" s="105"/>
      <c r="Q42" s="105"/>
      <c r="R42" s="105"/>
      <c r="S42" s="105" t="s">
        <v>212</v>
      </c>
      <c r="T42" s="26"/>
      <c r="U42" s="26"/>
      <c r="V42" s="26"/>
      <c r="W42" s="26"/>
      <c r="X42" s="26"/>
      <c r="Y42" s="26"/>
      <c r="Z42" s="26" t="s">
        <v>213</v>
      </c>
      <c r="AA42" s="26"/>
    </row>
    <row r="43" spans="1:27" ht="237.75" thickTop="1" thickBot="1">
      <c r="A43" s="412"/>
      <c r="B43" s="121" t="s">
        <v>214</v>
      </c>
      <c r="C43" s="121" t="s">
        <v>215</v>
      </c>
      <c r="D43" s="122">
        <v>40969</v>
      </c>
      <c r="E43" s="124">
        <v>42644</v>
      </c>
      <c r="F43" s="125" t="s">
        <v>574</v>
      </c>
      <c r="G43" s="121" t="s">
        <v>695</v>
      </c>
      <c r="H43" s="123" t="s">
        <v>187</v>
      </c>
      <c r="I43" s="15"/>
      <c r="J43" s="15"/>
      <c r="K43" s="15" t="s">
        <v>69</v>
      </c>
      <c r="L43" s="15"/>
      <c r="M43" s="15"/>
      <c r="N43" s="28"/>
      <c r="O43" s="105" t="s">
        <v>571</v>
      </c>
      <c r="P43" s="105"/>
      <c r="Q43" s="105" t="s">
        <v>572</v>
      </c>
      <c r="R43" s="105" t="s">
        <v>216</v>
      </c>
      <c r="S43" s="105" t="s">
        <v>573</v>
      </c>
      <c r="T43" s="26"/>
      <c r="U43" s="26"/>
      <c r="V43" s="26"/>
      <c r="W43" s="98">
        <v>42644</v>
      </c>
      <c r="X43" s="26" t="s">
        <v>574</v>
      </c>
      <c r="Y43" s="26"/>
      <c r="Z43" s="26" t="s">
        <v>217</v>
      </c>
      <c r="AA43" s="113" t="s">
        <v>685</v>
      </c>
    </row>
    <row r="44" spans="1:27" ht="111.75" thickTop="1" thickBot="1">
      <c r="A44" s="412"/>
      <c r="B44" s="121" t="s">
        <v>218</v>
      </c>
      <c r="C44" s="121" t="s">
        <v>219</v>
      </c>
      <c r="D44" s="122">
        <v>40909</v>
      </c>
      <c r="E44" s="122">
        <v>41244</v>
      </c>
      <c r="F44" s="121" t="s">
        <v>696</v>
      </c>
      <c r="G44" s="121" t="s">
        <v>220</v>
      </c>
      <c r="H44" s="123">
        <v>500000</v>
      </c>
      <c r="I44" s="15"/>
      <c r="J44" s="15"/>
      <c r="K44" s="15"/>
      <c r="L44" s="15"/>
      <c r="M44" s="15" t="s">
        <v>69</v>
      </c>
      <c r="N44" s="28"/>
      <c r="O44" s="105" t="s">
        <v>221</v>
      </c>
      <c r="P44" s="105"/>
      <c r="Q44" s="105"/>
      <c r="R44" s="105" t="s">
        <v>222</v>
      </c>
      <c r="S44" s="105" t="s">
        <v>223</v>
      </c>
      <c r="T44" s="26"/>
      <c r="U44" s="26"/>
      <c r="V44" s="26"/>
      <c r="W44" s="26"/>
      <c r="X44" s="26"/>
      <c r="Y44" s="26"/>
      <c r="Z44" s="26"/>
      <c r="AA44" s="26"/>
    </row>
    <row r="45" spans="1:27" ht="48.75" thickTop="1" thickBot="1">
      <c r="A45" s="412"/>
      <c r="B45" s="121" t="s">
        <v>224</v>
      </c>
      <c r="C45" s="121" t="s">
        <v>219</v>
      </c>
      <c r="D45" s="133">
        <v>41456</v>
      </c>
      <c r="E45" s="133">
        <v>42186</v>
      </c>
      <c r="F45" s="125" t="s">
        <v>697</v>
      </c>
      <c r="G45" s="121" t="s">
        <v>698</v>
      </c>
      <c r="H45" s="123">
        <v>200000</v>
      </c>
      <c r="I45" s="15"/>
      <c r="J45" s="15" t="s">
        <v>69</v>
      </c>
      <c r="K45" s="15"/>
      <c r="L45" s="15"/>
      <c r="M45" s="15"/>
      <c r="N45" s="28"/>
      <c r="O45" s="105" t="s">
        <v>575</v>
      </c>
      <c r="P45" s="105"/>
      <c r="Q45" s="105"/>
      <c r="R45" s="105" t="s">
        <v>225</v>
      </c>
      <c r="S45" s="105" t="s">
        <v>576</v>
      </c>
      <c r="T45" s="26"/>
      <c r="U45" s="26"/>
      <c r="V45" s="99">
        <v>41456</v>
      </c>
      <c r="W45" s="99">
        <v>42186</v>
      </c>
      <c r="X45" s="26" t="s">
        <v>577</v>
      </c>
      <c r="Y45" s="26"/>
      <c r="Z45" s="100" t="s">
        <v>226</v>
      </c>
      <c r="AA45" s="26"/>
    </row>
    <row r="46" spans="1:27" ht="159" thickTop="1" thickBot="1">
      <c r="A46" s="412"/>
      <c r="B46" s="121" t="s">
        <v>699</v>
      </c>
      <c r="C46" s="121" t="s">
        <v>219</v>
      </c>
      <c r="D46" s="122">
        <v>40909</v>
      </c>
      <c r="E46" s="122">
        <v>41609</v>
      </c>
      <c r="F46" s="121" t="s">
        <v>701</v>
      </c>
      <c r="G46" s="121" t="s">
        <v>700</v>
      </c>
      <c r="H46" s="123">
        <v>1000000</v>
      </c>
      <c r="I46" s="15"/>
      <c r="J46" s="15"/>
      <c r="K46" s="15" t="s">
        <v>69</v>
      </c>
      <c r="L46" s="15"/>
      <c r="M46" s="15"/>
      <c r="N46" s="28"/>
      <c r="O46" s="105" t="s">
        <v>227</v>
      </c>
      <c r="P46" s="105" t="s">
        <v>228</v>
      </c>
      <c r="Q46" s="105" t="s">
        <v>229</v>
      </c>
      <c r="R46" s="105" t="s">
        <v>230</v>
      </c>
      <c r="S46" s="105" t="s">
        <v>231</v>
      </c>
      <c r="T46" s="26" t="s">
        <v>232</v>
      </c>
      <c r="U46" s="26"/>
      <c r="V46" s="26"/>
      <c r="W46" s="100" t="s">
        <v>233</v>
      </c>
      <c r="X46" s="26" t="s">
        <v>234</v>
      </c>
      <c r="Y46" s="26" t="s">
        <v>235</v>
      </c>
      <c r="Z46" s="26"/>
      <c r="AA46" s="26"/>
    </row>
    <row r="47" spans="1:27" ht="143.25" thickTop="1" thickBot="1">
      <c r="A47" s="412"/>
      <c r="B47" s="121" t="s">
        <v>236</v>
      </c>
      <c r="C47" s="121" t="s">
        <v>237</v>
      </c>
      <c r="D47" s="122">
        <v>40909</v>
      </c>
      <c r="E47" s="122">
        <v>42644</v>
      </c>
      <c r="F47" s="121" t="s">
        <v>563</v>
      </c>
      <c r="G47" s="121" t="s">
        <v>702</v>
      </c>
      <c r="H47" s="123">
        <v>3600000</v>
      </c>
      <c r="I47" s="15"/>
      <c r="J47" s="15" t="s">
        <v>69</v>
      </c>
      <c r="K47" s="15"/>
      <c r="L47" s="15"/>
      <c r="M47" s="15"/>
      <c r="N47" s="28"/>
      <c r="O47" s="105" t="s">
        <v>176</v>
      </c>
      <c r="P47" s="105" t="s">
        <v>177</v>
      </c>
      <c r="Q47" s="105" t="s">
        <v>178</v>
      </c>
      <c r="R47" s="105" t="s">
        <v>179</v>
      </c>
      <c r="S47" s="105" t="s">
        <v>239</v>
      </c>
      <c r="T47" s="26"/>
      <c r="U47" s="26"/>
      <c r="V47" s="26"/>
      <c r="W47" s="26"/>
      <c r="X47" s="26" t="s">
        <v>180</v>
      </c>
      <c r="Y47" s="26" t="s">
        <v>578</v>
      </c>
      <c r="Z47" s="26"/>
      <c r="AA47" s="26"/>
    </row>
    <row r="48" spans="1:27" ht="143.25" thickTop="1" thickBot="1">
      <c r="A48" s="412"/>
      <c r="B48" s="121" t="s">
        <v>240</v>
      </c>
      <c r="C48" s="121" t="s">
        <v>241</v>
      </c>
      <c r="D48" s="122">
        <v>41913</v>
      </c>
      <c r="E48" s="122">
        <v>42644</v>
      </c>
      <c r="F48" s="121" t="s">
        <v>703</v>
      </c>
      <c r="G48" s="121" t="s">
        <v>704</v>
      </c>
      <c r="H48" s="123">
        <v>3000000</v>
      </c>
      <c r="I48" s="15" t="s">
        <v>69</v>
      </c>
      <c r="J48" s="15"/>
      <c r="K48" s="15"/>
      <c r="L48" s="15"/>
      <c r="M48" s="15"/>
      <c r="N48" s="28"/>
      <c r="O48" s="105"/>
      <c r="P48" s="105"/>
      <c r="Q48" s="105"/>
      <c r="R48" s="105"/>
      <c r="S48" s="105"/>
      <c r="T48" s="26"/>
      <c r="U48" s="26"/>
      <c r="V48" s="26"/>
      <c r="W48" s="26"/>
      <c r="X48" s="26"/>
      <c r="Y48" s="26"/>
      <c r="Z48" s="26"/>
      <c r="AA48" s="26"/>
    </row>
    <row r="49" spans="1:27" ht="156" customHeight="1" thickTop="1" thickBot="1">
      <c r="A49" s="416" t="s">
        <v>290</v>
      </c>
      <c r="B49" s="121" t="s">
        <v>243</v>
      </c>
      <c r="C49" s="121" t="s">
        <v>579</v>
      </c>
      <c r="D49" s="124">
        <v>41640</v>
      </c>
      <c r="E49" s="124">
        <v>42005</v>
      </c>
      <c r="F49" s="125" t="s">
        <v>246</v>
      </c>
      <c r="G49" s="134" t="s">
        <v>773</v>
      </c>
      <c r="H49" s="123">
        <v>100000</v>
      </c>
      <c r="I49" s="15"/>
      <c r="J49" s="20" t="s">
        <v>69</v>
      </c>
      <c r="K49" s="15"/>
      <c r="L49" s="15"/>
      <c r="M49" s="15"/>
      <c r="N49" s="28"/>
      <c r="O49" s="105" t="s">
        <v>244</v>
      </c>
      <c r="P49" s="105"/>
      <c r="Q49" s="105" t="s">
        <v>580</v>
      </c>
      <c r="R49" s="105"/>
      <c r="S49" s="105" t="s">
        <v>245</v>
      </c>
      <c r="T49" s="26"/>
      <c r="U49" s="26"/>
      <c r="V49" s="98">
        <v>41640</v>
      </c>
      <c r="W49" s="98">
        <v>42005</v>
      </c>
      <c r="X49" s="26" t="s">
        <v>246</v>
      </c>
      <c r="Y49" s="26"/>
      <c r="Z49" s="26" t="s">
        <v>581</v>
      </c>
      <c r="AA49" s="26"/>
    </row>
    <row r="50" spans="1:27" ht="96" customHeight="1" thickTop="1" thickBot="1">
      <c r="A50" s="417"/>
      <c r="B50" s="121" t="s">
        <v>247</v>
      </c>
      <c r="C50" s="121" t="s">
        <v>248</v>
      </c>
      <c r="D50" s="122">
        <v>40909</v>
      </c>
      <c r="E50" s="122">
        <v>42644</v>
      </c>
      <c r="F50" s="121" t="s">
        <v>249</v>
      </c>
      <c r="G50" s="121" t="s">
        <v>772</v>
      </c>
      <c r="H50" s="123" t="s">
        <v>250</v>
      </c>
      <c r="I50" s="15"/>
      <c r="J50" s="15"/>
      <c r="K50" s="15"/>
      <c r="L50" s="15" t="s">
        <v>69</v>
      </c>
      <c r="M50" s="15"/>
      <c r="N50" s="28"/>
      <c r="O50" s="105" t="s">
        <v>582</v>
      </c>
      <c r="P50" s="105"/>
      <c r="Q50" s="105"/>
      <c r="R50" s="105" t="s">
        <v>155</v>
      </c>
      <c r="S50" s="105"/>
      <c r="T50" s="26" t="s">
        <v>251</v>
      </c>
      <c r="U50" s="26" t="s">
        <v>252</v>
      </c>
      <c r="V50" s="26"/>
      <c r="W50" s="26"/>
      <c r="X50" s="26"/>
      <c r="Y50" s="26"/>
      <c r="Z50" s="26" t="s">
        <v>253</v>
      </c>
      <c r="AA50" s="26"/>
    </row>
    <row r="51" spans="1:27" ht="127.5" thickTop="1" thickBot="1">
      <c r="A51" s="417"/>
      <c r="B51" s="121" t="s">
        <v>705</v>
      </c>
      <c r="C51" s="121" t="s">
        <v>254</v>
      </c>
      <c r="D51" s="122">
        <v>40909</v>
      </c>
      <c r="E51" s="124">
        <v>42644</v>
      </c>
      <c r="F51" s="125" t="s">
        <v>246</v>
      </c>
      <c r="G51" s="121" t="s">
        <v>706</v>
      </c>
      <c r="H51" s="123">
        <v>300000</v>
      </c>
      <c r="I51" s="15"/>
      <c r="J51" s="15"/>
      <c r="K51" s="15" t="s">
        <v>69</v>
      </c>
      <c r="L51" s="15"/>
      <c r="M51" s="15"/>
      <c r="N51" s="28"/>
      <c r="O51" s="105" t="s">
        <v>255</v>
      </c>
      <c r="P51" s="105" t="s">
        <v>256</v>
      </c>
      <c r="Q51" s="105"/>
      <c r="R51" s="105" t="s">
        <v>91</v>
      </c>
      <c r="S51" s="105" t="s">
        <v>583</v>
      </c>
      <c r="T51" s="26" t="s">
        <v>257</v>
      </c>
      <c r="U51" s="26"/>
      <c r="V51" s="26"/>
      <c r="W51" s="98">
        <v>42644</v>
      </c>
      <c r="X51" s="26" t="s">
        <v>246</v>
      </c>
      <c r="Y51" s="26"/>
      <c r="Z51" s="102" t="s">
        <v>584</v>
      </c>
      <c r="AA51" s="26"/>
    </row>
    <row r="52" spans="1:27" ht="127.5" thickTop="1" thickBot="1">
      <c r="A52" s="417"/>
      <c r="B52" s="121" t="s">
        <v>258</v>
      </c>
      <c r="C52" s="121" t="s">
        <v>259</v>
      </c>
      <c r="D52" s="122">
        <v>40909</v>
      </c>
      <c r="E52" s="122">
        <v>41548</v>
      </c>
      <c r="F52" s="121" t="s">
        <v>709</v>
      </c>
      <c r="G52" s="121" t="s">
        <v>707</v>
      </c>
      <c r="H52" s="123">
        <v>2000000</v>
      </c>
      <c r="I52" s="15"/>
      <c r="J52" s="15"/>
      <c r="K52" s="15"/>
      <c r="L52" s="15" t="s">
        <v>69</v>
      </c>
      <c r="M52" s="15"/>
      <c r="N52" s="28"/>
      <c r="O52" s="105" t="s">
        <v>585</v>
      </c>
      <c r="P52" s="105" t="s">
        <v>260</v>
      </c>
      <c r="Q52" s="105" t="s">
        <v>261</v>
      </c>
      <c r="R52" s="105" t="s">
        <v>262</v>
      </c>
      <c r="S52" s="105" t="s">
        <v>263</v>
      </c>
      <c r="T52" s="26"/>
      <c r="U52" s="26"/>
      <c r="V52" s="26"/>
      <c r="W52" s="26"/>
      <c r="X52" s="26"/>
      <c r="Y52" s="26"/>
      <c r="Z52" s="26" t="s">
        <v>586</v>
      </c>
      <c r="AA52" s="26"/>
    </row>
    <row r="53" spans="1:27" s="153" customFormat="1" ht="80.25" thickTop="1" thickBot="1">
      <c r="A53" s="417"/>
      <c r="B53" s="146" t="s">
        <v>264</v>
      </c>
      <c r="C53" s="146" t="s">
        <v>265</v>
      </c>
      <c r="D53" s="147">
        <v>42278</v>
      </c>
      <c r="E53" s="147">
        <v>42644</v>
      </c>
      <c r="F53" s="146" t="s">
        <v>266</v>
      </c>
      <c r="G53" s="146" t="s">
        <v>710</v>
      </c>
      <c r="H53" s="148">
        <v>300000</v>
      </c>
      <c r="I53" s="149" t="s">
        <v>69</v>
      </c>
      <c r="J53" s="149"/>
      <c r="K53" s="149"/>
      <c r="L53" s="149"/>
      <c r="M53" s="149"/>
      <c r="N53" s="150"/>
      <c r="O53" s="151" t="s">
        <v>244</v>
      </c>
      <c r="P53" s="151"/>
      <c r="Q53" s="151"/>
      <c r="R53" s="151"/>
      <c r="S53" s="151"/>
      <c r="T53" s="152"/>
      <c r="U53" s="152"/>
      <c r="V53" s="152"/>
      <c r="W53" s="152"/>
      <c r="X53" s="152" t="s">
        <v>266</v>
      </c>
      <c r="Y53" s="152"/>
      <c r="Z53" s="152" t="s">
        <v>780</v>
      </c>
      <c r="AA53" s="152"/>
    </row>
    <row r="54" spans="1:27" ht="96" thickTop="1" thickBot="1">
      <c r="A54" s="417"/>
      <c r="B54" s="121" t="s">
        <v>267</v>
      </c>
      <c r="C54" s="121" t="s">
        <v>268</v>
      </c>
      <c r="D54" s="122">
        <v>40909</v>
      </c>
      <c r="E54" s="122">
        <v>41548</v>
      </c>
      <c r="F54" s="121" t="s">
        <v>712</v>
      </c>
      <c r="G54" s="121" t="s">
        <v>711</v>
      </c>
      <c r="H54" s="123">
        <v>1000000</v>
      </c>
      <c r="I54" s="15"/>
      <c r="J54" s="15"/>
      <c r="K54" s="15" t="s">
        <v>69</v>
      </c>
      <c r="L54" s="15"/>
      <c r="M54" s="15"/>
      <c r="N54" s="28"/>
      <c r="O54" s="105" t="s">
        <v>269</v>
      </c>
      <c r="P54" s="105"/>
      <c r="Q54" s="105"/>
      <c r="R54" s="105"/>
      <c r="S54" s="105" t="s">
        <v>270</v>
      </c>
      <c r="T54" s="26"/>
      <c r="U54" s="26"/>
      <c r="V54" s="26"/>
      <c r="W54" s="26"/>
      <c r="X54" s="26"/>
      <c r="Y54" s="26"/>
      <c r="Z54" s="26" t="s">
        <v>271</v>
      </c>
      <c r="AA54" s="26"/>
    </row>
    <row r="55" spans="1:27" ht="143.25" thickTop="1" thickBot="1">
      <c r="A55" s="417"/>
      <c r="B55" s="121" t="s">
        <v>272</v>
      </c>
      <c r="C55" s="121" t="s">
        <v>273</v>
      </c>
      <c r="D55" s="122">
        <v>40909</v>
      </c>
      <c r="E55" s="122" t="s">
        <v>274</v>
      </c>
      <c r="F55" s="121" t="s">
        <v>713</v>
      </c>
      <c r="G55" s="121" t="s">
        <v>714</v>
      </c>
      <c r="H55" s="123">
        <v>1000000</v>
      </c>
      <c r="I55" s="15"/>
      <c r="J55" s="15" t="s">
        <v>69</v>
      </c>
      <c r="K55" s="15"/>
      <c r="L55" s="15"/>
      <c r="M55" s="15"/>
      <c r="N55" s="28"/>
      <c r="O55" s="105" t="s">
        <v>587</v>
      </c>
      <c r="P55" s="105"/>
      <c r="Q55" s="105"/>
      <c r="R55" s="105"/>
      <c r="S55" s="105" t="s">
        <v>275</v>
      </c>
      <c r="T55" s="26"/>
      <c r="U55" s="26"/>
      <c r="V55" s="26"/>
      <c r="W55" s="26"/>
      <c r="X55" s="26"/>
      <c r="Y55" s="26"/>
      <c r="Z55" s="26" t="s">
        <v>588</v>
      </c>
      <c r="AA55" s="26"/>
    </row>
    <row r="56" spans="1:27" ht="222" thickTop="1" thickBot="1">
      <c r="A56" s="417"/>
      <c r="B56" s="121" t="s">
        <v>276</v>
      </c>
      <c r="C56" s="121" t="s">
        <v>277</v>
      </c>
      <c r="D56" s="122">
        <v>40909</v>
      </c>
      <c r="E56" s="122">
        <v>42644</v>
      </c>
      <c r="F56" s="121" t="s">
        <v>715</v>
      </c>
      <c r="G56" s="121" t="s">
        <v>716</v>
      </c>
      <c r="H56" s="123">
        <v>600000</v>
      </c>
      <c r="I56" s="15"/>
      <c r="J56" s="15" t="s">
        <v>69</v>
      </c>
      <c r="K56" s="15"/>
      <c r="L56" s="15"/>
      <c r="M56" s="15"/>
      <c r="N56" s="28"/>
      <c r="O56" s="105" t="s">
        <v>278</v>
      </c>
      <c r="P56" s="105" t="s">
        <v>177</v>
      </c>
      <c r="Q56" s="105" t="s">
        <v>178</v>
      </c>
      <c r="R56" s="105" t="s">
        <v>238</v>
      </c>
      <c r="S56" s="105" t="s">
        <v>279</v>
      </c>
      <c r="T56" s="26"/>
      <c r="U56" s="26"/>
      <c r="V56" s="26"/>
      <c r="W56" s="98">
        <v>42644</v>
      </c>
      <c r="X56" s="26"/>
      <c r="Y56" s="26"/>
      <c r="Z56" s="26" t="s">
        <v>280</v>
      </c>
      <c r="AA56" s="26"/>
    </row>
    <row r="57" spans="1:27" ht="111.75" thickTop="1" thickBot="1">
      <c r="A57" s="417"/>
      <c r="B57" s="121" t="s">
        <v>717</v>
      </c>
      <c r="C57" s="125" t="s">
        <v>283</v>
      </c>
      <c r="D57" s="122">
        <v>41183</v>
      </c>
      <c r="E57" s="124">
        <v>41974</v>
      </c>
      <c r="F57" s="125" t="s">
        <v>590</v>
      </c>
      <c r="G57" s="121" t="s">
        <v>718</v>
      </c>
      <c r="H57" s="123">
        <v>8000000</v>
      </c>
      <c r="I57" s="15"/>
      <c r="J57" s="15" t="s">
        <v>69</v>
      </c>
      <c r="K57" s="15"/>
      <c r="L57" s="15"/>
      <c r="M57" s="15"/>
      <c r="N57" s="28"/>
      <c r="O57" s="105" t="s">
        <v>589</v>
      </c>
      <c r="P57" s="105"/>
      <c r="Q57" s="105"/>
      <c r="R57" s="105" t="s">
        <v>281</v>
      </c>
      <c r="S57" s="105"/>
      <c r="T57" s="26" t="s">
        <v>282</v>
      </c>
      <c r="U57" s="26" t="s">
        <v>283</v>
      </c>
      <c r="V57" s="26"/>
      <c r="W57" s="98">
        <v>41974</v>
      </c>
      <c r="X57" s="26" t="s">
        <v>590</v>
      </c>
      <c r="Y57" s="26"/>
      <c r="Z57" s="26" t="s">
        <v>284</v>
      </c>
      <c r="AA57" s="26"/>
    </row>
    <row r="58" spans="1:27" ht="159" thickTop="1" thickBot="1">
      <c r="A58" s="417"/>
      <c r="B58" s="121" t="s">
        <v>285</v>
      </c>
      <c r="C58" s="121" t="s">
        <v>591</v>
      </c>
      <c r="D58" s="122">
        <v>40909</v>
      </c>
      <c r="E58" s="122">
        <v>42705</v>
      </c>
      <c r="F58" s="121" t="s">
        <v>563</v>
      </c>
      <c r="G58" s="121" t="s">
        <v>719</v>
      </c>
      <c r="H58" s="123">
        <v>20000</v>
      </c>
      <c r="I58" s="15"/>
      <c r="J58" s="15" t="s">
        <v>69</v>
      </c>
      <c r="K58" s="15"/>
      <c r="L58" s="15"/>
      <c r="M58" s="15"/>
      <c r="N58" s="28"/>
      <c r="O58" s="105"/>
      <c r="P58" s="105"/>
      <c r="Q58" s="105"/>
      <c r="R58" s="105"/>
      <c r="S58" s="105"/>
      <c r="T58" s="26"/>
      <c r="U58" s="26"/>
      <c r="V58" s="26"/>
      <c r="W58" s="26"/>
      <c r="X58" s="26" t="s">
        <v>180</v>
      </c>
      <c r="Y58" s="26"/>
      <c r="Z58" s="26" t="s">
        <v>592</v>
      </c>
      <c r="AA58" s="26"/>
    </row>
    <row r="59" spans="1:27" ht="174.75" thickTop="1" thickBot="1">
      <c r="A59" s="417"/>
      <c r="B59" s="121" t="s">
        <v>774</v>
      </c>
      <c r="C59" s="121" t="s">
        <v>160</v>
      </c>
      <c r="D59" s="122">
        <v>40969</v>
      </c>
      <c r="E59" s="122">
        <v>42644</v>
      </c>
      <c r="F59" s="121" t="s">
        <v>286</v>
      </c>
      <c r="G59" s="121" t="s">
        <v>720</v>
      </c>
      <c r="H59" s="123">
        <v>7500000</v>
      </c>
      <c r="I59" s="15"/>
      <c r="J59" s="15" t="s">
        <v>69</v>
      </c>
      <c r="K59" s="15"/>
      <c r="L59" s="15"/>
      <c r="M59" s="15"/>
      <c r="N59" s="28"/>
      <c r="O59" s="105" t="s">
        <v>287</v>
      </c>
      <c r="P59" s="105"/>
      <c r="Q59" s="105" t="s">
        <v>593</v>
      </c>
      <c r="R59" s="105" t="s">
        <v>288</v>
      </c>
      <c r="S59" s="105" t="s">
        <v>289</v>
      </c>
      <c r="T59" s="26"/>
      <c r="U59" s="26"/>
      <c r="V59" s="26"/>
      <c r="W59" s="26"/>
      <c r="X59" s="26"/>
      <c r="Y59" s="26"/>
      <c r="Z59" s="26"/>
      <c r="AA59" s="26"/>
    </row>
    <row r="60" spans="1:27" ht="96" thickTop="1" thickBot="1">
      <c r="A60" s="418"/>
      <c r="B60" s="144" t="s">
        <v>777</v>
      </c>
      <c r="C60" s="142" t="s">
        <v>630</v>
      </c>
      <c r="D60" s="143">
        <v>41548</v>
      </c>
      <c r="E60" s="143">
        <v>42644</v>
      </c>
      <c r="F60" s="140" t="s">
        <v>775</v>
      </c>
      <c r="G60" s="141" t="s">
        <v>776</v>
      </c>
      <c r="H60" s="145">
        <v>1000000</v>
      </c>
      <c r="I60" s="106"/>
    </row>
    <row r="61" spans="1:27" ht="111.75" thickTop="1" thickBot="1">
      <c r="A61" s="411" t="s">
        <v>315</v>
      </c>
      <c r="B61" s="121" t="s">
        <v>291</v>
      </c>
      <c r="C61" s="121" t="s">
        <v>292</v>
      </c>
      <c r="D61" s="122">
        <v>40909</v>
      </c>
      <c r="E61" s="122">
        <v>42644</v>
      </c>
      <c r="F61" s="121" t="s">
        <v>246</v>
      </c>
      <c r="G61" s="121" t="s">
        <v>721</v>
      </c>
      <c r="H61" s="123">
        <v>450000</v>
      </c>
      <c r="I61" s="15"/>
      <c r="J61" s="15"/>
      <c r="K61" s="15"/>
      <c r="L61" s="15" t="s">
        <v>69</v>
      </c>
      <c r="M61" s="15"/>
      <c r="N61" s="28"/>
      <c r="O61" s="105" t="s">
        <v>293</v>
      </c>
      <c r="P61" s="105" t="s">
        <v>90</v>
      </c>
      <c r="Q61" s="105"/>
      <c r="R61" s="105" t="s">
        <v>91</v>
      </c>
      <c r="S61" s="105"/>
      <c r="T61" s="26"/>
      <c r="U61" s="26"/>
      <c r="V61" s="26"/>
      <c r="W61" s="26"/>
      <c r="X61" s="26" t="s">
        <v>246</v>
      </c>
      <c r="Y61" s="26"/>
      <c r="Z61" s="26" t="s">
        <v>294</v>
      </c>
      <c r="AA61" s="26"/>
    </row>
    <row r="62" spans="1:27" ht="96" thickTop="1" thickBot="1">
      <c r="A62" s="412"/>
      <c r="B62" s="121" t="s">
        <v>295</v>
      </c>
      <c r="C62" s="121" t="s">
        <v>296</v>
      </c>
      <c r="D62" s="122">
        <v>41183</v>
      </c>
      <c r="E62" s="122">
        <v>42644</v>
      </c>
      <c r="F62" s="121" t="s">
        <v>300</v>
      </c>
      <c r="G62" s="121" t="s">
        <v>722</v>
      </c>
      <c r="H62" s="123">
        <v>500000</v>
      </c>
      <c r="I62" s="15"/>
      <c r="J62" s="15"/>
      <c r="K62" s="15"/>
      <c r="L62" s="15" t="s">
        <v>69</v>
      </c>
      <c r="M62" s="15"/>
      <c r="N62" s="28"/>
      <c r="O62" s="105" t="s">
        <v>297</v>
      </c>
      <c r="P62" s="105" t="s">
        <v>90</v>
      </c>
      <c r="Q62" s="105" t="s">
        <v>298</v>
      </c>
      <c r="R62" s="105" t="s">
        <v>91</v>
      </c>
      <c r="S62" s="105" t="s">
        <v>299</v>
      </c>
      <c r="T62" s="26"/>
      <c r="U62" s="26"/>
      <c r="V62" s="26"/>
      <c r="W62" s="26"/>
      <c r="X62" s="26" t="s">
        <v>300</v>
      </c>
      <c r="Y62" s="26"/>
      <c r="Z62" s="26" t="s">
        <v>246</v>
      </c>
      <c r="AA62" s="26"/>
    </row>
    <row r="63" spans="1:27" ht="80.25" thickTop="1" thickBot="1">
      <c r="A63" s="412"/>
      <c r="B63" s="121" t="s">
        <v>301</v>
      </c>
      <c r="C63" s="121" t="s">
        <v>302</v>
      </c>
      <c r="D63" s="122">
        <v>41122</v>
      </c>
      <c r="E63" s="122">
        <v>42644</v>
      </c>
      <c r="F63" s="130" t="s">
        <v>778</v>
      </c>
      <c r="G63" s="121" t="s">
        <v>303</v>
      </c>
      <c r="H63" s="123">
        <v>500000</v>
      </c>
      <c r="I63" s="15"/>
      <c r="J63" s="15"/>
      <c r="K63" s="15"/>
      <c r="L63" s="15" t="s">
        <v>69</v>
      </c>
      <c r="M63" s="15"/>
      <c r="N63" s="28"/>
      <c r="O63" s="105" t="s">
        <v>594</v>
      </c>
      <c r="P63" s="105"/>
      <c r="Q63" s="105"/>
      <c r="R63" s="105" t="s">
        <v>304</v>
      </c>
      <c r="S63" s="105"/>
      <c r="T63" s="26"/>
      <c r="U63" s="26"/>
      <c r="V63" s="26"/>
      <c r="W63" s="26"/>
      <c r="X63" s="100" t="s">
        <v>595</v>
      </c>
      <c r="Y63" s="26"/>
      <c r="Z63" s="26" t="s">
        <v>305</v>
      </c>
      <c r="AA63" s="113" t="s">
        <v>642</v>
      </c>
    </row>
    <row r="64" spans="1:27" ht="159" thickTop="1" thickBot="1">
      <c r="A64" s="412"/>
      <c r="B64" s="121" t="s">
        <v>306</v>
      </c>
      <c r="C64" s="121" t="s">
        <v>307</v>
      </c>
      <c r="D64" s="122">
        <v>41183</v>
      </c>
      <c r="E64" s="122">
        <v>42644</v>
      </c>
      <c r="F64" s="130" t="s">
        <v>778</v>
      </c>
      <c r="G64" s="121" t="s">
        <v>779</v>
      </c>
      <c r="H64" s="123">
        <v>600000</v>
      </c>
      <c r="I64" s="15"/>
      <c r="J64" s="15"/>
      <c r="K64" s="15" t="s">
        <v>69</v>
      </c>
      <c r="L64" s="15"/>
      <c r="M64" s="15"/>
      <c r="N64" s="28"/>
      <c r="O64" s="105" t="s">
        <v>596</v>
      </c>
      <c r="P64" s="105"/>
      <c r="Q64" s="105"/>
      <c r="R64" s="105" t="s">
        <v>304</v>
      </c>
      <c r="S64" s="105" t="s">
        <v>598</v>
      </c>
      <c r="T64" s="26" t="s">
        <v>597</v>
      </c>
      <c r="U64" s="26"/>
      <c r="V64" s="26"/>
      <c r="W64" s="120"/>
      <c r="X64" s="100" t="s">
        <v>595</v>
      </c>
      <c r="Y64" s="26"/>
      <c r="Z64" s="26" t="s">
        <v>641</v>
      </c>
      <c r="AA64" s="113" t="s">
        <v>640</v>
      </c>
    </row>
    <row r="65" spans="1:27" ht="96" thickTop="1" thickBot="1">
      <c r="A65" s="412"/>
      <c r="B65" s="121" t="s">
        <v>308</v>
      </c>
      <c r="C65" s="121" t="s">
        <v>309</v>
      </c>
      <c r="D65" s="122">
        <v>40817</v>
      </c>
      <c r="E65" s="122">
        <v>42644</v>
      </c>
      <c r="F65" s="121" t="s">
        <v>246</v>
      </c>
      <c r="G65" s="121" t="s">
        <v>723</v>
      </c>
      <c r="H65" s="123">
        <v>450000</v>
      </c>
      <c r="I65" s="15"/>
      <c r="J65" s="15"/>
      <c r="K65" s="15"/>
      <c r="L65" s="15" t="s">
        <v>69</v>
      </c>
      <c r="M65" s="15"/>
      <c r="N65" s="28"/>
      <c r="O65" s="105" t="s">
        <v>297</v>
      </c>
      <c r="P65" s="105" t="s">
        <v>90</v>
      </c>
      <c r="Q65" s="105"/>
      <c r="R65" s="105" t="s">
        <v>91</v>
      </c>
      <c r="S65" s="105" t="s">
        <v>310</v>
      </c>
      <c r="T65" s="26"/>
      <c r="U65" s="26"/>
      <c r="V65" s="26"/>
      <c r="W65" s="26"/>
      <c r="X65" s="26" t="s">
        <v>246</v>
      </c>
      <c r="Y65" s="26"/>
      <c r="Z65" s="26" t="s">
        <v>311</v>
      </c>
      <c r="AA65" s="26"/>
    </row>
    <row r="66" spans="1:27" ht="127.5" thickTop="1" thickBot="1">
      <c r="A66" s="412"/>
      <c r="B66" s="121" t="s">
        <v>312</v>
      </c>
      <c r="C66" s="121" t="s">
        <v>313</v>
      </c>
      <c r="D66" s="122">
        <v>40909</v>
      </c>
      <c r="E66" s="122">
        <v>42370</v>
      </c>
      <c r="F66" s="121" t="s">
        <v>724</v>
      </c>
      <c r="G66" s="121" t="s">
        <v>725</v>
      </c>
      <c r="H66" s="123">
        <v>600000</v>
      </c>
      <c r="I66" s="15"/>
      <c r="J66" s="15" t="s">
        <v>69</v>
      </c>
      <c r="K66" s="15"/>
      <c r="L66" s="15"/>
      <c r="M66" s="15"/>
      <c r="N66" s="28"/>
      <c r="O66" s="105"/>
      <c r="P66" s="105"/>
      <c r="Q66" s="105"/>
      <c r="R66" s="105"/>
      <c r="S66" s="105"/>
      <c r="T66" s="26"/>
      <c r="U66" s="26"/>
      <c r="V66" s="26"/>
      <c r="W66" s="26"/>
      <c r="X66" s="100" t="s">
        <v>599</v>
      </c>
      <c r="Y66" s="26"/>
      <c r="Z66" s="26" t="s">
        <v>314</v>
      </c>
      <c r="AA66" s="26"/>
    </row>
    <row r="67" spans="1:27" ht="96" thickTop="1" thickBot="1">
      <c r="A67" s="411" t="s">
        <v>330</v>
      </c>
      <c r="B67" s="106" t="s">
        <v>316</v>
      </c>
      <c r="C67" s="106" t="s">
        <v>317</v>
      </c>
      <c r="D67" s="98">
        <v>41640</v>
      </c>
      <c r="E67" s="98">
        <v>42278</v>
      </c>
      <c r="F67" s="100" t="s">
        <v>318</v>
      </c>
      <c r="G67" s="106" t="s">
        <v>726</v>
      </c>
      <c r="H67" s="112">
        <v>25000</v>
      </c>
      <c r="I67" s="15"/>
      <c r="J67" s="15" t="s">
        <v>69</v>
      </c>
      <c r="K67" s="15"/>
      <c r="L67" s="15"/>
      <c r="M67" s="15"/>
      <c r="N67" s="28"/>
      <c r="O67" s="105"/>
      <c r="P67" s="105"/>
      <c r="Q67" s="105"/>
      <c r="R67" s="105"/>
      <c r="S67" s="105" t="s">
        <v>600</v>
      </c>
      <c r="T67" s="26"/>
      <c r="U67" s="26"/>
      <c r="V67" s="98">
        <v>41640</v>
      </c>
      <c r="W67" s="98">
        <v>42278</v>
      </c>
      <c r="X67" s="100" t="s">
        <v>318</v>
      </c>
      <c r="Y67" s="26"/>
      <c r="Z67" s="26" t="s">
        <v>319</v>
      </c>
      <c r="AA67" s="26"/>
    </row>
    <row r="68" spans="1:27" ht="96" thickTop="1" thickBot="1">
      <c r="A68" s="412"/>
      <c r="B68" s="106" t="s">
        <v>320</v>
      </c>
      <c r="C68" s="106" t="s">
        <v>321</v>
      </c>
      <c r="D68" s="110">
        <v>41091</v>
      </c>
      <c r="E68" s="110">
        <v>41821</v>
      </c>
      <c r="F68" s="100" t="s">
        <v>318</v>
      </c>
      <c r="G68" s="106" t="s">
        <v>728</v>
      </c>
      <c r="H68" s="112">
        <v>6800000</v>
      </c>
      <c r="I68" s="15"/>
      <c r="J68" s="15" t="s">
        <v>69</v>
      </c>
      <c r="K68" s="15"/>
      <c r="L68" s="15"/>
      <c r="M68" s="15"/>
      <c r="N68" s="28"/>
      <c r="O68" s="105"/>
      <c r="P68" s="105"/>
      <c r="Q68" s="105"/>
      <c r="R68" s="105"/>
      <c r="S68" s="105"/>
      <c r="T68" s="26"/>
      <c r="U68" s="26"/>
      <c r="V68" s="26"/>
      <c r="W68" s="26"/>
      <c r="X68" s="100" t="s">
        <v>318</v>
      </c>
      <c r="Y68" s="26"/>
      <c r="Z68" s="26" t="s">
        <v>319</v>
      </c>
      <c r="AA68" s="26"/>
    </row>
    <row r="69" spans="1:27" ht="127.5" thickTop="1" thickBot="1">
      <c r="A69" s="412"/>
      <c r="B69" s="106" t="s">
        <v>322</v>
      </c>
      <c r="C69" s="106" t="s">
        <v>323</v>
      </c>
      <c r="D69" s="110">
        <v>40909</v>
      </c>
      <c r="E69" s="110">
        <v>42644</v>
      </c>
      <c r="F69" s="26" t="s">
        <v>324</v>
      </c>
      <c r="G69" s="106" t="s">
        <v>727</v>
      </c>
      <c r="H69" s="112">
        <v>50000</v>
      </c>
      <c r="I69" s="15"/>
      <c r="J69" s="15" t="s">
        <v>69</v>
      </c>
      <c r="K69" s="15"/>
      <c r="L69" s="15"/>
      <c r="M69" s="15"/>
      <c r="N69" s="28"/>
      <c r="O69" s="105"/>
      <c r="P69" s="105"/>
      <c r="Q69" s="105"/>
      <c r="R69" s="105"/>
      <c r="S69" s="105"/>
      <c r="T69" s="26"/>
      <c r="U69" s="26"/>
      <c r="V69" s="26"/>
      <c r="W69" s="26"/>
      <c r="X69" s="26" t="s">
        <v>324</v>
      </c>
      <c r="Y69" s="26"/>
      <c r="Z69" s="26" t="s">
        <v>325</v>
      </c>
      <c r="AA69" s="113" t="s">
        <v>686</v>
      </c>
    </row>
    <row r="70" spans="1:27" ht="127.5" thickTop="1" thickBot="1">
      <c r="A70" s="412"/>
      <c r="B70" s="121" t="s">
        <v>326</v>
      </c>
      <c r="C70" s="121" t="s">
        <v>327</v>
      </c>
      <c r="D70" s="122">
        <v>40909</v>
      </c>
      <c r="E70" s="122">
        <v>42644</v>
      </c>
      <c r="F70" s="121" t="s">
        <v>729</v>
      </c>
      <c r="G70" s="121" t="s">
        <v>328</v>
      </c>
      <c r="H70" s="123">
        <v>100000</v>
      </c>
      <c r="I70" s="15"/>
      <c r="J70" s="15" t="s">
        <v>69</v>
      </c>
      <c r="K70" s="15"/>
      <c r="L70" s="15"/>
      <c r="M70" s="15"/>
      <c r="N70" s="28"/>
      <c r="O70" s="105"/>
      <c r="P70" s="105"/>
      <c r="Q70" s="105"/>
      <c r="R70" s="105"/>
      <c r="S70" s="105"/>
      <c r="T70" s="26"/>
      <c r="U70" s="26"/>
      <c r="V70" s="26"/>
      <c r="W70" s="26"/>
      <c r="X70" s="26" t="s">
        <v>601</v>
      </c>
      <c r="Y70" s="26"/>
      <c r="Z70" s="26"/>
      <c r="AA70" s="100" t="s">
        <v>329</v>
      </c>
    </row>
    <row r="71" spans="1:27" ht="159" thickTop="1" thickBot="1">
      <c r="A71" s="411" t="s">
        <v>390</v>
      </c>
      <c r="B71" s="121" t="s">
        <v>331</v>
      </c>
      <c r="C71" s="121" t="s">
        <v>332</v>
      </c>
      <c r="D71" s="124">
        <v>41548</v>
      </c>
      <c r="E71" s="133">
        <v>42644</v>
      </c>
      <c r="F71" s="125" t="s">
        <v>334</v>
      </c>
      <c r="G71" s="121" t="s">
        <v>730</v>
      </c>
      <c r="H71" s="123">
        <v>600000</v>
      </c>
      <c r="I71" s="15"/>
      <c r="J71" s="15" t="s">
        <v>69</v>
      </c>
      <c r="K71" s="15"/>
      <c r="L71" s="15"/>
      <c r="M71" s="15"/>
      <c r="N71" s="28"/>
      <c r="O71" s="105" t="s">
        <v>287</v>
      </c>
      <c r="P71" s="105"/>
      <c r="Q71" s="105"/>
      <c r="R71" s="105" t="s">
        <v>288</v>
      </c>
      <c r="S71" s="105"/>
      <c r="T71" s="26"/>
      <c r="U71" s="26"/>
      <c r="V71" s="98">
        <v>41548</v>
      </c>
      <c r="W71" s="101">
        <v>42644</v>
      </c>
      <c r="X71" s="26" t="s">
        <v>334</v>
      </c>
      <c r="Y71" s="26"/>
      <c r="Z71" s="26" t="s">
        <v>335</v>
      </c>
      <c r="AA71" s="26"/>
    </row>
    <row r="72" spans="1:27" ht="206.25" thickTop="1" thickBot="1">
      <c r="A72" s="412"/>
      <c r="B72" s="125" t="s">
        <v>337</v>
      </c>
      <c r="C72" s="125" t="s">
        <v>603</v>
      </c>
      <c r="D72" s="124">
        <v>41548</v>
      </c>
      <c r="E72" s="133">
        <v>42644</v>
      </c>
      <c r="F72" s="121" t="s">
        <v>336</v>
      </c>
      <c r="G72" s="121" t="s">
        <v>731</v>
      </c>
      <c r="H72" s="123">
        <v>600000</v>
      </c>
      <c r="I72" s="15"/>
      <c r="J72" s="15" t="s">
        <v>69</v>
      </c>
      <c r="K72" s="15"/>
      <c r="L72" s="15"/>
      <c r="M72" s="15"/>
      <c r="N72" s="28"/>
      <c r="O72" s="105"/>
      <c r="P72" s="105"/>
      <c r="Q72" s="105"/>
      <c r="R72" s="105"/>
      <c r="S72" s="105" t="s">
        <v>602</v>
      </c>
      <c r="T72" s="26" t="s">
        <v>337</v>
      </c>
      <c r="U72" s="26" t="s">
        <v>603</v>
      </c>
      <c r="V72" s="98">
        <v>41548</v>
      </c>
      <c r="W72" s="101">
        <v>42644</v>
      </c>
      <c r="X72" s="26"/>
      <c r="Y72" s="26"/>
      <c r="Z72" s="102" t="s">
        <v>338</v>
      </c>
      <c r="AA72" s="113" t="s">
        <v>687</v>
      </c>
    </row>
    <row r="73" spans="1:27" ht="253.5" thickTop="1" thickBot="1">
      <c r="A73" s="412"/>
      <c r="B73" s="121" t="s">
        <v>339</v>
      </c>
      <c r="C73" s="121" t="s">
        <v>340</v>
      </c>
      <c r="D73" s="122">
        <v>40940</v>
      </c>
      <c r="E73" s="122">
        <v>42614</v>
      </c>
      <c r="F73" s="121" t="s">
        <v>341</v>
      </c>
      <c r="G73" s="121" t="s">
        <v>732</v>
      </c>
      <c r="H73" s="123">
        <v>3000000</v>
      </c>
      <c r="I73" s="15"/>
      <c r="J73" s="15" t="s">
        <v>69</v>
      </c>
      <c r="K73" s="15"/>
      <c r="L73" s="15"/>
      <c r="M73" s="15"/>
      <c r="N73" s="28"/>
      <c r="O73" s="105"/>
      <c r="P73" s="105"/>
      <c r="Q73" s="105"/>
      <c r="R73" s="105"/>
      <c r="S73" s="105"/>
      <c r="T73" s="26"/>
      <c r="U73" s="26"/>
      <c r="V73" s="26"/>
      <c r="W73" s="26"/>
      <c r="X73" s="26"/>
      <c r="Y73" s="26"/>
      <c r="Z73" s="100" t="s">
        <v>604</v>
      </c>
      <c r="AA73" s="100" t="s">
        <v>342</v>
      </c>
    </row>
    <row r="74" spans="1:27" ht="190.5" thickTop="1" thickBot="1">
      <c r="A74" s="412"/>
      <c r="B74" s="121" t="s">
        <v>343</v>
      </c>
      <c r="C74" s="121" t="s">
        <v>344</v>
      </c>
      <c r="D74" s="122">
        <v>40969</v>
      </c>
      <c r="E74" s="122" t="s">
        <v>345</v>
      </c>
      <c r="F74" s="121" t="s">
        <v>341</v>
      </c>
      <c r="G74" s="121" t="s">
        <v>733</v>
      </c>
      <c r="H74" s="123">
        <v>400000</v>
      </c>
      <c r="I74" s="15"/>
      <c r="J74" s="15"/>
      <c r="K74" s="15" t="s">
        <v>69</v>
      </c>
      <c r="L74" s="15"/>
      <c r="M74" s="15"/>
      <c r="N74" s="28"/>
      <c r="O74" s="105"/>
      <c r="P74" s="105"/>
      <c r="Q74" s="105"/>
      <c r="R74" s="105"/>
      <c r="S74" s="105" t="s">
        <v>346</v>
      </c>
      <c r="T74" s="26"/>
      <c r="U74" s="26"/>
      <c r="V74" s="26"/>
      <c r="W74" s="26"/>
      <c r="X74" s="26"/>
      <c r="Y74" s="26"/>
      <c r="Z74" s="100" t="s">
        <v>605</v>
      </c>
      <c r="AA74" s="100" t="s">
        <v>347</v>
      </c>
    </row>
    <row r="75" spans="1:27" ht="237.75" thickTop="1" thickBot="1">
      <c r="A75" s="412"/>
      <c r="B75" s="106" t="s">
        <v>606</v>
      </c>
      <c r="C75" s="106" t="s">
        <v>348</v>
      </c>
      <c r="D75" s="98">
        <v>41426</v>
      </c>
      <c r="E75" s="98">
        <v>41609</v>
      </c>
      <c r="F75" s="106" t="s">
        <v>349</v>
      </c>
      <c r="G75" s="106" t="s">
        <v>350</v>
      </c>
      <c r="H75" s="112">
        <v>200000</v>
      </c>
      <c r="I75" s="15"/>
      <c r="J75" s="15" t="s">
        <v>69</v>
      </c>
      <c r="K75" s="15"/>
      <c r="L75" s="15"/>
      <c r="M75" s="15"/>
      <c r="N75" s="28" t="s">
        <v>73</v>
      </c>
      <c r="O75" s="105"/>
      <c r="P75" s="105"/>
      <c r="Q75" s="105"/>
      <c r="R75" s="105"/>
      <c r="S75" s="105"/>
      <c r="T75" s="26"/>
      <c r="U75" s="26"/>
      <c r="V75" s="98">
        <v>41426</v>
      </c>
      <c r="W75" s="98">
        <v>41609</v>
      </c>
      <c r="X75" s="26"/>
      <c r="Y75" s="26"/>
      <c r="Z75" s="26"/>
      <c r="AA75" s="100" t="s">
        <v>1214</v>
      </c>
    </row>
    <row r="76" spans="1:27" ht="237.75" thickTop="1" thickBot="1">
      <c r="A76" s="412"/>
      <c r="B76" s="106" t="s">
        <v>351</v>
      </c>
      <c r="C76" s="106" t="s">
        <v>352</v>
      </c>
      <c r="D76" s="110">
        <v>41091</v>
      </c>
      <c r="E76" s="110">
        <v>42614</v>
      </c>
      <c r="F76" s="106" t="s">
        <v>349</v>
      </c>
      <c r="G76" s="106" t="s">
        <v>353</v>
      </c>
      <c r="H76" s="112">
        <v>5000000</v>
      </c>
      <c r="I76" s="15"/>
      <c r="J76" s="15" t="s">
        <v>69</v>
      </c>
      <c r="K76" s="15"/>
      <c r="L76" s="15"/>
      <c r="M76" s="15"/>
      <c r="N76" s="28" t="s">
        <v>73</v>
      </c>
      <c r="O76" s="105"/>
      <c r="P76" s="105"/>
      <c r="Q76" s="105"/>
      <c r="R76" s="105"/>
      <c r="S76" s="105"/>
      <c r="T76" s="26"/>
      <c r="U76" s="26"/>
      <c r="V76" s="98">
        <v>41640</v>
      </c>
      <c r="W76" s="26" t="s">
        <v>354</v>
      </c>
      <c r="X76" s="26"/>
      <c r="Y76" s="26"/>
      <c r="Z76" s="26"/>
      <c r="AA76" s="100" t="s">
        <v>1215</v>
      </c>
    </row>
    <row r="77" spans="1:27" ht="243" customHeight="1" thickTop="1" thickBot="1">
      <c r="A77" s="412"/>
      <c r="B77" s="128" t="s">
        <v>355</v>
      </c>
      <c r="C77" s="128" t="s">
        <v>356</v>
      </c>
      <c r="D77" s="129">
        <v>40940</v>
      </c>
      <c r="E77" s="129">
        <v>42614</v>
      </c>
      <c r="F77" s="128" t="s">
        <v>357</v>
      </c>
      <c r="G77" s="128" t="s">
        <v>358</v>
      </c>
      <c r="H77" s="127">
        <v>400000</v>
      </c>
      <c r="I77" s="15"/>
      <c r="J77" s="15" t="s">
        <v>69</v>
      </c>
      <c r="K77" s="15"/>
      <c r="L77" s="15"/>
      <c r="M77" s="15"/>
      <c r="N77" s="28" t="s">
        <v>73</v>
      </c>
      <c r="O77" s="105"/>
      <c r="P77" s="105" t="s">
        <v>359</v>
      </c>
      <c r="Q77" s="105" t="s">
        <v>360</v>
      </c>
      <c r="R77" s="105" t="s">
        <v>361</v>
      </c>
      <c r="S77" s="105" t="s">
        <v>362</v>
      </c>
      <c r="T77" s="26"/>
      <c r="U77" s="26"/>
      <c r="V77" s="26"/>
      <c r="W77" s="26"/>
      <c r="X77" s="26"/>
      <c r="Y77" s="26"/>
      <c r="Z77" s="26"/>
      <c r="AA77" s="100" t="s">
        <v>363</v>
      </c>
    </row>
    <row r="78" spans="1:27" ht="395.25" thickTop="1" thickBot="1">
      <c r="A78" s="412"/>
      <c r="B78" s="121" t="s">
        <v>364</v>
      </c>
      <c r="C78" s="121" t="s">
        <v>365</v>
      </c>
      <c r="D78" s="122">
        <v>41000</v>
      </c>
      <c r="E78" s="122">
        <v>42614</v>
      </c>
      <c r="F78" s="121" t="s">
        <v>357</v>
      </c>
      <c r="G78" s="134" t="s">
        <v>741</v>
      </c>
      <c r="H78" s="123">
        <v>5000000</v>
      </c>
      <c r="I78" s="15"/>
      <c r="J78" s="15"/>
      <c r="K78" s="15" t="s">
        <v>69</v>
      </c>
      <c r="L78" s="15"/>
      <c r="M78" s="15"/>
      <c r="N78" s="28"/>
      <c r="O78" s="105" t="s">
        <v>366</v>
      </c>
      <c r="P78" s="105" t="s">
        <v>367</v>
      </c>
      <c r="Q78" s="105" t="s">
        <v>368</v>
      </c>
      <c r="R78" s="105" t="s">
        <v>369</v>
      </c>
      <c r="S78" s="105" t="s">
        <v>370</v>
      </c>
      <c r="T78" s="26"/>
      <c r="U78" s="26"/>
      <c r="V78" s="26"/>
      <c r="W78" s="26"/>
      <c r="X78" s="26"/>
      <c r="Y78" s="26"/>
      <c r="Z78" s="100" t="s">
        <v>607</v>
      </c>
      <c r="AA78" s="26" t="s">
        <v>742</v>
      </c>
    </row>
    <row r="79" spans="1:27" ht="111.75" thickTop="1" thickBot="1">
      <c r="A79" s="412"/>
      <c r="B79" s="121" t="s">
        <v>734</v>
      </c>
      <c r="C79" s="121" t="s">
        <v>371</v>
      </c>
      <c r="D79" s="122">
        <v>40909</v>
      </c>
      <c r="E79" s="124">
        <v>42186</v>
      </c>
      <c r="F79" s="125" t="s">
        <v>735</v>
      </c>
      <c r="G79" s="121" t="s">
        <v>736</v>
      </c>
      <c r="H79" s="123">
        <v>250000</v>
      </c>
      <c r="I79" s="15"/>
      <c r="J79" s="15"/>
      <c r="K79" s="15"/>
      <c r="L79" s="15" t="s">
        <v>69</v>
      </c>
      <c r="M79" s="15"/>
      <c r="N79" s="28"/>
      <c r="O79" s="105" t="s">
        <v>372</v>
      </c>
      <c r="P79" s="105" t="s">
        <v>608</v>
      </c>
      <c r="Q79" s="105"/>
      <c r="R79" s="105" t="s">
        <v>91</v>
      </c>
      <c r="S79" s="105"/>
      <c r="T79" s="102" t="s">
        <v>374</v>
      </c>
      <c r="U79" s="26"/>
      <c r="V79" s="26"/>
      <c r="W79" s="98">
        <v>42186</v>
      </c>
      <c r="X79" s="26" t="s">
        <v>92</v>
      </c>
      <c r="Y79" s="26"/>
      <c r="Z79" s="26" t="s">
        <v>102</v>
      </c>
      <c r="AA79" s="113"/>
    </row>
    <row r="80" spans="1:27" ht="111.75" thickTop="1" thickBot="1">
      <c r="A80" s="412"/>
      <c r="B80" s="121" t="s">
        <v>737</v>
      </c>
      <c r="C80" s="121" t="s">
        <v>375</v>
      </c>
      <c r="D80" s="122">
        <v>41275</v>
      </c>
      <c r="E80" s="124">
        <v>42644</v>
      </c>
      <c r="F80" s="125" t="s">
        <v>92</v>
      </c>
      <c r="G80" s="121" t="s">
        <v>738</v>
      </c>
      <c r="H80" s="123">
        <v>8000000</v>
      </c>
      <c r="I80" s="15"/>
      <c r="K80" s="15" t="s">
        <v>69</v>
      </c>
      <c r="L80" s="15"/>
      <c r="M80" s="15"/>
      <c r="N80" s="28"/>
      <c r="O80" s="105"/>
      <c r="P80" s="105"/>
      <c r="Q80" s="105"/>
      <c r="R80" s="105" t="s">
        <v>91</v>
      </c>
      <c r="S80" s="105"/>
      <c r="T80" s="102" t="s">
        <v>376</v>
      </c>
      <c r="U80" s="26"/>
      <c r="V80" s="26"/>
      <c r="W80" s="98">
        <v>42644</v>
      </c>
      <c r="X80" s="26" t="s">
        <v>92</v>
      </c>
      <c r="Y80" s="26"/>
      <c r="Z80" s="26" t="s">
        <v>377</v>
      </c>
      <c r="AA80" s="26"/>
    </row>
    <row r="81" spans="1:27" ht="253.5" thickTop="1" thickBot="1">
      <c r="A81" s="412"/>
      <c r="B81" s="121" t="s">
        <v>378</v>
      </c>
      <c r="C81" s="121" t="s">
        <v>375</v>
      </c>
      <c r="D81" s="122">
        <v>40909</v>
      </c>
      <c r="E81" s="122">
        <v>42644</v>
      </c>
      <c r="F81" s="121" t="s">
        <v>740</v>
      </c>
      <c r="G81" s="121" t="s">
        <v>750</v>
      </c>
      <c r="H81" s="123">
        <v>5300000</v>
      </c>
      <c r="I81" s="15"/>
      <c r="J81" s="14"/>
      <c r="K81" s="15"/>
      <c r="L81" s="15" t="s">
        <v>69</v>
      </c>
      <c r="M81" s="15"/>
      <c r="N81" s="28"/>
      <c r="O81" s="105" t="s">
        <v>372</v>
      </c>
      <c r="P81" s="105" t="s">
        <v>373</v>
      </c>
      <c r="Q81" s="105"/>
      <c r="R81" s="105" t="s">
        <v>91</v>
      </c>
      <c r="S81" s="105"/>
      <c r="T81" s="26"/>
      <c r="U81" s="26"/>
      <c r="V81" s="26"/>
      <c r="W81" s="26"/>
      <c r="X81" s="26" t="s">
        <v>92</v>
      </c>
      <c r="Y81" s="26"/>
      <c r="Z81" s="100" t="s">
        <v>379</v>
      </c>
      <c r="AA81" s="113" t="s">
        <v>739</v>
      </c>
    </row>
    <row r="82" spans="1:27" ht="206.25" thickTop="1" thickBot="1">
      <c r="A82" s="412"/>
      <c r="B82" s="121" t="s">
        <v>380</v>
      </c>
      <c r="C82" s="121" t="s">
        <v>381</v>
      </c>
      <c r="D82" s="122">
        <v>40910</v>
      </c>
      <c r="E82" s="122">
        <v>42370</v>
      </c>
      <c r="F82" s="121" t="s">
        <v>743</v>
      </c>
      <c r="G82" s="121" t="s">
        <v>744</v>
      </c>
      <c r="H82" s="123">
        <v>4000000</v>
      </c>
      <c r="I82" s="15"/>
      <c r="J82" s="15"/>
      <c r="K82" s="15"/>
      <c r="L82" s="15" t="s">
        <v>69</v>
      </c>
      <c r="M82" s="15"/>
      <c r="N82" s="28"/>
      <c r="O82" s="105" t="s">
        <v>609</v>
      </c>
      <c r="P82" s="105" t="s">
        <v>610</v>
      </c>
      <c r="Q82" s="105" t="s">
        <v>462</v>
      </c>
      <c r="R82" s="105" t="s">
        <v>426</v>
      </c>
      <c r="S82" s="105"/>
      <c r="T82" s="26"/>
      <c r="U82" s="26"/>
      <c r="V82" s="26"/>
      <c r="W82" s="26"/>
      <c r="X82" s="26"/>
      <c r="Y82" s="26"/>
      <c r="Z82" s="26"/>
      <c r="AA82" s="26"/>
    </row>
    <row r="83" spans="1:27" ht="222" thickTop="1" thickBot="1">
      <c r="A83" s="412"/>
      <c r="B83" s="121" t="s">
        <v>382</v>
      </c>
      <c r="C83" s="121" t="s">
        <v>383</v>
      </c>
      <c r="D83" s="122">
        <v>40909</v>
      </c>
      <c r="E83" s="122">
        <v>41640</v>
      </c>
      <c r="F83" s="121" t="s">
        <v>745</v>
      </c>
      <c r="G83" s="121" t="s">
        <v>746</v>
      </c>
      <c r="H83" s="123">
        <v>200000</v>
      </c>
      <c r="I83" s="15"/>
      <c r="J83" s="15"/>
      <c r="K83" s="15"/>
      <c r="L83" s="15" t="s">
        <v>69</v>
      </c>
      <c r="M83" s="15"/>
      <c r="N83" s="28"/>
      <c r="O83" s="105" t="s">
        <v>384</v>
      </c>
      <c r="P83" s="105" t="s">
        <v>373</v>
      </c>
      <c r="Q83" s="105"/>
      <c r="R83" s="105"/>
      <c r="S83" s="105" t="s">
        <v>385</v>
      </c>
      <c r="T83" s="26"/>
      <c r="U83" s="26"/>
      <c r="V83" s="26"/>
      <c r="W83" s="26"/>
      <c r="X83" s="102" t="s">
        <v>386</v>
      </c>
      <c r="Y83" s="26"/>
      <c r="Z83" s="102" t="s">
        <v>611</v>
      </c>
      <c r="AA83" s="26"/>
    </row>
    <row r="84" spans="1:27" ht="253.5" thickTop="1" thickBot="1">
      <c r="A84" s="412"/>
      <c r="B84" s="121" t="s">
        <v>387</v>
      </c>
      <c r="C84" s="121" t="s">
        <v>388</v>
      </c>
      <c r="D84" s="122">
        <v>40909</v>
      </c>
      <c r="E84" s="122">
        <v>41640</v>
      </c>
      <c r="F84" s="121" t="s">
        <v>286</v>
      </c>
      <c r="G84" s="121" t="s">
        <v>747</v>
      </c>
      <c r="H84" s="123">
        <v>600000</v>
      </c>
      <c r="I84" s="15"/>
      <c r="J84" s="15"/>
      <c r="K84" s="15" t="s">
        <v>69</v>
      </c>
      <c r="L84" s="15"/>
      <c r="M84" s="15"/>
      <c r="N84" s="28"/>
      <c r="O84" s="105" t="s">
        <v>612</v>
      </c>
      <c r="P84" s="105"/>
      <c r="Q84" s="105"/>
      <c r="R84" s="105"/>
      <c r="S84" s="105" t="s">
        <v>613</v>
      </c>
      <c r="T84" s="26"/>
      <c r="U84" s="26"/>
      <c r="V84" s="26"/>
      <c r="W84" s="26"/>
      <c r="X84" s="26"/>
      <c r="Y84" s="102"/>
      <c r="Z84" s="26" t="s">
        <v>389</v>
      </c>
      <c r="AA84" s="26"/>
    </row>
    <row r="85" spans="1:27" ht="143.25" thickTop="1" thickBot="1">
      <c r="A85" s="411" t="s">
        <v>414</v>
      </c>
      <c r="B85" s="121" t="s">
        <v>391</v>
      </c>
      <c r="C85" s="121" t="s">
        <v>392</v>
      </c>
      <c r="D85" s="124">
        <v>41456</v>
      </c>
      <c r="E85" s="124">
        <v>42644</v>
      </c>
      <c r="F85" s="136" t="s">
        <v>397</v>
      </c>
      <c r="G85" s="121" t="s">
        <v>751</v>
      </c>
      <c r="H85" s="123">
        <v>4000000</v>
      </c>
      <c r="I85" s="15"/>
      <c r="J85" s="15" t="s">
        <v>69</v>
      </c>
      <c r="K85" s="15"/>
      <c r="L85" s="15"/>
      <c r="M85" s="15"/>
      <c r="N85" s="28"/>
      <c r="O85" s="105" t="s">
        <v>393</v>
      </c>
      <c r="P85" s="105"/>
      <c r="Q85" s="105" t="s">
        <v>394</v>
      </c>
      <c r="R85" s="105" t="s">
        <v>395</v>
      </c>
      <c r="S85" s="105" t="s">
        <v>396</v>
      </c>
      <c r="T85" s="26"/>
      <c r="U85" s="26"/>
      <c r="V85" s="98">
        <v>41456</v>
      </c>
      <c r="W85" s="98">
        <v>42644</v>
      </c>
      <c r="X85" s="100" t="s">
        <v>397</v>
      </c>
      <c r="Y85" s="26"/>
      <c r="Z85" s="26" t="s">
        <v>398</v>
      </c>
      <c r="AA85" s="26"/>
    </row>
    <row r="86" spans="1:27" ht="190.5" thickTop="1" thickBot="1">
      <c r="A86" s="412"/>
      <c r="B86" s="121" t="s">
        <v>399</v>
      </c>
      <c r="C86" s="121" t="s">
        <v>404</v>
      </c>
      <c r="D86" s="124">
        <v>41456</v>
      </c>
      <c r="E86" s="124">
        <v>42644</v>
      </c>
      <c r="F86" s="136" t="s">
        <v>397</v>
      </c>
      <c r="G86" s="121" t="s">
        <v>400</v>
      </c>
      <c r="H86" s="123">
        <v>600000</v>
      </c>
      <c r="I86" s="15"/>
      <c r="J86" s="15" t="s">
        <v>69</v>
      </c>
      <c r="K86" s="15"/>
      <c r="L86" s="15"/>
      <c r="M86" s="15"/>
      <c r="N86" s="28"/>
      <c r="O86" s="105" t="s">
        <v>401</v>
      </c>
      <c r="P86" s="105"/>
      <c r="Q86" s="105" t="s">
        <v>402</v>
      </c>
      <c r="R86" s="105" t="s">
        <v>395</v>
      </c>
      <c r="S86" s="105" t="s">
        <v>403</v>
      </c>
      <c r="T86" s="26"/>
      <c r="U86" s="26" t="s">
        <v>404</v>
      </c>
      <c r="V86" s="98">
        <v>41456</v>
      </c>
      <c r="W86" s="98">
        <v>42644</v>
      </c>
      <c r="X86" s="100" t="s">
        <v>397</v>
      </c>
      <c r="Y86" s="26"/>
      <c r="Z86" s="26" t="s">
        <v>405</v>
      </c>
      <c r="AA86" s="26" t="s">
        <v>406</v>
      </c>
    </row>
    <row r="87" spans="1:27" ht="143.25" thickTop="1" thickBot="1">
      <c r="A87" s="412"/>
      <c r="B87" s="121" t="s">
        <v>407</v>
      </c>
      <c r="C87" s="121" t="s">
        <v>408</v>
      </c>
      <c r="D87" s="122">
        <v>40909</v>
      </c>
      <c r="E87" s="122">
        <v>41640</v>
      </c>
      <c r="F87" s="121" t="s">
        <v>411</v>
      </c>
      <c r="G87" s="121" t="s">
        <v>752</v>
      </c>
      <c r="H87" s="123">
        <v>100000</v>
      </c>
      <c r="I87" s="15"/>
      <c r="J87" s="15" t="s">
        <v>69</v>
      </c>
      <c r="K87" s="15"/>
      <c r="L87" s="15"/>
      <c r="M87" s="15"/>
      <c r="N87" s="28"/>
      <c r="O87" s="105" t="s">
        <v>409</v>
      </c>
      <c r="P87" s="105" t="s">
        <v>177</v>
      </c>
      <c r="Q87" s="105" t="s">
        <v>410</v>
      </c>
      <c r="R87" s="105" t="s">
        <v>614</v>
      </c>
      <c r="S87" s="105" t="s">
        <v>279</v>
      </c>
      <c r="T87" s="26"/>
      <c r="U87" s="26"/>
      <c r="V87" s="26"/>
      <c r="W87" s="26"/>
      <c r="X87" s="26" t="s">
        <v>411</v>
      </c>
      <c r="Y87" s="26"/>
      <c r="Z87" s="26" t="s">
        <v>412</v>
      </c>
      <c r="AA87" s="26" t="s">
        <v>413</v>
      </c>
    </row>
    <row r="88" spans="1:27" ht="127.5" thickTop="1" thickBot="1">
      <c r="A88" s="411" t="s">
        <v>476</v>
      </c>
      <c r="B88" s="121" t="s">
        <v>415</v>
      </c>
      <c r="C88" s="121" t="s">
        <v>416</v>
      </c>
      <c r="D88" s="122">
        <v>40940</v>
      </c>
      <c r="E88" s="122">
        <v>42614</v>
      </c>
      <c r="F88" s="121" t="s">
        <v>754</v>
      </c>
      <c r="G88" s="121" t="s">
        <v>753</v>
      </c>
      <c r="H88" s="123">
        <v>400000</v>
      </c>
      <c r="I88" s="15"/>
      <c r="J88" s="15"/>
      <c r="K88" s="15" t="s">
        <v>69</v>
      </c>
      <c r="L88" s="15"/>
      <c r="M88" s="15"/>
      <c r="N88" s="28"/>
      <c r="O88" s="105" t="s">
        <v>417</v>
      </c>
      <c r="P88" s="105" t="s">
        <v>418</v>
      </c>
      <c r="Q88" s="105" t="s">
        <v>419</v>
      </c>
      <c r="R88" s="105" t="s">
        <v>91</v>
      </c>
      <c r="S88" s="105"/>
      <c r="T88" s="26"/>
      <c r="U88" s="26"/>
      <c r="V88" s="26"/>
      <c r="W88" s="26"/>
      <c r="X88" s="26"/>
      <c r="Y88" s="26"/>
      <c r="Z88" s="100" t="s">
        <v>420</v>
      </c>
      <c r="AA88" s="26" t="s">
        <v>421</v>
      </c>
    </row>
    <row r="89" spans="1:27" ht="48.75" thickTop="1" thickBot="1">
      <c r="A89" s="412"/>
      <c r="B89" s="128" t="s">
        <v>422</v>
      </c>
      <c r="C89" s="128" t="s">
        <v>416</v>
      </c>
      <c r="D89" s="129">
        <v>40940</v>
      </c>
      <c r="E89" s="129">
        <v>42614</v>
      </c>
      <c r="F89" s="128" t="s">
        <v>423</v>
      </c>
      <c r="G89" s="128" t="s">
        <v>424</v>
      </c>
      <c r="H89" s="127">
        <v>400000</v>
      </c>
      <c r="I89" s="15"/>
      <c r="J89" s="15"/>
      <c r="K89" s="15"/>
      <c r="L89" s="15" t="s">
        <v>69</v>
      </c>
      <c r="M89" s="15"/>
      <c r="N89" s="28" t="s">
        <v>73</v>
      </c>
      <c r="O89" s="105" t="s">
        <v>425</v>
      </c>
      <c r="P89" s="105"/>
      <c r="Q89" s="105"/>
      <c r="R89" s="105" t="s">
        <v>426</v>
      </c>
      <c r="S89" s="105"/>
      <c r="T89" s="26"/>
      <c r="U89" s="26"/>
      <c r="V89" s="26"/>
      <c r="W89" s="26"/>
      <c r="X89" s="26"/>
      <c r="Y89" s="26"/>
      <c r="Z89" s="26"/>
      <c r="AA89" s="26" t="s">
        <v>427</v>
      </c>
    </row>
    <row r="90" spans="1:27" ht="96" thickTop="1" thickBot="1">
      <c r="A90" s="412"/>
      <c r="B90" s="106" t="s">
        <v>428</v>
      </c>
      <c r="C90" s="106" t="s">
        <v>429</v>
      </c>
      <c r="D90" s="110">
        <v>40817</v>
      </c>
      <c r="E90" s="110">
        <v>42614</v>
      </c>
      <c r="F90" s="106" t="s">
        <v>357</v>
      </c>
      <c r="G90" s="106" t="s">
        <v>430</v>
      </c>
      <c r="H90" s="112">
        <v>5000000</v>
      </c>
      <c r="I90" s="15"/>
      <c r="J90" s="15" t="s">
        <v>69</v>
      </c>
      <c r="K90" s="15"/>
      <c r="L90" s="15"/>
      <c r="M90" s="15"/>
      <c r="N90" s="28"/>
      <c r="O90" s="105" t="s">
        <v>431</v>
      </c>
      <c r="P90" s="105"/>
      <c r="Q90" s="105" t="s">
        <v>432</v>
      </c>
      <c r="R90" s="105" t="s">
        <v>433</v>
      </c>
      <c r="S90" s="105"/>
      <c r="T90" s="26"/>
      <c r="U90" s="26"/>
      <c r="V90" s="26"/>
      <c r="W90" s="26"/>
      <c r="X90" s="26"/>
      <c r="Y90" s="26"/>
      <c r="Z90" s="26"/>
      <c r="AA90" s="100" t="s">
        <v>434</v>
      </c>
    </row>
    <row r="91" spans="1:27" ht="111.75" thickTop="1" thickBot="1">
      <c r="A91" s="412"/>
      <c r="B91" s="121" t="s">
        <v>435</v>
      </c>
      <c r="C91" s="121" t="s">
        <v>436</v>
      </c>
      <c r="D91" s="122">
        <v>40940</v>
      </c>
      <c r="E91" s="122">
        <v>42614</v>
      </c>
      <c r="F91" s="121" t="s">
        <v>440</v>
      </c>
      <c r="G91" s="121" t="s">
        <v>755</v>
      </c>
      <c r="H91" s="123">
        <v>1200000</v>
      </c>
      <c r="I91" s="15"/>
      <c r="J91" s="15"/>
      <c r="K91" s="15"/>
      <c r="L91" s="15" t="s">
        <v>69</v>
      </c>
      <c r="M91" s="15"/>
      <c r="N91" s="28"/>
      <c r="O91" s="105" t="s">
        <v>438</v>
      </c>
      <c r="P91" s="105" t="s">
        <v>439</v>
      </c>
      <c r="Q91" s="105"/>
      <c r="R91" s="105" t="s">
        <v>288</v>
      </c>
      <c r="S91" s="105"/>
      <c r="T91" s="26"/>
      <c r="U91" s="26"/>
      <c r="V91" s="26"/>
      <c r="W91" s="26"/>
      <c r="X91" s="26" t="s">
        <v>440</v>
      </c>
      <c r="Y91" s="26"/>
      <c r="Z91" s="102" t="s">
        <v>441</v>
      </c>
      <c r="AA91" s="26"/>
    </row>
    <row r="92" spans="1:27" ht="96" thickTop="1" thickBot="1">
      <c r="A92" s="412"/>
      <c r="B92" s="121" t="s">
        <v>442</v>
      </c>
      <c r="C92" s="121" t="s">
        <v>443</v>
      </c>
      <c r="D92" s="122">
        <v>41122</v>
      </c>
      <c r="E92" s="122">
        <v>42614</v>
      </c>
      <c r="F92" s="121" t="s">
        <v>333</v>
      </c>
      <c r="G92" s="121" t="s">
        <v>437</v>
      </c>
      <c r="H92" s="123" t="s">
        <v>444</v>
      </c>
      <c r="I92" s="15"/>
      <c r="J92" s="15"/>
      <c r="K92" s="15" t="s">
        <v>69</v>
      </c>
      <c r="L92" s="15"/>
      <c r="M92" s="15"/>
      <c r="N92" s="28"/>
      <c r="O92" s="105" t="s">
        <v>287</v>
      </c>
      <c r="P92" s="105"/>
      <c r="Q92" s="105" t="s">
        <v>445</v>
      </c>
      <c r="R92" s="105" t="s">
        <v>288</v>
      </c>
      <c r="S92" s="105"/>
      <c r="T92" s="26"/>
      <c r="U92" s="26"/>
      <c r="V92" s="26"/>
      <c r="W92" s="26"/>
      <c r="X92" s="26"/>
      <c r="Y92" s="26"/>
      <c r="Z92" s="26"/>
      <c r="AA92" s="26"/>
    </row>
    <row r="93" spans="1:27" ht="143.25" thickTop="1" thickBot="1">
      <c r="A93" s="412"/>
      <c r="B93" s="106" t="s">
        <v>756</v>
      </c>
      <c r="C93" s="106" t="s">
        <v>446</v>
      </c>
      <c r="D93" s="110">
        <v>41122</v>
      </c>
      <c r="E93" s="110">
        <v>42614</v>
      </c>
      <c r="F93" s="106" t="s">
        <v>447</v>
      </c>
      <c r="G93" s="106" t="s">
        <v>448</v>
      </c>
      <c r="H93" s="112">
        <v>600000</v>
      </c>
      <c r="I93" s="15"/>
      <c r="J93" s="15" t="s">
        <v>69</v>
      </c>
      <c r="K93" s="15"/>
      <c r="L93" s="15"/>
      <c r="M93" s="15"/>
      <c r="N93" s="28"/>
      <c r="O93" s="105"/>
      <c r="P93" s="105"/>
      <c r="Q93" s="105" t="s">
        <v>449</v>
      </c>
      <c r="R93" s="105"/>
      <c r="S93" s="105"/>
      <c r="T93" s="26"/>
      <c r="U93" s="26"/>
      <c r="V93" s="26"/>
      <c r="W93" s="26"/>
      <c r="X93" s="26"/>
      <c r="Y93" s="26"/>
      <c r="Z93" s="26"/>
      <c r="AA93" s="100" t="s">
        <v>450</v>
      </c>
    </row>
    <row r="94" spans="1:27" ht="127.5" thickTop="1" thickBot="1">
      <c r="A94" s="412"/>
      <c r="B94" s="121" t="s">
        <v>451</v>
      </c>
      <c r="C94" s="121" t="s">
        <v>452</v>
      </c>
      <c r="D94" s="122">
        <v>40817</v>
      </c>
      <c r="E94" s="122">
        <v>41548</v>
      </c>
      <c r="F94" s="121" t="s">
        <v>757</v>
      </c>
      <c r="G94" s="121" t="s">
        <v>758</v>
      </c>
      <c r="H94" s="123">
        <v>200000</v>
      </c>
      <c r="I94" s="15"/>
      <c r="J94" s="15" t="s">
        <v>69</v>
      </c>
      <c r="K94" s="15"/>
      <c r="L94" s="15"/>
      <c r="M94" s="15"/>
      <c r="N94" s="28"/>
      <c r="O94" s="105"/>
      <c r="P94" s="105"/>
      <c r="Q94" s="105"/>
      <c r="R94" s="105"/>
      <c r="S94" s="105"/>
      <c r="T94" s="26"/>
      <c r="U94" s="26"/>
      <c r="V94" s="26"/>
      <c r="W94" s="26"/>
      <c r="X94" s="26"/>
      <c r="Y94" s="26"/>
      <c r="Z94" s="100" t="s">
        <v>454</v>
      </c>
      <c r="AA94" s="135" t="s">
        <v>748</v>
      </c>
    </row>
    <row r="95" spans="1:27" ht="336.75" thickTop="1" thickBot="1">
      <c r="A95" s="412"/>
      <c r="B95" s="121" t="s">
        <v>455</v>
      </c>
      <c r="C95" s="121" t="s">
        <v>456</v>
      </c>
      <c r="D95" s="122">
        <v>41913</v>
      </c>
      <c r="E95" s="122">
        <v>42644</v>
      </c>
      <c r="F95" s="121" t="s">
        <v>453</v>
      </c>
      <c r="G95" s="121" t="s">
        <v>759</v>
      </c>
      <c r="H95" s="123" t="s">
        <v>457</v>
      </c>
      <c r="I95" s="15" t="s">
        <v>69</v>
      </c>
      <c r="J95" s="15"/>
      <c r="K95" s="15"/>
      <c r="L95" s="15"/>
      <c r="M95" s="15"/>
      <c r="N95" s="28"/>
      <c r="O95" s="105"/>
      <c r="P95" s="105"/>
      <c r="Q95" s="105"/>
      <c r="R95" s="105"/>
      <c r="S95" s="105"/>
      <c r="T95" s="26"/>
      <c r="U95" s="26"/>
      <c r="V95" s="26"/>
      <c r="W95" s="26"/>
      <c r="X95" s="26"/>
      <c r="Y95" s="26"/>
      <c r="Z95" s="100" t="s">
        <v>454</v>
      </c>
      <c r="AA95" s="135" t="s">
        <v>749</v>
      </c>
    </row>
    <row r="96" spans="1:27" ht="159" thickTop="1" thickBot="1">
      <c r="A96" s="412"/>
      <c r="B96" s="121" t="s">
        <v>458</v>
      </c>
      <c r="C96" s="121" t="s">
        <v>459</v>
      </c>
      <c r="D96" s="122" t="s">
        <v>460</v>
      </c>
      <c r="E96" s="122">
        <v>42644</v>
      </c>
      <c r="F96" s="121" t="s">
        <v>423</v>
      </c>
      <c r="G96" s="121" t="s">
        <v>760</v>
      </c>
      <c r="H96" s="123">
        <v>4000000</v>
      </c>
      <c r="I96" s="15"/>
      <c r="J96" s="15"/>
      <c r="K96" s="15" t="s">
        <v>69</v>
      </c>
      <c r="L96" s="15"/>
      <c r="M96" s="15"/>
      <c r="N96" s="28"/>
      <c r="O96" s="105" t="s">
        <v>615</v>
      </c>
      <c r="P96" s="105" t="s">
        <v>461</v>
      </c>
      <c r="Q96" s="105" t="s">
        <v>462</v>
      </c>
      <c r="R96" s="105" t="s">
        <v>616</v>
      </c>
      <c r="S96" s="105"/>
      <c r="T96" s="26"/>
      <c r="U96" s="26"/>
      <c r="V96" s="26"/>
      <c r="W96" s="26"/>
      <c r="X96" s="26"/>
      <c r="Y96" s="26"/>
      <c r="Z96" s="26" t="s">
        <v>405</v>
      </c>
      <c r="AA96" s="26"/>
    </row>
    <row r="97" spans="1:27" ht="127.5" thickTop="1" thickBot="1">
      <c r="A97" s="412"/>
      <c r="B97" s="121" t="s">
        <v>463</v>
      </c>
      <c r="C97" s="121" t="s">
        <v>464</v>
      </c>
      <c r="D97" s="122" t="s">
        <v>460</v>
      </c>
      <c r="E97" s="122">
        <v>42370</v>
      </c>
      <c r="F97" s="121" t="s">
        <v>761</v>
      </c>
      <c r="G97" s="121" t="s">
        <v>465</v>
      </c>
      <c r="H97" s="123">
        <v>1800000</v>
      </c>
      <c r="I97" s="15"/>
      <c r="J97" s="15" t="s">
        <v>69</v>
      </c>
      <c r="K97" s="15"/>
      <c r="L97" s="15"/>
      <c r="M97" s="15"/>
      <c r="N97" s="28"/>
      <c r="O97" s="105"/>
      <c r="P97" s="105"/>
      <c r="Q97" s="105" t="s">
        <v>466</v>
      </c>
      <c r="R97" s="105"/>
      <c r="S97" s="105"/>
      <c r="T97" s="26"/>
      <c r="U97" s="26"/>
      <c r="V97" s="26"/>
      <c r="W97" s="26"/>
      <c r="X97" s="26" t="s">
        <v>617</v>
      </c>
      <c r="Y97" s="26"/>
      <c r="Z97" s="26"/>
      <c r="AA97" s="26"/>
    </row>
    <row r="98" spans="1:27" ht="159" thickTop="1" thickBot="1">
      <c r="A98" s="412"/>
      <c r="B98" s="121" t="s">
        <v>467</v>
      </c>
      <c r="C98" s="121" t="s">
        <v>468</v>
      </c>
      <c r="D98" s="124">
        <v>41395</v>
      </c>
      <c r="E98" s="124">
        <v>42644</v>
      </c>
      <c r="F98" s="125" t="s">
        <v>471</v>
      </c>
      <c r="G98" s="121" t="s">
        <v>762</v>
      </c>
      <c r="H98" s="123">
        <v>1000000</v>
      </c>
      <c r="I98" s="15"/>
      <c r="J98" s="15" t="s">
        <v>69</v>
      </c>
      <c r="K98" s="15"/>
      <c r="L98" s="15"/>
      <c r="M98" s="15"/>
      <c r="N98" s="28"/>
      <c r="O98" s="105" t="s">
        <v>469</v>
      </c>
      <c r="P98" s="105"/>
      <c r="Q98" s="105" t="s">
        <v>470</v>
      </c>
      <c r="R98" s="105"/>
      <c r="S98" s="105"/>
      <c r="T98" s="26"/>
      <c r="U98" s="26"/>
      <c r="V98" s="98">
        <v>41395</v>
      </c>
      <c r="W98" s="98">
        <v>42644</v>
      </c>
      <c r="X98" s="26" t="s">
        <v>471</v>
      </c>
      <c r="Y98" s="26"/>
      <c r="Z98" s="26" t="s">
        <v>472</v>
      </c>
      <c r="AA98" s="26"/>
    </row>
    <row r="99" spans="1:27" ht="96" thickTop="1" thickBot="1">
      <c r="A99" s="412"/>
      <c r="B99" s="121" t="s">
        <v>473</v>
      </c>
      <c r="C99" s="121" t="s">
        <v>474</v>
      </c>
      <c r="D99" s="122">
        <v>40909</v>
      </c>
      <c r="E99" s="122">
        <v>42370</v>
      </c>
      <c r="F99" s="121" t="s">
        <v>763</v>
      </c>
      <c r="G99" s="121" t="s">
        <v>764</v>
      </c>
      <c r="H99" s="123">
        <v>1000000</v>
      </c>
      <c r="I99" s="15"/>
      <c r="J99" s="15"/>
      <c r="K99" s="15" t="s">
        <v>69</v>
      </c>
      <c r="L99" s="15"/>
      <c r="M99" s="15"/>
      <c r="N99" s="28"/>
      <c r="O99" s="105" t="s">
        <v>618</v>
      </c>
      <c r="P99" s="105" t="s">
        <v>619</v>
      </c>
      <c r="Q99" s="105"/>
      <c r="R99" s="105" t="s">
        <v>91</v>
      </c>
      <c r="S99" s="105"/>
      <c r="T99" s="26"/>
      <c r="U99" s="26"/>
      <c r="V99" s="26"/>
      <c r="W99" s="26"/>
      <c r="X99" s="26"/>
      <c r="Y99" s="26"/>
      <c r="Z99" s="26"/>
      <c r="AA99" s="100" t="s">
        <v>475</v>
      </c>
    </row>
    <row r="100" spans="1:27" ht="80.25" thickTop="1" thickBot="1">
      <c r="A100" s="411" t="s">
        <v>499</v>
      </c>
      <c r="B100" s="106" t="s">
        <v>477</v>
      </c>
      <c r="C100" s="106" t="s">
        <v>478</v>
      </c>
      <c r="D100" s="110">
        <v>40940</v>
      </c>
      <c r="E100" s="110">
        <v>41699</v>
      </c>
      <c r="F100" s="106" t="s">
        <v>479</v>
      </c>
      <c r="G100" s="106" t="s">
        <v>480</v>
      </c>
      <c r="H100" s="112">
        <v>400000</v>
      </c>
      <c r="I100" s="15"/>
      <c r="J100" s="15" t="s">
        <v>69</v>
      </c>
      <c r="K100" s="15"/>
      <c r="L100" s="15"/>
      <c r="M100" s="15"/>
      <c r="N100" s="28"/>
      <c r="O100" s="105"/>
      <c r="P100" s="105"/>
      <c r="Q100" s="105"/>
      <c r="R100" s="105"/>
      <c r="S100" s="105"/>
      <c r="T100" s="26"/>
      <c r="U100" s="26"/>
      <c r="V100" s="26"/>
      <c r="W100" s="26"/>
      <c r="X100" s="26"/>
      <c r="Y100" s="26"/>
      <c r="Z100" s="26"/>
      <c r="AA100" s="100" t="s">
        <v>481</v>
      </c>
    </row>
    <row r="101" spans="1:27" ht="174.75" thickTop="1" thickBot="1">
      <c r="A101" s="412"/>
      <c r="B101" s="121" t="s">
        <v>482</v>
      </c>
      <c r="C101" s="121" t="s">
        <v>483</v>
      </c>
      <c r="D101" s="122">
        <v>40817</v>
      </c>
      <c r="E101" s="122">
        <v>41548</v>
      </c>
      <c r="F101" s="121" t="s">
        <v>765</v>
      </c>
      <c r="G101" s="121" t="s">
        <v>766</v>
      </c>
      <c r="H101" s="123">
        <v>400000</v>
      </c>
      <c r="I101" s="15"/>
      <c r="J101" s="15"/>
      <c r="K101" s="15"/>
      <c r="L101" s="15" t="s">
        <v>69</v>
      </c>
      <c r="M101" s="15"/>
      <c r="N101" s="28"/>
      <c r="O101" s="105" t="s">
        <v>484</v>
      </c>
      <c r="P101" s="105" t="s">
        <v>90</v>
      </c>
      <c r="Q101" s="105"/>
      <c r="R101" s="105" t="s">
        <v>91</v>
      </c>
      <c r="S101" s="105"/>
      <c r="T101" s="26"/>
      <c r="U101" s="26"/>
      <c r="V101" s="26"/>
      <c r="W101" s="26"/>
      <c r="X101" s="26" t="s">
        <v>92</v>
      </c>
      <c r="Y101" s="26"/>
      <c r="Z101" s="100" t="s">
        <v>620</v>
      </c>
      <c r="AA101" s="26" t="s">
        <v>485</v>
      </c>
    </row>
    <row r="102" spans="1:27" ht="395.25" thickTop="1" thickBot="1">
      <c r="A102" s="412"/>
      <c r="B102" s="125" t="s">
        <v>489</v>
      </c>
      <c r="C102" s="125" t="s">
        <v>622</v>
      </c>
      <c r="D102" s="122">
        <v>41000</v>
      </c>
      <c r="E102" s="122">
        <v>42614</v>
      </c>
      <c r="F102" s="130" t="s">
        <v>490</v>
      </c>
      <c r="G102" s="121" t="s">
        <v>767</v>
      </c>
      <c r="H102" s="123">
        <v>100000</v>
      </c>
      <c r="I102" s="15"/>
      <c r="J102" s="15"/>
      <c r="K102" s="15"/>
      <c r="L102" s="15" t="s">
        <v>69</v>
      </c>
      <c r="M102" s="15"/>
      <c r="N102" s="28"/>
      <c r="O102" s="105" t="s">
        <v>486</v>
      </c>
      <c r="P102" s="105" t="s">
        <v>487</v>
      </c>
      <c r="Q102" s="105" t="s">
        <v>488</v>
      </c>
      <c r="R102" s="105" t="s">
        <v>369</v>
      </c>
      <c r="S102" s="105" t="s">
        <v>621</v>
      </c>
      <c r="T102" s="26" t="s">
        <v>489</v>
      </c>
      <c r="U102" s="26" t="s">
        <v>622</v>
      </c>
      <c r="V102" s="26"/>
      <c r="W102" s="26"/>
      <c r="X102" s="26"/>
      <c r="Y102" s="26"/>
      <c r="Z102" s="100" t="s">
        <v>490</v>
      </c>
      <c r="AA102" s="26" t="s">
        <v>491</v>
      </c>
    </row>
    <row r="103" spans="1:27" ht="127.5" thickTop="1" thickBot="1">
      <c r="A103" s="412"/>
      <c r="B103" s="106" t="s">
        <v>492</v>
      </c>
      <c r="C103" s="106" t="s">
        <v>493</v>
      </c>
      <c r="D103" s="110">
        <v>40817</v>
      </c>
      <c r="E103" s="110">
        <v>42614</v>
      </c>
      <c r="F103" s="106" t="s">
        <v>494</v>
      </c>
      <c r="G103" s="106" t="s">
        <v>495</v>
      </c>
      <c r="H103" s="112">
        <v>400000</v>
      </c>
      <c r="I103" s="15"/>
      <c r="J103" s="15" t="s">
        <v>69</v>
      </c>
      <c r="K103" s="15"/>
      <c r="L103" s="15"/>
      <c r="M103" s="15"/>
      <c r="N103" s="28"/>
      <c r="O103" s="105" t="s">
        <v>496</v>
      </c>
      <c r="P103" s="105"/>
      <c r="Q103" s="105" t="s">
        <v>497</v>
      </c>
      <c r="R103" s="105" t="s">
        <v>222</v>
      </c>
      <c r="S103" s="105"/>
      <c r="T103" s="26"/>
      <c r="U103" s="26"/>
      <c r="V103" s="26"/>
      <c r="W103" s="26"/>
      <c r="X103" s="26"/>
      <c r="Y103" s="26"/>
      <c r="Z103" s="26"/>
      <c r="AA103" s="100" t="s">
        <v>498</v>
      </c>
    </row>
    <row r="104" spans="1:27" ht="15.75" thickTop="1"/>
    <row r="108" spans="1:27" ht="15.75" thickBot="1"/>
    <row r="109" spans="1:27" ht="43.5" customHeight="1" thickTop="1" thickBot="1">
      <c r="A109" s="82" t="s">
        <v>58</v>
      </c>
      <c r="B109" s="55">
        <f>COUNTA(B114:B123,B126:B134,B137:B145,B148:B157)</f>
        <v>10</v>
      </c>
    </row>
    <row r="110" spans="1:27" ht="15.75" thickTop="1"/>
    <row r="112" spans="1:27" ht="15.75" thickBot="1"/>
    <row r="113" spans="1:9" ht="17.25" thickTop="1" thickBot="1">
      <c r="A113" s="82" t="s">
        <v>61</v>
      </c>
      <c r="B113" s="82" t="s">
        <v>60</v>
      </c>
      <c r="C113" s="83" t="s">
        <v>5</v>
      </c>
      <c r="D113" s="83" t="s">
        <v>9</v>
      </c>
      <c r="E113" s="83" t="s">
        <v>10</v>
      </c>
      <c r="F113" s="83" t="s">
        <v>7</v>
      </c>
      <c r="G113" s="83" t="s">
        <v>6</v>
      </c>
      <c r="H113" s="83" t="s">
        <v>8</v>
      </c>
      <c r="I113" s="83" t="s">
        <v>500</v>
      </c>
    </row>
    <row r="114" spans="1:9" ht="147.75" customHeight="1" thickTop="1" thickBot="1">
      <c r="A114" s="70">
        <v>2</v>
      </c>
      <c r="B114" s="106" t="s">
        <v>501</v>
      </c>
      <c r="C114" s="106" t="s">
        <v>502</v>
      </c>
      <c r="D114" s="108">
        <v>40969</v>
      </c>
      <c r="E114" s="108">
        <v>42644</v>
      </c>
      <c r="F114" s="106"/>
      <c r="G114" s="106" t="s">
        <v>503</v>
      </c>
      <c r="H114" s="106" t="s">
        <v>504</v>
      </c>
      <c r="I114" s="106"/>
    </row>
    <row r="115" spans="1:9" ht="15.75" thickTop="1">
      <c r="A115" s="63"/>
      <c r="B115" s="54"/>
      <c r="C115" s="54"/>
      <c r="D115" s="107"/>
      <c r="E115" s="54"/>
      <c r="F115" s="54"/>
      <c r="G115" s="54"/>
      <c r="H115" s="54"/>
      <c r="I115" s="54"/>
    </row>
    <row r="116" spans="1:9">
      <c r="A116" s="63"/>
      <c r="B116" s="54"/>
      <c r="C116" s="54"/>
      <c r="D116" s="54"/>
      <c r="E116" s="54"/>
      <c r="F116" s="54"/>
      <c r="G116" s="54"/>
      <c r="H116" s="54"/>
      <c r="I116" s="54"/>
    </row>
    <row r="117" spans="1:9">
      <c r="A117" s="63"/>
      <c r="B117" s="54"/>
      <c r="C117" s="54"/>
      <c r="D117" s="54"/>
      <c r="E117" s="54"/>
      <c r="F117" s="54"/>
      <c r="G117" s="54"/>
      <c r="H117" s="54"/>
      <c r="I117" s="54"/>
    </row>
    <row r="118" spans="1:9">
      <c r="A118" s="63"/>
      <c r="B118" s="54"/>
      <c r="C118" s="54"/>
      <c r="D118" s="54"/>
      <c r="E118" s="54"/>
      <c r="F118" s="54"/>
      <c r="G118" s="54"/>
      <c r="H118" s="54"/>
      <c r="I118" s="54"/>
    </row>
    <row r="119" spans="1:9">
      <c r="A119" s="63"/>
      <c r="B119" s="54"/>
      <c r="C119" s="54"/>
      <c r="D119" s="54"/>
      <c r="E119" s="54"/>
      <c r="F119" s="54"/>
      <c r="G119" s="54"/>
      <c r="H119" s="54"/>
      <c r="I119" s="54"/>
    </row>
    <row r="120" spans="1:9">
      <c r="A120" s="63"/>
      <c r="B120" s="54"/>
      <c r="C120" s="54"/>
      <c r="D120" s="54"/>
      <c r="E120" s="54"/>
      <c r="F120" s="54"/>
      <c r="G120" s="54"/>
      <c r="H120" s="54"/>
      <c r="I120" s="54"/>
    </row>
    <row r="121" spans="1:9">
      <c r="A121" s="63"/>
      <c r="B121" s="54"/>
      <c r="C121" s="54"/>
      <c r="D121" s="54"/>
      <c r="E121" s="54"/>
      <c r="F121" s="54"/>
      <c r="G121" s="54"/>
      <c r="H121" s="54"/>
      <c r="I121" s="54"/>
    </row>
    <row r="122" spans="1:9">
      <c r="A122" s="63"/>
      <c r="B122" s="54"/>
      <c r="C122" s="54"/>
      <c r="D122" s="54"/>
      <c r="E122" s="54"/>
      <c r="F122" s="54"/>
      <c r="G122" s="54"/>
      <c r="H122" s="54"/>
      <c r="I122" s="54"/>
    </row>
    <row r="123" spans="1:9">
      <c r="A123" s="64"/>
      <c r="B123" s="54"/>
      <c r="C123" s="54"/>
      <c r="D123" s="54"/>
      <c r="E123" s="54"/>
      <c r="F123" s="54"/>
      <c r="G123" s="54"/>
      <c r="H123" s="54"/>
      <c r="I123" s="54"/>
    </row>
    <row r="124" spans="1:9" ht="15.75" thickBot="1"/>
    <row r="125" spans="1:9" ht="17.25" thickTop="1" thickBot="1">
      <c r="A125" s="82" t="s">
        <v>61</v>
      </c>
      <c r="B125" s="82" t="s">
        <v>60</v>
      </c>
      <c r="C125" s="82" t="s">
        <v>5</v>
      </c>
      <c r="D125" s="82" t="s">
        <v>9</v>
      </c>
      <c r="E125" s="82" t="s">
        <v>10</v>
      </c>
      <c r="F125" s="82" t="s">
        <v>7</v>
      </c>
      <c r="G125" s="82" t="s">
        <v>6</v>
      </c>
      <c r="H125" s="82" t="s">
        <v>8</v>
      </c>
      <c r="I125" s="83" t="s">
        <v>500</v>
      </c>
    </row>
    <row r="126" spans="1:9" ht="409.6" thickTop="1" thickBot="1">
      <c r="A126" s="63"/>
      <c r="B126" s="106" t="s">
        <v>636</v>
      </c>
      <c r="C126" s="106" t="s">
        <v>637</v>
      </c>
      <c r="D126" s="110">
        <v>41640</v>
      </c>
      <c r="E126" s="110">
        <v>42644</v>
      </c>
      <c r="F126" s="118">
        <v>20000</v>
      </c>
      <c r="G126" s="106" t="s">
        <v>505</v>
      </c>
      <c r="H126" s="106" t="s">
        <v>638</v>
      </c>
      <c r="I126" s="119" t="s">
        <v>639</v>
      </c>
    </row>
    <row r="127" spans="1:9" ht="15.75" thickTop="1">
      <c r="A127" s="63"/>
      <c r="B127" s="54"/>
      <c r="C127" s="54"/>
      <c r="D127" s="54"/>
      <c r="E127" s="54"/>
      <c r="F127" s="54"/>
      <c r="G127" s="54"/>
      <c r="H127" s="54"/>
      <c r="I127" s="54"/>
    </row>
    <row r="128" spans="1:9">
      <c r="A128" s="63"/>
      <c r="B128" s="54"/>
      <c r="C128" s="54"/>
      <c r="D128" s="54"/>
      <c r="E128" s="54"/>
      <c r="F128" s="54"/>
      <c r="G128" s="54"/>
      <c r="H128" s="54"/>
      <c r="I128" s="54"/>
    </row>
    <row r="129" spans="1:9">
      <c r="A129" s="63"/>
      <c r="B129" s="54"/>
      <c r="C129" s="54"/>
      <c r="D129" s="54"/>
      <c r="E129" s="54"/>
      <c r="F129" s="54"/>
      <c r="G129" s="54"/>
      <c r="H129" s="54"/>
      <c r="I129" s="54"/>
    </row>
    <row r="130" spans="1:9">
      <c r="A130" s="63"/>
      <c r="B130" s="54"/>
      <c r="C130" s="54"/>
      <c r="D130" s="54"/>
      <c r="E130" s="54"/>
      <c r="F130" s="54"/>
      <c r="G130" s="54"/>
      <c r="H130" s="54"/>
      <c r="I130" s="54"/>
    </row>
    <row r="131" spans="1:9">
      <c r="A131" s="63"/>
      <c r="B131" s="54"/>
      <c r="C131" s="54"/>
      <c r="D131" s="54"/>
      <c r="E131" s="54"/>
      <c r="F131" s="54"/>
      <c r="G131" s="54"/>
      <c r="H131" s="54"/>
      <c r="I131" s="54"/>
    </row>
    <row r="132" spans="1:9">
      <c r="A132" s="63"/>
      <c r="B132" s="54"/>
      <c r="C132" s="54"/>
      <c r="D132" s="54"/>
      <c r="E132" s="54"/>
      <c r="F132" s="54"/>
      <c r="G132" s="54"/>
      <c r="H132" s="54"/>
      <c r="I132" s="54"/>
    </row>
    <row r="133" spans="1:9">
      <c r="A133" s="63"/>
      <c r="B133" s="54"/>
      <c r="C133" s="54"/>
      <c r="D133" s="54"/>
      <c r="E133" s="54"/>
      <c r="F133" s="54"/>
      <c r="G133" s="54"/>
      <c r="H133" s="54"/>
      <c r="I133" s="54"/>
    </row>
    <row r="134" spans="1:9">
      <c r="A134" s="64"/>
      <c r="B134" s="54"/>
      <c r="C134" s="54"/>
      <c r="D134" s="54"/>
      <c r="E134" s="54"/>
      <c r="F134" s="54"/>
      <c r="G134" s="54"/>
      <c r="H134" s="54"/>
      <c r="I134" s="54"/>
    </row>
    <row r="135" spans="1:9" ht="15.75" thickBot="1"/>
    <row r="136" spans="1:9" ht="17.25" thickTop="1" thickBot="1">
      <c r="A136" s="82" t="s">
        <v>61</v>
      </c>
      <c r="B136" s="82" t="s">
        <v>60</v>
      </c>
      <c r="C136" s="82" t="s">
        <v>5</v>
      </c>
      <c r="D136" s="82" t="s">
        <v>9</v>
      </c>
      <c r="E136" s="82" t="s">
        <v>10</v>
      </c>
      <c r="F136" s="82" t="s">
        <v>7</v>
      </c>
      <c r="G136" s="82" t="s">
        <v>6</v>
      </c>
      <c r="H136" s="82" t="s">
        <v>8</v>
      </c>
      <c r="I136" s="83" t="s">
        <v>500</v>
      </c>
    </row>
    <row r="137" spans="1:9" ht="111.75" thickTop="1" thickBot="1">
      <c r="A137" s="103">
        <v>4</v>
      </c>
      <c r="B137" s="106" t="s">
        <v>506</v>
      </c>
      <c r="C137" s="114" t="s">
        <v>630</v>
      </c>
      <c r="D137" s="115">
        <v>41548</v>
      </c>
      <c r="E137" s="115">
        <v>42644</v>
      </c>
      <c r="F137" s="114" t="s">
        <v>632</v>
      </c>
      <c r="G137" s="106" t="s">
        <v>507</v>
      </c>
      <c r="H137" s="106" t="s">
        <v>508</v>
      </c>
      <c r="I137" s="106" t="s">
        <v>509</v>
      </c>
    </row>
    <row r="138" spans="1:9" ht="46.5" thickTop="1" thickBot="1">
      <c r="A138" s="63"/>
      <c r="B138" s="116" t="s">
        <v>629</v>
      </c>
      <c r="F138" s="114" t="s">
        <v>631</v>
      </c>
      <c r="H138" s="114" t="s">
        <v>633</v>
      </c>
      <c r="I138" s="114" t="s">
        <v>634</v>
      </c>
    </row>
    <row r="139" spans="1:9" ht="45.75" thickTop="1">
      <c r="A139" s="63"/>
      <c r="B139" s="117" t="s">
        <v>635</v>
      </c>
      <c r="C139" s="54"/>
      <c r="D139" s="54"/>
      <c r="E139" s="54"/>
      <c r="F139" s="54"/>
      <c r="G139" s="54"/>
      <c r="H139" s="54"/>
      <c r="I139" s="54"/>
    </row>
    <row r="140" spans="1:9">
      <c r="A140" s="63"/>
      <c r="B140" s="54"/>
      <c r="C140" s="54"/>
      <c r="D140" s="54"/>
      <c r="E140" s="54"/>
      <c r="F140" s="54"/>
      <c r="G140" s="54"/>
      <c r="H140" s="54"/>
      <c r="I140" s="54"/>
    </row>
    <row r="141" spans="1:9">
      <c r="A141" s="63"/>
      <c r="B141" s="54"/>
      <c r="C141" s="54"/>
      <c r="D141" s="54"/>
      <c r="E141" s="54"/>
      <c r="F141" s="54"/>
      <c r="G141" s="54"/>
      <c r="H141" s="54"/>
      <c r="I141" s="54"/>
    </row>
    <row r="142" spans="1:9">
      <c r="A142" s="63"/>
      <c r="B142" s="54"/>
      <c r="C142" s="54"/>
      <c r="D142" s="54"/>
      <c r="E142" s="54"/>
      <c r="F142" s="54"/>
      <c r="G142" s="54"/>
      <c r="H142" s="54"/>
      <c r="I142" s="54"/>
    </row>
    <row r="143" spans="1:9">
      <c r="A143" s="63"/>
      <c r="B143" s="54"/>
      <c r="C143" s="54"/>
      <c r="D143" s="54"/>
      <c r="E143" s="54"/>
      <c r="F143" s="54"/>
      <c r="G143" s="54"/>
      <c r="H143" s="54"/>
      <c r="I143" s="54"/>
    </row>
    <row r="144" spans="1:9">
      <c r="A144" s="63"/>
      <c r="B144" s="54"/>
      <c r="C144" s="54"/>
      <c r="D144" s="54"/>
      <c r="E144" s="54"/>
      <c r="F144" s="54"/>
      <c r="G144" s="54"/>
      <c r="H144" s="54"/>
      <c r="I144" s="54"/>
    </row>
    <row r="145" spans="1:9">
      <c r="A145" s="64"/>
      <c r="B145" s="54"/>
      <c r="C145" s="54"/>
      <c r="D145" s="54"/>
      <c r="E145" s="54"/>
      <c r="F145" s="54"/>
      <c r="G145" s="54"/>
      <c r="H145" s="54"/>
      <c r="I145" s="54"/>
    </row>
    <row r="146" spans="1:9" ht="15.75" thickBot="1"/>
    <row r="147" spans="1:9" ht="17.25" thickTop="1" thickBot="1">
      <c r="A147" s="83" t="s">
        <v>61</v>
      </c>
      <c r="B147" s="83" t="s">
        <v>60</v>
      </c>
      <c r="C147" s="83" t="s">
        <v>5</v>
      </c>
      <c r="D147" s="83" t="s">
        <v>9</v>
      </c>
      <c r="E147" s="83" t="s">
        <v>10</v>
      </c>
      <c r="F147" s="83" t="s">
        <v>7</v>
      </c>
      <c r="G147" s="83" t="s">
        <v>6</v>
      </c>
      <c r="H147" s="83" t="s">
        <v>8</v>
      </c>
      <c r="I147" s="83" t="s">
        <v>500</v>
      </c>
    </row>
    <row r="148" spans="1:9" ht="87.75" customHeight="1" thickTop="1" thickBot="1">
      <c r="A148" s="106">
        <v>7</v>
      </c>
      <c r="B148" s="109" t="s">
        <v>510</v>
      </c>
      <c r="C148" s="131" t="s">
        <v>511</v>
      </c>
      <c r="D148" s="131">
        <v>41030</v>
      </c>
      <c r="E148" s="131">
        <v>42491</v>
      </c>
      <c r="F148" s="109"/>
      <c r="G148" s="109" t="s">
        <v>512</v>
      </c>
      <c r="H148" s="109" t="s">
        <v>513</v>
      </c>
      <c r="I148" s="109" t="s">
        <v>690</v>
      </c>
    </row>
    <row r="149" spans="1:9" ht="117.75" customHeight="1" thickTop="1" thickBot="1">
      <c r="A149" s="106">
        <v>7</v>
      </c>
      <c r="B149" s="109" t="s">
        <v>514</v>
      </c>
      <c r="C149" s="131" t="s">
        <v>515</v>
      </c>
      <c r="D149" s="131">
        <v>41030</v>
      </c>
      <c r="E149" s="131">
        <v>42491</v>
      </c>
      <c r="F149" s="109"/>
      <c r="G149" s="109" t="s">
        <v>512</v>
      </c>
      <c r="H149" s="109" t="s">
        <v>516</v>
      </c>
      <c r="I149" s="109" t="s">
        <v>691</v>
      </c>
    </row>
    <row r="150" spans="1:9" ht="112.5" customHeight="1" thickTop="1" thickBot="1">
      <c r="A150" s="106">
        <v>7</v>
      </c>
      <c r="B150" s="109" t="s">
        <v>517</v>
      </c>
      <c r="C150" s="131" t="s">
        <v>518</v>
      </c>
      <c r="D150" s="131">
        <v>41030</v>
      </c>
      <c r="E150" s="131">
        <v>42491</v>
      </c>
      <c r="F150" s="109"/>
      <c r="G150" s="109" t="s">
        <v>512</v>
      </c>
      <c r="H150" s="109" t="s">
        <v>519</v>
      </c>
      <c r="I150" s="132" t="s">
        <v>688</v>
      </c>
    </row>
    <row r="151" spans="1:9" ht="142.5" customHeight="1" thickTop="1" thickBot="1">
      <c r="A151" s="106">
        <v>7</v>
      </c>
      <c r="B151" s="109" t="s">
        <v>520</v>
      </c>
      <c r="C151" s="131" t="s">
        <v>521</v>
      </c>
      <c r="D151" s="131">
        <v>41030</v>
      </c>
      <c r="E151" s="131">
        <v>42491</v>
      </c>
      <c r="F151" s="109"/>
      <c r="G151" s="109" t="s">
        <v>512</v>
      </c>
      <c r="H151" s="109" t="s">
        <v>522</v>
      </c>
      <c r="I151" s="109" t="s">
        <v>692</v>
      </c>
    </row>
    <row r="152" spans="1:9" ht="93" customHeight="1" thickTop="1" thickBot="1">
      <c r="A152" s="106">
        <v>7</v>
      </c>
      <c r="B152" s="109" t="s">
        <v>523</v>
      </c>
      <c r="C152" s="131" t="s">
        <v>524</v>
      </c>
      <c r="D152" s="131">
        <v>41030</v>
      </c>
      <c r="E152" s="131">
        <v>41760</v>
      </c>
      <c r="F152" s="109"/>
      <c r="G152" s="109" t="s">
        <v>512</v>
      </c>
      <c r="H152" s="109" t="s">
        <v>525</v>
      </c>
      <c r="I152" s="132" t="s">
        <v>689</v>
      </c>
    </row>
    <row r="153" spans="1:9" ht="17.25" thickTop="1" thickBot="1">
      <c r="A153" s="63"/>
      <c r="B153" s="109"/>
      <c r="C153" s="111"/>
      <c r="D153" s="111"/>
      <c r="E153" s="111"/>
      <c r="F153" s="109"/>
      <c r="G153" s="109"/>
      <c r="H153" s="109"/>
      <c r="I153" s="109"/>
    </row>
    <row r="154" spans="1:9" ht="17.25" thickTop="1" thickBot="1">
      <c r="A154" s="63"/>
      <c r="B154" s="109"/>
      <c r="C154" s="111"/>
      <c r="D154" s="111"/>
      <c r="E154" s="111"/>
      <c r="F154" s="109"/>
      <c r="G154" s="109"/>
      <c r="H154" s="109"/>
      <c r="I154" s="109"/>
    </row>
    <row r="155" spans="1:9" ht="17.25" thickTop="1" thickBot="1">
      <c r="A155" s="63"/>
      <c r="B155" s="109"/>
      <c r="C155" s="111"/>
      <c r="D155" s="111"/>
      <c r="E155" s="111"/>
      <c r="F155" s="109"/>
      <c r="G155" s="109"/>
      <c r="H155" s="109"/>
      <c r="I155" s="109"/>
    </row>
    <row r="156" spans="1:9" ht="17.25" thickTop="1" thickBot="1">
      <c r="A156" s="63"/>
      <c r="B156" s="109"/>
      <c r="C156" s="111"/>
      <c r="D156" s="111"/>
      <c r="E156" s="111"/>
      <c r="F156" s="109"/>
      <c r="G156" s="109"/>
      <c r="H156" s="109"/>
      <c r="I156" s="109"/>
    </row>
    <row r="157" spans="1:9" ht="17.25" thickTop="1" thickBot="1">
      <c r="A157" s="64"/>
      <c r="B157" s="109"/>
      <c r="C157" s="111"/>
      <c r="D157" s="111"/>
      <c r="E157" s="111"/>
      <c r="F157" s="109"/>
      <c r="G157" s="109"/>
      <c r="H157" s="109"/>
      <c r="I157" s="109"/>
    </row>
    <row r="158" spans="1:9" ht="15.75" thickTop="1"/>
  </sheetData>
  <mergeCells count="13">
    <mergeCell ref="T9:AA9"/>
    <mergeCell ref="A11:A24"/>
    <mergeCell ref="A25:A36"/>
    <mergeCell ref="A37:A48"/>
    <mergeCell ref="A88:A99"/>
    <mergeCell ref="A100:A103"/>
    <mergeCell ref="D5:M5"/>
    <mergeCell ref="A49:A60"/>
    <mergeCell ref="A61:A66"/>
    <mergeCell ref="A67:A70"/>
    <mergeCell ref="A71:A84"/>
    <mergeCell ref="A85:A87"/>
    <mergeCell ref="I9:R9"/>
  </mergeCells>
  <conditionalFormatting sqref="AF7:AF8">
    <cfRule type="cellIs" dxfId="52" priority="404" stopIfTrue="1" operator="equal">
      <formula>$AF$7</formula>
    </cfRule>
  </conditionalFormatting>
  <conditionalFormatting sqref="I11:I35 I61:I103 I37:I59">
    <cfRule type="cellIs" dxfId="51" priority="403" stopIfTrue="1" operator="equal">
      <formula>"x"</formula>
    </cfRule>
  </conditionalFormatting>
  <conditionalFormatting sqref="J11:J35 J61:J103 J37:J59">
    <cfRule type="cellIs" dxfId="50" priority="402" operator="equal">
      <formula>"x"</formula>
    </cfRule>
  </conditionalFormatting>
  <conditionalFormatting sqref="K11:K35 K61:K103 K37:K59">
    <cfRule type="cellIs" dxfId="49" priority="401" operator="equal">
      <formula>"x"</formula>
    </cfRule>
  </conditionalFormatting>
  <conditionalFormatting sqref="L11:L35 L61:L103 L37:L59">
    <cfRule type="cellIs" dxfId="48" priority="400" stopIfTrue="1" operator="equal">
      <formula>"x"</formula>
    </cfRule>
  </conditionalFormatting>
  <conditionalFormatting sqref="M11:M35 M61:M103 M37:M59">
    <cfRule type="cellIs" dxfId="47" priority="399" operator="equal">
      <formula>"x"</formula>
    </cfRule>
  </conditionalFormatting>
  <conditionalFormatting sqref="N103">
    <cfRule type="cellIs" dxfId="46" priority="131" stopIfTrue="1" operator="equal">
      <formula>"x"</formula>
    </cfRule>
  </conditionalFormatting>
  <conditionalFormatting sqref="N11:N35 N61:N103 N37:N59">
    <cfRule type="cellIs" dxfId="45" priority="91" stopIfTrue="1" operator="equal">
      <formula>$AF$8</formula>
    </cfRule>
    <cfRule type="cellIs" dxfId="44" priority="94" stopIfTrue="1" operator="equal">
      <formula>$AF$7</formula>
    </cfRule>
  </conditionalFormatting>
  <conditionalFormatting sqref="N11:N35 N61:N103 N37:N59">
    <cfRule type="cellIs" dxfId="43" priority="82" stopIfTrue="1" operator="equal">
      <formula>#REF!</formula>
    </cfRule>
    <cfRule type="cellIs" dxfId="42" priority="83" stopIfTrue="1" operator="equal">
      <formula>#REF!</formula>
    </cfRule>
  </conditionalFormatting>
  <dataValidations count="2">
    <dataValidation type="list" allowBlank="1" showInputMessage="1" showErrorMessage="1" sqref="N12:N35 N61:N103 N37:N59">
      <formula1>$AF$7:$AF$8</formula1>
    </dataValidation>
    <dataValidation type="list" allowBlank="1" showInputMessage="1" showErrorMessage="1" sqref="N11">
      <formula1>#REF!</formula1>
    </dataValidation>
  </dataValidations>
  <pageMargins left="0.511811024" right="0.511811024" top="0.78740157499999996" bottom="0.78740157499999996" header="0.31496062000000002" footer="0.31496062000000002"/>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dimension ref="A1:S41"/>
  <sheetViews>
    <sheetView showGridLines="0" topLeftCell="A16" zoomScale="80" zoomScaleNormal="80" zoomScalePageLayoutView="70" workbookViewId="0">
      <selection activeCell="E44" sqref="E44"/>
    </sheetView>
  </sheetViews>
  <sheetFormatPr defaultRowHeight="15"/>
  <cols>
    <col min="1" max="1" width="0.85546875" customWidth="1"/>
    <col min="2" max="2" width="36.7109375" customWidth="1"/>
    <col min="3" max="3" width="14.28515625" customWidth="1"/>
    <col min="5" max="5" width="13.2851562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429" t="str">
        <f>'Monitoria Anual 1'!A3</f>
        <v xml:space="preserve">PLANO DE AÇÃO NACIONAL PARA A CONSERVAÇÃO DAS ESPÉCIES ENDÊMICAS E AMEAÇADAS DE EXTINÇÃO DA REGIAO DO BAIXO E MÉDIO XINGU </v>
      </c>
      <c r="B3" s="429"/>
      <c r="C3" s="429"/>
      <c r="D3" s="429"/>
      <c r="E3" s="429"/>
      <c r="F3" s="429"/>
      <c r="G3" s="429"/>
      <c r="H3" s="429"/>
      <c r="I3" s="429"/>
      <c r="J3" s="429"/>
      <c r="K3" s="429"/>
      <c r="L3" s="429"/>
      <c r="M3" s="429"/>
      <c r="N3" s="429"/>
      <c r="O3" s="429"/>
      <c r="P3" s="429"/>
    </row>
    <row r="4" spans="1:19" s="1" customFormat="1" ht="15.75" thickTop="1">
      <c r="H4" s="18"/>
      <c r="I4" s="18"/>
      <c r="J4" s="18"/>
      <c r="K4" s="18"/>
      <c r="L4" s="18"/>
      <c r="M4" s="18"/>
    </row>
    <row r="5" spans="1:19" s="6" customFormat="1" ht="46.5" customHeight="1" thickBot="1">
      <c r="A5" s="7" t="s">
        <v>1</v>
      </c>
      <c r="B5" s="7"/>
      <c r="C5" s="414" t="str">
        <f>'Monitoria Anual 1'!D5</f>
        <v>Assegurar a viabilidade populacional de espécies ameaçadas e endêmicas da fauna da área de abrangência do PAN no Médio e Baixo Xingu, conservando habitats e promovendo o desenvolvimento socioambiental.</v>
      </c>
      <c r="D5" s="414"/>
      <c r="E5" s="414"/>
      <c r="F5" s="414"/>
      <c r="G5" s="414"/>
      <c r="H5" s="414"/>
      <c r="I5" s="414"/>
      <c r="J5" s="414"/>
      <c r="K5" s="414"/>
      <c r="L5" s="414"/>
      <c r="M5" s="414"/>
      <c r="N5" s="414"/>
      <c r="O5" s="414"/>
      <c r="P5" s="415"/>
    </row>
    <row r="6" spans="1:19" s="1" customFormat="1" ht="15.75" thickTop="1">
      <c r="H6" s="18"/>
      <c r="I6" s="18"/>
      <c r="J6" s="18"/>
      <c r="K6" s="18"/>
      <c r="L6" s="18"/>
      <c r="M6" s="18"/>
    </row>
    <row r="7" spans="1:19" s="1" customFormat="1" ht="15.75" thickBot="1">
      <c r="A7" s="7" t="s">
        <v>2</v>
      </c>
      <c r="B7" s="7"/>
      <c r="C7" s="104" t="s">
        <v>528</v>
      </c>
      <c r="D7" s="9"/>
      <c r="E7" s="10"/>
      <c r="F7" s="10"/>
      <c r="G7" s="11"/>
      <c r="H7" s="18"/>
      <c r="I7" s="18"/>
      <c r="J7" s="18"/>
      <c r="K7" s="18"/>
      <c r="L7" s="18"/>
      <c r="M7" s="18"/>
    </row>
    <row r="8" spans="1:19" ht="15.75" thickTop="1"/>
    <row r="9" spans="1:19" ht="18.75">
      <c r="A9" s="51" t="s">
        <v>32</v>
      </c>
      <c r="B9" s="51"/>
      <c r="C9" s="51"/>
      <c r="D9" s="51"/>
      <c r="E9" s="51"/>
      <c r="F9" s="51"/>
      <c r="G9" s="51"/>
      <c r="H9" s="51"/>
      <c r="I9" s="51"/>
      <c r="J9" s="51"/>
      <c r="K9" s="51"/>
      <c r="L9" s="51"/>
      <c r="M9" s="51"/>
      <c r="N9" s="51"/>
      <c r="O9" s="51"/>
      <c r="P9" s="51"/>
      <c r="Q9" s="51"/>
      <c r="R9" s="51"/>
      <c r="S9" s="51"/>
    </row>
    <row r="11" spans="1:19">
      <c r="B11" s="29" t="s">
        <v>43</v>
      </c>
      <c r="C11" s="30"/>
      <c r="D11" s="30"/>
    </row>
    <row r="12" spans="1:19" ht="15.75" thickBot="1"/>
    <row r="13" spans="1:19" ht="41.45" customHeight="1" thickTop="1" thickBot="1">
      <c r="B13" s="426" t="s">
        <v>34</v>
      </c>
      <c r="C13" s="427"/>
      <c r="D13" s="428"/>
    </row>
    <row r="14" spans="1:19" s="73" customFormat="1" ht="31.9" customHeight="1" thickTop="1" thickBot="1">
      <c r="B14" s="74" t="s">
        <v>40</v>
      </c>
      <c r="C14" s="76" t="s">
        <v>78</v>
      </c>
      <c r="D14" s="75" t="s">
        <v>41</v>
      </c>
      <c r="E14" s="76" t="s">
        <v>71</v>
      </c>
      <c r="F14" s="75" t="s">
        <v>41</v>
      </c>
    </row>
    <row r="15" spans="1:19" ht="16.5" thickTop="1">
      <c r="B15" s="52" t="s">
        <v>35</v>
      </c>
      <c r="C15" s="84"/>
      <c r="D15" s="85"/>
      <c r="E15" s="84">
        <f>COUNTA('Monitoria Anual 1'!N11:N103)</f>
        <v>4</v>
      </c>
      <c r="F15" s="85"/>
    </row>
    <row r="16" spans="1:19" ht="15.75">
      <c r="B16" s="38" t="s">
        <v>47</v>
      </c>
      <c r="C16" s="86">
        <f>COUNTA('Monitoria Anual 1'!I11:I103)</f>
        <v>8</v>
      </c>
      <c r="D16" s="87">
        <f>C16/C22</f>
        <v>8.7912087912087919E-2</v>
      </c>
      <c r="E16" s="86">
        <f>COUNTA('Monitoria Anual 1'!I11:I103)</f>
        <v>8</v>
      </c>
      <c r="F16" s="87">
        <f>E16/$E$22</f>
        <v>8.247422680412371E-2</v>
      </c>
    </row>
    <row r="17" spans="2:17" ht="15.75">
      <c r="B17" s="31" t="s">
        <v>36</v>
      </c>
      <c r="C17" s="88">
        <f>COUNTA('Monitoria Anual 1'!J11:J103)</f>
        <v>37</v>
      </c>
      <c r="D17" s="89">
        <f>C17/C22</f>
        <v>0.40659340659340659</v>
      </c>
      <c r="E17" s="88">
        <f>C17-3</f>
        <v>34</v>
      </c>
      <c r="F17" s="87">
        <f t="shared" ref="F17:F21" si="0">E17/$E$22</f>
        <v>0.35051546391752575</v>
      </c>
    </row>
    <row r="18" spans="2:17" ht="15.75">
      <c r="B18" s="32" t="s">
        <v>37</v>
      </c>
      <c r="C18" s="88">
        <f>COUNTA('Monitoria Anual 1'!K11:K103)</f>
        <v>20</v>
      </c>
      <c r="D18" s="89">
        <f>C18/C22</f>
        <v>0.21978021978021978</v>
      </c>
      <c r="E18" s="88">
        <f>COUNTA('Monitoria Anual 1'!K11:K103)</f>
        <v>20</v>
      </c>
      <c r="F18" s="87">
        <f t="shared" si="0"/>
        <v>0.20618556701030927</v>
      </c>
    </row>
    <row r="19" spans="2:17" ht="15.75">
      <c r="B19" s="33" t="s">
        <v>38</v>
      </c>
      <c r="C19" s="88">
        <f>COUNTA('Monitoria Anual 1'!L11:L103)</f>
        <v>24</v>
      </c>
      <c r="D19" s="89">
        <f>C19/C22</f>
        <v>0.26373626373626374</v>
      </c>
      <c r="E19" s="88">
        <f>C19-1</f>
        <v>23</v>
      </c>
      <c r="F19" s="87">
        <f t="shared" si="0"/>
        <v>0.23711340206185566</v>
      </c>
    </row>
    <row r="20" spans="2:17" ht="16.5" thickBot="1">
      <c r="B20" s="34" t="s">
        <v>39</v>
      </c>
      <c r="C20" s="88">
        <f>COUNTA('Monitoria Anual 1'!M11:M103)</f>
        <v>2</v>
      </c>
      <c r="D20" s="89">
        <f>C20/C22</f>
        <v>2.197802197802198E-2</v>
      </c>
      <c r="E20" s="88">
        <f>COUNTA('Monitoria Anual 1'!M11:M103)</f>
        <v>2</v>
      </c>
      <c r="F20" s="87">
        <f t="shared" si="0"/>
        <v>2.0618556701030927E-2</v>
      </c>
    </row>
    <row r="21" spans="2:17" ht="17.25" thickTop="1" thickBot="1">
      <c r="B21" s="81" t="s">
        <v>62</v>
      </c>
      <c r="C21" s="88"/>
      <c r="D21" s="89"/>
      <c r="E21" s="88">
        <f>'Monitoria Anual 1'!B109</f>
        <v>10</v>
      </c>
      <c r="F21" s="87">
        <f t="shared" si="0"/>
        <v>0.10309278350515463</v>
      </c>
    </row>
    <row r="22" spans="2:17" ht="16.5" thickTop="1" thickBot="1">
      <c r="B22" s="91" t="s">
        <v>42</v>
      </c>
      <c r="C22" s="92">
        <f>C16+C17+C18+C19+C20</f>
        <v>91</v>
      </c>
      <c r="D22" s="93">
        <f>SUM(D15:D21)</f>
        <v>1</v>
      </c>
      <c r="E22" s="92">
        <f>SUM(E16:E21)</f>
        <v>97</v>
      </c>
      <c r="F22" s="90">
        <f>SUM(F16:F21)</f>
        <v>1</v>
      </c>
    </row>
    <row r="23" spans="2:17" ht="16.5" thickTop="1" thickBot="1">
      <c r="B23" s="430" t="s">
        <v>77</v>
      </c>
      <c r="C23" s="430"/>
      <c r="D23" s="430"/>
      <c r="E23" s="96">
        <f>COUNTIF('Monitoria Anual 1'!N11:N102,'Monitoria Anual 1'!AF7)</f>
        <v>0</v>
      </c>
      <c r="F23" s="94"/>
    </row>
    <row r="24" spans="2:17" ht="16.5" thickTop="1" thickBot="1">
      <c r="B24" s="430" t="s">
        <v>76</v>
      </c>
      <c r="C24" s="430"/>
      <c r="D24" s="430"/>
      <c r="E24" s="96">
        <f>COUNTIF('Monitoria Anual 1'!N11:N102,'Monitoria Anual 1'!AF8)</f>
        <v>4</v>
      </c>
      <c r="F24" s="95"/>
    </row>
    <row r="25" spans="2:17" ht="15.75" thickTop="1"/>
    <row r="26" spans="2:17">
      <c r="B26" s="29" t="s">
        <v>44</v>
      </c>
      <c r="C26" s="30"/>
      <c r="D26" s="30"/>
    </row>
    <row r="27" spans="2:17" ht="3" customHeight="1"/>
    <row r="28" spans="2:17" ht="36" customHeight="1">
      <c r="B28" s="50" t="s">
        <v>33</v>
      </c>
      <c r="C28" s="37">
        <f>COUNTA('Monitoria Anual 1'!A11:A103)</f>
        <v>10</v>
      </c>
      <c r="O28" t="s">
        <v>74</v>
      </c>
      <c r="Q28" t="s">
        <v>75</v>
      </c>
    </row>
    <row r="29" spans="2:17" ht="6.6" customHeight="1" thickBot="1"/>
    <row r="30" spans="2:17" ht="16.5" thickTop="1" thickBot="1">
      <c r="B30" s="35" t="s">
        <v>45</v>
      </c>
      <c r="C30" s="36" t="s">
        <v>46</v>
      </c>
      <c r="D30" s="39"/>
      <c r="E30" s="40"/>
      <c r="F30" s="41"/>
      <c r="G30" s="42"/>
      <c r="H30" s="43"/>
      <c r="I30" s="44"/>
    </row>
    <row r="31" spans="2:17" ht="15.75" thickTop="1">
      <c r="B31" s="45" t="s">
        <v>48</v>
      </c>
      <c r="C31" s="47">
        <f>COUNTA('Monitoria Anual 1'!B11:B24)</f>
        <v>14</v>
      </c>
      <c r="D31" s="468">
        <f>COUNTA('Monitoria Anual 1'!N11:N24)</f>
        <v>0</v>
      </c>
      <c r="E31" s="468">
        <f>COUNTA('Monitoria Anual 1'!I11:I24)</f>
        <v>4</v>
      </c>
      <c r="F31" s="468">
        <f>COUNTA('Monitoria Anual 1'!J11:J24)</f>
        <v>2</v>
      </c>
      <c r="G31" s="468">
        <f>COUNTA('Monitoria Anual 1'!K11:K24)</f>
        <v>2</v>
      </c>
      <c r="H31" s="468">
        <f>COUNTA('Monitoria Anual 1'!L11:L24)</f>
        <v>5</v>
      </c>
      <c r="I31" s="468">
        <f>COUNTA('Monitoria Anual 1'!M11:M24)</f>
        <v>1</v>
      </c>
    </row>
    <row r="32" spans="2:17">
      <c r="B32" s="46" t="s">
        <v>49</v>
      </c>
      <c r="C32" s="48">
        <f>COUNTA('Monitoria Anual 1'!B25:B35)</f>
        <v>11</v>
      </c>
      <c r="D32" s="469">
        <f>COUNTA('Monitoria Anual 1'!N25:N35)</f>
        <v>0</v>
      </c>
      <c r="E32" s="48">
        <f>COUNTA('Monitoria Anual 1'!I25:I35)</f>
        <v>1</v>
      </c>
      <c r="F32" s="48">
        <f>COUNTA('Monitoria Anual 1'!J25:J35)</f>
        <v>3</v>
      </c>
      <c r="G32" s="48">
        <f>COUNTA('Monitoria Anual 1'!K25:K35)</f>
        <v>2</v>
      </c>
      <c r="H32" s="48">
        <f>COUNTA('Monitoria Anual 1'!L25:L35)</f>
        <v>5</v>
      </c>
      <c r="I32" s="48">
        <f>COUNTA('Monitoria Anual 1'!M25:M35)</f>
        <v>0</v>
      </c>
    </row>
    <row r="33" spans="2:9">
      <c r="B33" s="46" t="s">
        <v>50</v>
      </c>
      <c r="C33" s="48">
        <f>COUNTA('Monitoria Anual 1'!B37:B48)</f>
        <v>12</v>
      </c>
      <c r="D33" s="469">
        <f>COUNTA('Monitoria Anual 1'!N37:N48)</f>
        <v>0</v>
      </c>
      <c r="E33" s="48">
        <f>COUNTA('Monitoria Anual 1'!I37:I48)</f>
        <v>1</v>
      </c>
      <c r="F33" s="48">
        <f>COUNTA('Monitoria Anual 1'!J37:J48)</f>
        <v>5</v>
      </c>
      <c r="G33" s="48">
        <f>COUNTA('Monitoria Anual 1'!K37:K48)</f>
        <v>5</v>
      </c>
      <c r="H33" s="48">
        <f>COUNTA('Monitoria Anual 1'!L37:L48)</f>
        <v>0</v>
      </c>
      <c r="I33" s="48">
        <f>COUNTA('Monitoria Anual 1'!M37:M48)</f>
        <v>1</v>
      </c>
    </row>
    <row r="34" spans="2:9">
      <c r="B34" s="46" t="s">
        <v>51</v>
      </c>
      <c r="C34" s="48">
        <f>COUNTA('Monitoria Anual 1'!B49:B59)</f>
        <v>11</v>
      </c>
      <c r="D34" s="469">
        <f>COUNTA('Monitoria Anual 1'!N49:N59)</f>
        <v>0</v>
      </c>
      <c r="E34" s="48">
        <f>COUNTA('Monitoria Anual 1'!I49:I59)</f>
        <v>1</v>
      </c>
      <c r="F34" s="48">
        <f>COUNTA('Monitoria Anual 1'!J49:J59)</f>
        <v>6</v>
      </c>
      <c r="G34" s="48">
        <f>COUNTA('Monitoria Anual 1'!K49:K59)</f>
        <v>2</v>
      </c>
      <c r="H34" s="48">
        <f>COUNTA('Monitoria Anual 1'!L49:L59)</f>
        <v>2</v>
      </c>
      <c r="I34" s="48">
        <f>COUNTA('Monitoria Anual 1'!M49:M59)</f>
        <v>0</v>
      </c>
    </row>
    <row r="35" spans="2:9">
      <c r="B35" s="46" t="s">
        <v>52</v>
      </c>
      <c r="C35" s="48">
        <f>COUNTA('Monitoria Anual 1'!B61:B66)</f>
        <v>6</v>
      </c>
      <c r="D35" s="469">
        <f>COUNTA('Monitoria Anual 1'!N61:N66)</f>
        <v>0</v>
      </c>
      <c r="E35" s="48">
        <f>COUNTA('Monitoria Anual 1'!I61:I66)</f>
        <v>0</v>
      </c>
      <c r="F35" s="48">
        <f>COUNTA('Monitoria Anual 1'!J61:J66)</f>
        <v>1</v>
      </c>
      <c r="G35" s="48">
        <f>COUNTA('Monitoria Anual 1'!K61:K66)</f>
        <v>1</v>
      </c>
      <c r="H35" s="48">
        <f>COUNTA('Monitoria Anual 1'!L61:L66)</f>
        <v>4</v>
      </c>
      <c r="I35" s="48">
        <f>COUNTA('Monitoria Anual 1'!M61:M66)</f>
        <v>0</v>
      </c>
    </row>
    <row r="36" spans="2:9">
      <c r="B36" s="46" t="s">
        <v>53</v>
      </c>
      <c r="C36" s="48">
        <f>COUNTA('Monitoria Anual 1'!B67:B70)</f>
        <v>4</v>
      </c>
      <c r="D36" s="469">
        <f>COUNTA('Monitoria Anual 1'!N67:N70)</f>
        <v>0</v>
      </c>
      <c r="E36" s="48">
        <f>COUNTA('Monitoria Anual 1'!I67:I70)</f>
        <v>0</v>
      </c>
      <c r="F36" s="48">
        <f>COUNTA('Monitoria Anual 1'!J67:J70)</f>
        <v>4</v>
      </c>
      <c r="G36" s="48">
        <f>COUNTA('Monitoria Anual 1'!K67:K70)</f>
        <v>0</v>
      </c>
      <c r="H36" s="48">
        <f>COUNTA('Monitoria Anual 1'!L67:L70)</f>
        <v>0</v>
      </c>
      <c r="I36" s="48">
        <f>COUNTA('Monitoria Anual 1'!M67:M70)</f>
        <v>0</v>
      </c>
    </row>
    <row r="37" spans="2:9">
      <c r="B37" s="46" t="s">
        <v>54</v>
      </c>
      <c r="C37" s="48">
        <f>COUNTA('Monitoria Anual 1'!B71:B84)</f>
        <v>14</v>
      </c>
      <c r="D37" s="48">
        <f>COUNTA('Monitoria Anual 1'!N71:N84)</f>
        <v>3</v>
      </c>
      <c r="E37" s="48">
        <f>COUNTA('Monitoria Anual 1'!I71:I84)</f>
        <v>0</v>
      </c>
      <c r="F37" s="48">
        <f>COUNTA('Monitoria Anual 1'!J71:J84)</f>
        <v>6</v>
      </c>
      <c r="G37" s="48">
        <f>COUNTA('Monitoria Anual 1'!K71:K84)</f>
        <v>4</v>
      </c>
      <c r="H37" s="48">
        <f>COUNTA('Monitoria Anual 1'!L71:L84)</f>
        <v>4</v>
      </c>
      <c r="I37" s="48">
        <f>COUNTA('Monitoria Anual 1'!M71:M84)</f>
        <v>0</v>
      </c>
    </row>
    <row r="38" spans="2:9">
      <c r="B38" s="46" t="s">
        <v>55</v>
      </c>
      <c r="C38" s="48">
        <f>COUNTA('Monitoria Anual 1'!B85:B87)</f>
        <v>3</v>
      </c>
      <c r="D38" s="469">
        <f>COUNTA('Monitoria Anual 1'!N85:N87)</f>
        <v>0</v>
      </c>
      <c r="E38" s="48">
        <f>COUNTA('Monitoria Anual 1'!I85:I87)</f>
        <v>0</v>
      </c>
      <c r="F38" s="48">
        <f>COUNTA('Monitoria Anual 1'!J85:J87)</f>
        <v>3</v>
      </c>
      <c r="G38" s="48">
        <f>COUNTA('Monitoria Anual 1'!K85:K87)</f>
        <v>0</v>
      </c>
      <c r="H38" s="48">
        <f>COUNTA('Monitoria Anual 1'!L85:L87)</f>
        <v>0</v>
      </c>
      <c r="I38" s="48">
        <f>COUNTA('Monitoria Anual 1'!M85:M87)</f>
        <v>0</v>
      </c>
    </row>
    <row r="39" spans="2:9">
      <c r="B39" s="46" t="s">
        <v>56</v>
      </c>
      <c r="C39" s="48">
        <f>COUNTA('Monitoria Anual 1'!B88:B99)</f>
        <v>12</v>
      </c>
      <c r="D39" s="48">
        <f>COUNTA('Monitoria Anual 1'!N88:N99)</f>
        <v>1</v>
      </c>
      <c r="E39" s="48">
        <f>COUNTA('Monitoria Anual 1'!I88:I99)</f>
        <v>1</v>
      </c>
      <c r="F39" s="48">
        <f>COUNTA('Monitoria Anual 1'!J88:J99)</f>
        <v>5</v>
      </c>
      <c r="G39" s="48">
        <f>COUNTA('Monitoria Anual 1'!K88:K99)</f>
        <v>4</v>
      </c>
      <c r="H39" s="48">
        <f>COUNTA('Monitoria Anual 1'!L88:L99)</f>
        <v>2</v>
      </c>
      <c r="I39" s="48">
        <f>COUNTA('Monitoria Anual 1'!M88:M99)</f>
        <v>0</v>
      </c>
    </row>
    <row r="40" spans="2:9" ht="15.75" thickBot="1">
      <c r="B40" s="53" t="s">
        <v>57</v>
      </c>
      <c r="C40" s="49">
        <f>COUNTA('Monitoria Anual 1'!B100:B103)</f>
        <v>4</v>
      </c>
      <c r="D40" s="470">
        <f>COUNTA('Monitoria Anual 1'!N100:N103)</f>
        <v>0</v>
      </c>
      <c r="E40" s="49">
        <f>COUNTA('Monitoria Anual 1'!I100:I103)</f>
        <v>0</v>
      </c>
      <c r="F40" s="49">
        <f>COUNTA('Monitoria Anual 1'!J100:J103)</f>
        <v>2</v>
      </c>
      <c r="G40" s="49">
        <f>COUNTA('Monitoria Anual 1'!K100:K103)</f>
        <v>0</v>
      </c>
      <c r="H40" s="49">
        <f>COUNTA('Monitoria Anual 1'!L100:L103)</f>
        <v>2</v>
      </c>
      <c r="I40" s="49">
        <f>COUNTA('Monitoria Anual 1'!M100:M103)</f>
        <v>0</v>
      </c>
    </row>
    <row r="41" spans="2:9" ht="15.75" thickTop="1"/>
  </sheetData>
  <mergeCells count="5">
    <mergeCell ref="B13:D13"/>
    <mergeCell ref="A3:P3"/>
    <mergeCell ref="B23:D23"/>
    <mergeCell ref="B24:D24"/>
    <mergeCell ref="C5:P5"/>
  </mergeCells>
  <conditionalFormatting sqref="D31:E31 E31:I40">
    <cfRule type="cellIs" dxfId="41" priority="5" stopIfTrue="1" operator="equal">
      <formula>0</formula>
    </cfRule>
  </conditionalFormatting>
  <conditionalFormatting sqref="F31">
    <cfRule type="cellIs" dxfId="40" priority="4" operator="equal">
      <formula>0</formula>
    </cfRule>
  </conditionalFormatting>
  <conditionalFormatting sqref="G31">
    <cfRule type="cellIs" dxfId="39" priority="3" operator="equal">
      <formula>0</formula>
    </cfRule>
  </conditionalFormatting>
  <conditionalFormatting sqref="H31">
    <cfRule type="cellIs" dxfId="38" priority="2" operator="equal">
      <formula>0</formula>
    </cfRule>
  </conditionalFormatting>
  <conditionalFormatting sqref="I31">
    <cfRule type="cellIs" dxfId="37"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dimension ref="A1:AF159"/>
  <sheetViews>
    <sheetView showGridLines="0" zoomScale="10" zoomScaleNormal="10" workbookViewId="0">
      <selection activeCell="O15" sqref="O15"/>
    </sheetView>
  </sheetViews>
  <sheetFormatPr defaultColWidth="8.85546875" defaultRowHeight="26.25"/>
  <cols>
    <col min="1" max="1" width="39.28515625" style="235" customWidth="1"/>
    <col min="2" max="2" width="60.28515625" style="170" customWidth="1"/>
    <col min="3" max="3" width="43.28515625" style="170" customWidth="1"/>
    <col min="4" max="4" width="19.42578125" style="170" customWidth="1"/>
    <col min="5" max="5" width="25.7109375" style="170" customWidth="1"/>
    <col min="6" max="6" width="40.42578125" style="276" customWidth="1"/>
    <col min="7" max="7" width="71.5703125" style="170" customWidth="1"/>
    <col min="8" max="8" width="33.7109375" style="218" customWidth="1"/>
    <col min="9" max="14" width="26.7109375" style="171" customWidth="1"/>
    <col min="15" max="15" width="112.140625" style="272" customWidth="1"/>
    <col min="16" max="16" width="41.140625" style="170" customWidth="1"/>
    <col min="17" max="17" width="40" style="170" customWidth="1"/>
    <col min="18" max="18" width="41" style="170" customWidth="1"/>
    <col min="19" max="19" width="94.7109375" style="258" customWidth="1"/>
    <col min="20" max="20" width="44.42578125" style="170" customWidth="1"/>
    <col min="21" max="21" width="28.85546875" style="170" customWidth="1"/>
    <col min="22" max="23" width="18.7109375" style="170" customWidth="1"/>
    <col min="24" max="24" width="31.42578125" style="170" customWidth="1"/>
    <col min="25" max="25" width="26.28515625" style="170" customWidth="1"/>
    <col min="26" max="26" width="60" style="170" customWidth="1"/>
    <col min="27" max="27" width="76.85546875" style="272" customWidth="1"/>
    <col min="28" max="31" width="8.85546875" style="170"/>
    <col min="32" max="32" width="14.5703125" style="170" hidden="1" customWidth="1"/>
    <col min="33" max="16384" width="8.85546875" style="170"/>
  </cols>
  <sheetData>
    <row r="1" spans="1:32" s="164" customFormat="1">
      <c r="A1" s="232" t="s">
        <v>0</v>
      </c>
      <c r="F1" s="283"/>
      <c r="H1" s="215"/>
      <c r="I1" s="165"/>
      <c r="J1" s="165"/>
      <c r="K1" s="165"/>
      <c r="L1" s="165"/>
      <c r="M1" s="165"/>
      <c r="N1" s="165"/>
      <c r="O1" s="270"/>
      <c r="S1" s="255"/>
      <c r="AA1" s="270"/>
    </row>
    <row r="2" spans="1:32" s="166" customFormat="1">
      <c r="A2" s="233"/>
      <c r="F2" s="284"/>
      <c r="H2" s="216"/>
      <c r="I2" s="167"/>
      <c r="J2" s="167"/>
      <c r="K2" s="167"/>
      <c r="L2" s="167"/>
      <c r="M2" s="167"/>
      <c r="N2" s="167"/>
      <c r="O2" s="271"/>
      <c r="S2" s="256"/>
      <c r="AA2" s="271"/>
    </row>
    <row r="3" spans="1:32" s="169" customFormat="1" ht="27" thickBot="1">
      <c r="A3" s="234" t="s">
        <v>526</v>
      </c>
      <c r="B3" s="168"/>
      <c r="C3" s="168"/>
      <c r="D3" s="168"/>
      <c r="E3" s="168"/>
      <c r="F3" s="210"/>
      <c r="G3" s="168"/>
      <c r="H3" s="217"/>
      <c r="I3" s="168"/>
      <c r="J3" s="168"/>
      <c r="K3" s="168"/>
      <c r="L3" s="168"/>
      <c r="M3" s="168"/>
      <c r="O3" s="168"/>
      <c r="P3" s="168"/>
      <c r="Q3" s="168"/>
      <c r="S3" s="257"/>
      <c r="AA3" s="278"/>
    </row>
    <row r="4" spans="1:32" ht="27" thickTop="1"/>
    <row r="5" spans="1:32" s="174" customFormat="1" ht="66.75" customHeight="1" thickBot="1">
      <c r="A5" s="236" t="s">
        <v>1</v>
      </c>
      <c r="B5" s="431" t="s">
        <v>527</v>
      </c>
      <c r="C5" s="432"/>
      <c r="D5" s="432"/>
      <c r="E5" s="432"/>
      <c r="F5" s="432"/>
      <c r="G5" s="432"/>
      <c r="H5" s="432"/>
      <c r="I5" s="172"/>
      <c r="J5" s="172"/>
      <c r="K5" s="173"/>
      <c r="L5" s="172"/>
      <c r="M5" s="173"/>
      <c r="O5" s="273"/>
      <c r="S5" s="259"/>
      <c r="AA5" s="273"/>
    </row>
    <row r="6" spans="1:32" ht="27" thickTop="1"/>
    <row r="7" spans="1:32" ht="27" thickBot="1">
      <c r="A7" s="236" t="s">
        <v>2</v>
      </c>
      <c r="B7" s="175" t="s">
        <v>895</v>
      </c>
      <c r="C7" s="175"/>
      <c r="D7" s="249"/>
      <c r="E7" s="175"/>
      <c r="F7" s="285"/>
      <c r="G7" s="176"/>
      <c r="H7" s="219"/>
      <c r="AF7" s="170" t="s">
        <v>899</v>
      </c>
    </row>
    <row r="8" spans="1:32" ht="27" thickTop="1">
      <c r="AF8" s="177" t="s">
        <v>73</v>
      </c>
    </row>
    <row r="9" spans="1:32" ht="27" thickBot="1">
      <c r="A9" s="237" t="s">
        <v>11</v>
      </c>
      <c r="B9" s="178"/>
      <c r="C9" s="178"/>
      <c r="D9" s="178"/>
      <c r="E9" s="178"/>
      <c r="F9" s="286"/>
      <c r="G9" s="178"/>
      <c r="H9" s="220"/>
      <c r="I9" s="433" t="s">
        <v>67</v>
      </c>
      <c r="J9" s="434"/>
      <c r="K9" s="434"/>
      <c r="L9" s="434"/>
      <c r="M9" s="434"/>
      <c r="N9" s="434"/>
      <c r="O9" s="434"/>
      <c r="P9" s="434"/>
      <c r="Q9" s="434"/>
      <c r="R9" s="435"/>
      <c r="S9" s="253"/>
      <c r="T9" s="436" t="s">
        <v>30</v>
      </c>
      <c r="U9" s="437"/>
      <c r="V9" s="437"/>
      <c r="W9" s="437"/>
      <c r="X9" s="437"/>
      <c r="Y9" s="437"/>
      <c r="Z9" s="437"/>
      <c r="AA9" s="438"/>
    </row>
    <row r="10" spans="1:32" s="154" customFormat="1" ht="101.25" customHeight="1" thickTop="1" thickBot="1">
      <c r="A10" s="208" t="s">
        <v>3</v>
      </c>
      <c r="B10" s="209" t="s">
        <v>4</v>
      </c>
      <c r="C10" s="209" t="s">
        <v>5</v>
      </c>
      <c r="D10" s="209" t="s">
        <v>9</v>
      </c>
      <c r="E10" s="209" t="s">
        <v>10</v>
      </c>
      <c r="F10" s="209" t="s">
        <v>6</v>
      </c>
      <c r="G10" s="209" t="s">
        <v>8</v>
      </c>
      <c r="H10" s="221" t="s">
        <v>70</v>
      </c>
      <c r="I10" s="155" t="s">
        <v>12</v>
      </c>
      <c r="J10" s="156" t="s">
        <v>13</v>
      </c>
      <c r="K10" s="157" t="s">
        <v>14</v>
      </c>
      <c r="L10" s="158" t="s">
        <v>15</v>
      </c>
      <c r="M10" s="159" t="s">
        <v>16</v>
      </c>
      <c r="N10" s="160" t="s">
        <v>17</v>
      </c>
      <c r="O10" s="161" t="s">
        <v>18</v>
      </c>
      <c r="P10" s="161" t="s">
        <v>19</v>
      </c>
      <c r="Q10" s="161" t="s">
        <v>20</v>
      </c>
      <c r="R10" s="161" t="s">
        <v>21</v>
      </c>
      <c r="S10" s="260" t="s">
        <v>68</v>
      </c>
      <c r="T10" s="162" t="s">
        <v>22</v>
      </c>
      <c r="U10" s="163" t="s">
        <v>23</v>
      </c>
      <c r="V10" s="163" t="s">
        <v>24</v>
      </c>
      <c r="W10" s="163" t="s">
        <v>25</v>
      </c>
      <c r="X10" s="163" t="s">
        <v>26</v>
      </c>
      <c r="Y10" s="163" t="s">
        <v>27</v>
      </c>
      <c r="Z10" s="163" t="s">
        <v>28</v>
      </c>
      <c r="AA10" s="163" t="s">
        <v>29</v>
      </c>
    </row>
    <row r="11" spans="1:32" ht="184.5" thickTop="1">
      <c r="A11" s="439" t="s">
        <v>130</v>
      </c>
      <c r="B11" s="179" t="s">
        <v>643</v>
      </c>
      <c r="C11" s="179" t="s">
        <v>79</v>
      </c>
      <c r="D11" s="180">
        <v>40817</v>
      </c>
      <c r="E11" s="180">
        <v>42644</v>
      </c>
      <c r="F11" s="179" t="s">
        <v>781</v>
      </c>
      <c r="G11" s="179" t="s">
        <v>782</v>
      </c>
      <c r="H11" s="181">
        <v>3600000</v>
      </c>
      <c r="I11" s="182"/>
      <c r="J11" s="182"/>
      <c r="K11" s="182"/>
      <c r="L11" s="182" t="s">
        <v>69</v>
      </c>
      <c r="M11" s="182"/>
      <c r="N11" s="183"/>
      <c r="O11" s="269" t="s">
        <v>840</v>
      </c>
      <c r="P11" s="184" t="s">
        <v>841</v>
      </c>
      <c r="Q11" s="184"/>
      <c r="R11" s="184" t="s">
        <v>740</v>
      </c>
      <c r="S11" s="263"/>
      <c r="T11" s="185"/>
      <c r="U11" s="185"/>
      <c r="V11" s="185"/>
      <c r="W11" s="185"/>
      <c r="X11" s="185"/>
      <c r="Y11" s="185"/>
      <c r="Z11" s="185"/>
      <c r="AA11" s="277"/>
    </row>
    <row r="12" spans="1:32" ht="183.75">
      <c r="A12" s="440"/>
      <c r="B12" s="179" t="s">
        <v>82</v>
      </c>
      <c r="C12" s="202" t="s">
        <v>83</v>
      </c>
      <c r="D12" s="180">
        <v>40817</v>
      </c>
      <c r="E12" s="187">
        <v>42644</v>
      </c>
      <c r="F12" s="202" t="s">
        <v>783</v>
      </c>
      <c r="G12" s="188" t="s">
        <v>87</v>
      </c>
      <c r="H12" s="181">
        <v>200000</v>
      </c>
      <c r="I12" s="182"/>
      <c r="J12" s="182"/>
      <c r="K12" s="182" t="s">
        <v>69</v>
      </c>
      <c r="L12" s="182"/>
      <c r="M12" s="182"/>
      <c r="N12" s="183"/>
      <c r="O12" s="269" t="s">
        <v>1111</v>
      </c>
      <c r="P12" s="184" t="s">
        <v>1108</v>
      </c>
      <c r="Q12" s="184" t="s">
        <v>1109</v>
      </c>
      <c r="R12" s="184" t="s">
        <v>1107</v>
      </c>
      <c r="S12" s="263" t="s">
        <v>1110</v>
      </c>
      <c r="T12" s="185"/>
      <c r="U12" s="185"/>
      <c r="V12" s="185"/>
      <c r="W12" s="185"/>
      <c r="X12" s="185"/>
      <c r="Y12" s="185"/>
      <c r="Z12" s="247" t="s">
        <v>1118</v>
      </c>
      <c r="AA12" s="277" t="s">
        <v>914</v>
      </c>
    </row>
    <row r="13" spans="1:32" ht="210">
      <c r="A13" s="440"/>
      <c r="B13" s="179" t="s">
        <v>88</v>
      </c>
      <c r="C13" s="179" t="s">
        <v>89</v>
      </c>
      <c r="D13" s="180">
        <v>40817</v>
      </c>
      <c r="E13" s="180">
        <v>42644</v>
      </c>
      <c r="F13" s="179" t="s">
        <v>784</v>
      </c>
      <c r="G13" s="179" t="s">
        <v>644</v>
      </c>
      <c r="H13" s="181">
        <v>3600000</v>
      </c>
      <c r="I13" s="182"/>
      <c r="J13" s="182"/>
      <c r="K13" s="182" t="s">
        <v>69</v>
      </c>
      <c r="L13" s="182"/>
      <c r="M13" s="182"/>
      <c r="N13" s="183"/>
      <c r="O13" s="269" t="s">
        <v>842</v>
      </c>
      <c r="P13" s="184" t="s">
        <v>841</v>
      </c>
      <c r="Q13" s="184" t="s">
        <v>843</v>
      </c>
      <c r="R13" s="184" t="s">
        <v>740</v>
      </c>
      <c r="S13" s="263"/>
      <c r="T13" s="185"/>
      <c r="U13" s="185"/>
      <c r="V13" s="185"/>
      <c r="W13" s="185"/>
      <c r="X13" s="185"/>
      <c r="Y13" s="185"/>
      <c r="Z13" s="247" t="s">
        <v>1116</v>
      </c>
      <c r="AA13" s="277" t="s">
        <v>1117</v>
      </c>
    </row>
    <row r="14" spans="1:32" ht="307.5" customHeight="1">
      <c r="A14" s="440"/>
      <c r="B14" s="189" t="s">
        <v>93</v>
      </c>
      <c r="C14" s="179" t="s">
        <v>647</v>
      </c>
      <c r="D14" s="180">
        <v>40817</v>
      </c>
      <c r="E14" s="180">
        <v>42644</v>
      </c>
      <c r="F14" s="179" t="s">
        <v>785</v>
      </c>
      <c r="G14" s="179" t="s">
        <v>96</v>
      </c>
      <c r="H14" s="181">
        <v>200000</v>
      </c>
      <c r="I14" s="182"/>
      <c r="J14" s="182"/>
      <c r="K14" s="182"/>
      <c r="L14" s="182" t="s">
        <v>69</v>
      </c>
      <c r="M14" s="182"/>
      <c r="N14" s="183"/>
      <c r="O14" s="269" t="s">
        <v>1114</v>
      </c>
      <c r="P14" s="184" t="s">
        <v>841</v>
      </c>
      <c r="Q14" s="184" t="s">
        <v>1112</v>
      </c>
      <c r="R14" s="184" t="s">
        <v>1113</v>
      </c>
      <c r="S14" s="263" t="s">
        <v>1115</v>
      </c>
      <c r="T14" s="185"/>
      <c r="U14" s="185"/>
      <c r="V14" s="185"/>
      <c r="W14" s="185"/>
      <c r="X14" s="185"/>
      <c r="Y14" s="185"/>
      <c r="Z14" s="247" t="s">
        <v>1119</v>
      </c>
      <c r="AA14" s="277" t="s">
        <v>1124</v>
      </c>
    </row>
    <row r="15" spans="1:32" ht="236.25">
      <c r="A15" s="440"/>
      <c r="B15" s="179" t="s">
        <v>97</v>
      </c>
      <c r="C15" s="179" t="s">
        <v>98</v>
      </c>
      <c r="D15" s="180">
        <v>40817</v>
      </c>
      <c r="E15" s="180">
        <v>42644</v>
      </c>
      <c r="F15" s="179" t="s">
        <v>786</v>
      </c>
      <c r="G15" s="179" t="s">
        <v>651</v>
      </c>
      <c r="H15" s="181">
        <v>900000</v>
      </c>
      <c r="I15" s="182"/>
      <c r="J15" s="182"/>
      <c r="K15" s="182"/>
      <c r="L15" s="182" t="s">
        <v>69</v>
      </c>
      <c r="M15" s="182"/>
      <c r="N15" s="183"/>
      <c r="O15" s="269" t="s">
        <v>1121</v>
      </c>
      <c r="P15" s="184" t="s">
        <v>1122</v>
      </c>
      <c r="Q15" s="184" t="s">
        <v>1123</v>
      </c>
      <c r="R15" s="184" t="s">
        <v>786</v>
      </c>
      <c r="S15" s="263" t="s">
        <v>1125</v>
      </c>
      <c r="T15" s="185"/>
      <c r="U15" s="185"/>
      <c r="V15" s="185"/>
      <c r="W15" s="185"/>
      <c r="X15" s="185"/>
      <c r="Y15" s="185"/>
      <c r="Z15" s="185"/>
      <c r="AA15" s="277"/>
    </row>
    <row r="16" spans="1:32" ht="316.5" customHeight="1">
      <c r="A16" s="440"/>
      <c r="B16" s="179" t="s">
        <v>99</v>
      </c>
      <c r="C16" s="179" t="s">
        <v>100</v>
      </c>
      <c r="D16" s="180">
        <v>41640</v>
      </c>
      <c r="E16" s="180">
        <v>41974</v>
      </c>
      <c r="F16" s="179" t="s">
        <v>102</v>
      </c>
      <c r="G16" s="179" t="s">
        <v>103</v>
      </c>
      <c r="H16" s="190">
        <v>250000</v>
      </c>
      <c r="I16" s="182"/>
      <c r="J16" s="182" t="s">
        <v>69</v>
      </c>
      <c r="K16" s="182"/>
      <c r="L16" s="182"/>
      <c r="M16" s="182"/>
      <c r="N16" s="183"/>
      <c r="O16" s="269" t="s">
        <v>1126</v>
      </c>
      <c r="P16" s="184"/>
      <c r="Q16" s="184" t="s">
        <v>1127</v>
      </c>
      <c r="R16" s="184" t="s">
        <v>102</v>
      </c>
      <c r="S16" s="246" t="s">
        <v>1128</v>
      </c>
      <c r="T16" s="185"/>
      <c r="U16" s="185"/>
      <c r="V16" s="185"/>
      <c r="W16" s="185"/>
      <c r="X16" s="185"/>
      <c r="Y16" s="185"/>
      <c r="Z16" s="185"/>
      <c r="AA16" s="279"/>
    </row>
    <row r="17" spans="1:27" ht="137.25" customHeight="1">
      <c r="A17" s="440"/>
      <c r="B17" s="179" t="s">
        <v>104</v>
      </c>
      <c r="C17" s="179" t="s">
        <v>105</v>
      </c>
      <c r="D17" s="180">
        <v>41548</v>
      </c>
      <c r="E17" s="180">
        <v>42644</v>
      </c>
      <c r="F17" s="179" t="s">
        <v>649</v>
      </c>
      <c r="G17" s="179" t="s">
        <v>106</v>
      </c>
      <c r="H17" s="181">
        <v>2100000</v>
      </c>
      <c r="I17" s="182"/>
      <c r="J17" s="182" t="s">
        <v>69</v>
      </c>
      <c r="K17" s="182"/>
      <c r="L17" s="182"/>
      <c r="M17" s="182"/>
      <c r="N17" s="183"/>
      <c r="O17" s="269" t="s">
        <v>1129</v>
      </c>
      <c r="P17" s="184"/>
      <c r="Q17" s="184" t="s">
        <v>1130</v>
      </c>
      <c r="R17" s="184"/>
      <c r="S17" s="263"/>
      <c r="T17" s="185"/>
      <c r="U17" s="185"/>
      <c r="V17" s="185"/>
      <c r="W17" s="185"/>
      <c r="X17" s="185" t="s">
        <v>915</v>
      </c>
      <c r="Y17" s="185"/>
      <c r="Z17" s="185"/>
      <c r="AA17" s="277"/>
    </row>
    <row r="18" spans="1:27" ht="197.25" customHeight="1">
      <c r="A18" s="440"/>
      <c r="B18" s="179" t="s">
        <v>653</v>
      </c>
      <c r="C18" s="179" t="s">
        <v>107</v>
      </c>
      <c r="D18" s="180">
        <v>41365</v>
      </c>
      <c r="E18" s="180">
        <v>42461</v>
      </c>
      <c r="F18" s="179" t="s">
        <v>905</v>
      </c>
      <c r="G18" s="179" t="s">
        <v>655</v>
      </c>
      <c r="H18" s="190">
        <v>300000</v>
      </c>
      <c r="I18" s="182"/>
      <c r="J18" s="182" t="s">
        <v>69</v>
      </c>
      <c r="K18" s="182"/>
      <c r="L18" s="182"/>
      <c r="M18" s="182"/>
      <c r="N18" s="183"/>
      <c r="O18" s="269"/>
      <c r="P18" s="184"/>
      <c r="Q18" s="184" t="s">
        <v>844</v>
      </c>
      <c r="R18" s="184"/>
      <c r="S18" s="246"/>
      <c r="T18" s="185"/>
      <c r="U18" s="185"/>
      <c r="V18" s="214">
        <v>41821</v>
      </c>
      <c r="W18" s="214">
        <v>42644</v>
      </c>
      <c r="X18" s="247" t="s">
        <v>1131</v>
      </c>
      <c r="Y18" s="185"/>
      <c r="Z18" s="185"/>
      <c r="AA18" s="277"/>
    </row>
    <row r="19" spans="1:27" ht="236.25">
      <c r="A19" s="440"/>
      <c r="B19" s="179" t="s">
        <v>109</v>
      </c>
      <c r="C19" s="179" t="s">
        <v>110</v>
      </c>
      <c r="D19" s="180">
        <v>40817</v>
      </c>
      <c r="E19" s="180">
        <v>42644</v>
      </c>
      <c r="F19" s="179" t="s">
        <v>513</v>
      </c>
      <c r="G19" s="179" t="s">
        <v>787</v>
      </c>
      <c r="H19" s="181">
        <v>3500000</v>
      </c>
      <c r="I19" s="182"/>
      <c r="J19" s="182"/>
      <c r="K19" s="182"/>
      <c r="L19" s="182" t="s">
        <v>69</v>
      </c>
      <c r="M19" s="182"/>
      <c r="N19" s="183"/>
      <c r="O19" s="269" t="s">
        <v>1132</v>
      </c>
      <c r="P19" s="184" t="s">
        <v>1133</v>
      </c>
      <c r="Q19" s="184" t="s">
        <v>916</v>
      </c>
      <c r="R19" s="184" t="s">
        <v>1134</v>
      </c>
      <c r="S19" s="263" t="s">
        <v>1135</v>
      </c>
      <c r="T19" s="185"/>
      <c r="U19" s="185"/>
      <c r="V19" s="185"/>
      <c r="W19" s="185"/>
      <c r="X19" s="185"/>
      <c r="Y19" s="185"/>
      <c r="Z19" s="185" t="s">
        <v>917</v>
      </c>
      <c r="AA19" s="277" t="s">
        <v>1136</v>
      </c>
    </row>
    <row r="20" spans="1:27" ht="157.5">
      <c r="A20" s="440"/>
      <c r="B20" s="179" t="s">
        <v>112</v>
      </c>
      <c r="C20" s="179" t="s">
        <v>113</v>
      </c>
      <c r="D20" s="180">
        <v>40909</v>
      </c>
      <c r="E20" s="180">
        <v>41640</v>
      </c>
      <c r="F20" s="179" t="s">
        <v>114</v>
      </c>
      <c r="G20" s="179" t="s">
        <v>656</v>
      </c>
      <c r="H20" s="181">
        <v>2000000</v>
      </c>
      <c r="I20" s="182"/>
      <c r="J20" s="182" t="s">
        <v>69</v>
      </c>
      <c r="K20" s="182"/>
      <c r="L20" s="182"/>
      <c r="M20" s="182"/>
      <c r="N20" s="183" t="s">
        <v>73</v>
      </c>
      <c r="O20" s="269"/>
      <c r="P20" s="184"/>
      <c r="Q20" s="184" t="s">
        <v>918</v>
      </c>
      <c r="R20" s="184"/>
      <c r="S20" s="246" t="s">
        <v>1137</v>
      </c>
      <c r="T20" s="185"/>
      <c r="U20" s="185"/>
      <c r="V20" s="185"/>
      <c r="W20" s="185"/>
      <c r="X20" s="185"/>
      <c r="Y20" s="185"/>
      <c r="Z20" s="185"/>
      <c r="AA20" s="277"/>
    </row>
    <row r="21" spans="1:27" ht="210">
      <c r="A21" s="440"/>
      <c r="B21" s="179" t="s">
        <v>117</v>
      </c>
      <c r="C21" s="179" t="s">
        <v>788</v>
      </c>
      <c r="D21" s="180">
        <v>40920</v>
      </c>
      <c r="E21" s="180">
        <v>41651</v>
      </c>
      <c r="F21" s="179" t="s">
        <v>119</v>
      </c>
      <c r="G21" s="179" t="s">
        <v>120</v>
      </c>
      <c r="H21" s="181">
        <v>600000</v>
      </c>
      <c r="I21" s="182"/>
      <c r="J21" s="182" t="s">
        <v>69</v>
      </c>
      <c r="K21" s="182"/>
      <c r="L21" s="182"/>
      <c r="M21" s="182"/>
      <c r="N21" s="183"/>
      <c r="O21" s="269" t="s">
        <v>1202</v>
      </c>
      <c r="P21" s="184"/>
      <c r="Q21" s="184" t="s">
        <v>1145</v>
      </c>
      <c r="R21" s="184" t="s">
        <v>405</v>
      </c>
      <c r="S21" s="246"/>
      <c r="T21" s="185"/>
      <c r="U21" s="185"/>
      <c r="V21" s="213"/>
      <c r="W21" s="213"/>
      <c r="X21" s="185"/>
      <c r="Y21" s="185"/>
      <c r="Z21" s="185"/>
      <c r="AA21" s="277"/>
    </row>
    <row r="22" spans="1:27" ht="339" customHeight="1">
      <c r="A22" s="440"/>
      <c r="B22" s="179" t="s">
        <v>121</v>
      </c>
      <c r="C22" s="179" t="s">
        <v>122</v>
      </c>
      <c r="D22" s="180">
        <v>41640</v>
      </c>
      <c r="E22" s="180">
        <v>42370</v>
      </c>
      <c r="F22" s="179" t="s">
        <v>658</v>
      </c>
      <c r="G22" s="179" t="s">
        <v>659</v>
      </c>
      <c r="H22" s="181">
        <v>2000000</v>
      </c>
      <c r="I22" s="182"/>
      <c r="J22" s="182" t="s">
        <v>69</v>
      </c>
      <c r="K22" s="182"/>
      <c r="L22" s="182"/>
      <c r="M22" s="182"/>
      <c r="N22" s="183" t="s">
        <v>73</v>
      </c>
      <c r="O22" s="269"/>
      <c r="P22" s="184"/>
      <c r="Q22" s="184"/>
      <c r="R22" s="184"/>
      <c r="S22" s="246" t="s">
        <v>1138</v>
      </c>
      <c r="T22" s="185"/>
      <c r="U22" s="185"/>
      <c r="V22" s="185"/>
      <c r="W22" s="185"/>
      <c r="X22" s="213"/>
      <c r="Y22" s="185"/>
      <c r="Z22" s="185"/>
      <c r="AA22" s="277"/>
    </row>
    <row r="23" spans="1:27" ht="161.25" customHeight="1">
      <c r="A23" s="440"/>
      <c r="B23" s="179" t="s">
        <v>124</v>
      </c>
      <c r="C23" s="179" t="s">
        <v>125</v>
      </c>
      <c r="D23" s="191">
        <v>41791</v>
      </c>
      <c r="E23" s="191">
        <v>42644</v>
      </c>
      <c r="F23" s="179" t="s">
        <v>658</v>
      </c>
      <c r="G23" s="179" t="s">
        <v>660</v>
      </c>
      <c r="H23" s="181">
        <v>800000</v>
      </c>
      <c r="I23" s="182"/>
      <c r="J23" s="182" t="s">
        <v>69</v>
      </c>
      <c r="K23" s="182"/>
      <c r="L23" s="182"/>
      <c r="M23" s="182"/>
      <c r="N23" s="183"/>
      <c r="O23" s="269"/>
      <c r="P23" s="184"/>
      <c r="Q23" s="184"/>
      <c r="R23" s="184"/>
      <c r="S23" s="281"/>
      <c r="T23" s="185" t="s">
        <v>1139</v>
      </c>
      <c r="U23" s="185" t="s">
        <v>1053</v>
      </c>
      <c r="V23" s="185"/>
      <c r="W23" s="185"/>
      <c r="X23" s="185"/>
      <c r="Y23" s="185"/>
      <c r="Z23" s="185" t="s">
        <v>1140</v>
      </c>
      <c r="AA23" s="277" t="s">
        <v>1142</v>
      </c>
    </row>
    <row r="24" spans="1:27" ht="131.25">
      <c r="A24" s="441"/>
      <c r="B24" s="179" t="s">
        <v>661</v>
      </c>
      <c r="C24" s="179" t="s">
        <v>128</v>
      </c>
      <c r="D24" s="191">
        <v>41275</v>
      </c>
      <c r="E24" s="191">
        <v>42370</v>
      </c>
      <c r="F24" s="179" t="s">
        <v>740</v>
      </c>
      <c r="G24" s="192" t="s">
        <v>565</v>
      </c>
      <c r="H24" s="282" t="s">
        <v>1141</v>
      </c>
      <c r="I24" s="182"/>
      <c r="J24" s="182"/>
      <c r="K24" s="182"/>
      <c r="L24" s="182" t="s">
        <v>69</v>
      </c>
      <c r="M24" s="182"/>
      <c r="N24" s="183"/>
      <c r="O24" s="269" t="s">
        <v>1212</v>
      </c>
      <c r="P24" s="184" t="s">
        <v>845</v>
      </c>
      <c r="Q24" s="184"/>
      <c r="R24" s="184" t="s">
        <v>740</v>
      </c>
      <c r="S24" s="263" t="s">
        <v>890</v>
      </c>
      <c r="T24" s="185" t="s">
        <v>919</v>
      </c>
      <c r="U24" s="185"/>
      <c r="V24" s="185"/>
      <c r="W24" s="185"/>
      <c r="X24" s="185"/>
      <c r="Y24" s="185"/>
      <c r="Z24" s="185" t="s">
        <v>1144</v>
      </c>
      <c r="AA24" s="277" t="s">
        <v>1143</v>
      </c>
    </row>
    <row r="25" spans="1:27" ht="105">
      <c r="A25" s="442" t="s">
        <v>173</v>
      </c>
      <c r="B25" s="192" t="s">
        <v>131</v>
      </c>
      <c r="C25" s="192" t="s">
        <v>132</v>
      </c>
      <c r="D25" s="180">
        <v>40817</v>
      </c>
      <c r="E25" s="180">
        <v>41183</v>
      </c>
      <c r="F25" s="192" t="s">
        <v>789</v>
      </c>
      <c r="G25" s="192" t="s">
        <v>790</v>
      </c>
      <c r="H25" s="193">
        <v>250000</v>
      </c>
      <c r="I25" s="182"/>
      <c r="J25" s="182" t="s">
        <v>69</v>
      </c>
      <c r="K25" s="182"/>
      <c r="L25" s="182"/>
      <c r="M25" s="182"/>
      <c r="N25" s="183" t="s">
        <v>899</v>
      </c>
      <c r="O25" s="269" t="s">
        <v>920</v>
      </c>
      <c r="P25" s="184"/>
      <c r="Q25" s="184"/>
      <c r="R25" s="184" t="s">
        <v>405</v>
      </c>
      <c r="S25" s="246" t="s">
        <v>921</v>
      </c>
      <c r="T25" s="185"/>
      <c r="U25" s="185"/>
      <c r="V25" s="185"/>
      <c r="W25" s="214"/>
      <c r="X25" s="185"/>
      <c r="Y25" s="185"/>
      <c r="Z25" s="185" t="s">
        <v>1146</v>
      </c>
      <c r="AA25" s="277"/>
    </row>
    <row r="26" spans="1:27" ht="288.75">
      <c r="A26" s="443"/>
      <c r="B26" s="192" t="s">
        <v>134</v>
      </c>
      <c r="C26" s="192" t="s">
        <v>135</v>
      </c>
      <c r="D26" s="180">
        <v>40817</v>
      </c>
      <c r="E26" s="180">
        <v>42644</v>
      </c>
      <c r="F26" s="192" t="s">
        <v>633</v>
      </c>
      <c r="G26" s="192" t="s">
        <v>137</v>
      </c>
      <c r="H26" s="193">
        <v>1400000</v>
      </c>
      <c r="I26" s="182"/>
      <c r="J26" s="182"/>
      <c r="K26" s="182"/>
      <c r="L26" s="182" t="s">
        <v>69</v>
      </c>
      <c r="M26" s="182"/>
      <c r="N26" s="183"/>
      <c r="O26" s="269" t="s">
        <v>1147</v>
      </c>
      <c r="P26" s="184" t="s">
        <v>841</v>
      </c>
      <c r="Q26" s="184"/>
      <c r="R26" s="184" t="s">
        <v>740</v>
      </c>
      <c r="S26" s="263"/>
      <c r="T26" s="185"/>
      <c r="U26" s="185" t="s">
        <v>922</v>
      </c>
      <c r="V26" s="185"/>
      <c r="W26" s="185"/>
      <c r="X26" s="185"/>
      <c r="Y26" s="185"/>
      <c r="Z26" s="213"/>
      <c r="AA26" s="277"/>
    </row>
    <row r="27" spans="1:27" ht="183.75">
      <c r="A27" s="443"/>
      <c r="B27" s="192" t="s">
        <v>663</v>
      </c>
      <c r="C27" s="192" t="s">
        <v>142</v>
      </c>
      <c r="D27" s="194">
        <v>41487</v>
      </c>
      <c r="E27" s="194">
        <v>42644</v>
      </c>
      <c r="F27" s="192" t="s">
        <v>554</v>
      </c>
      <c r="G27" s="192" t="s">
        <v>1063</v>
      </c>
      <c r="H27" s="193">
        <v>100000</v>
      </c>
      <c r="I27" s="182"/>
      <c r="J27" s="182" t="s">
        <v>69</v>
      </c>
      <c r="K27" s="182"/>
      <c r="L27" s="182"/>
      <c r="M27" s="182"/>
      <c r="N27" s="183"/>
      <c r="O27" s="269" t="s">
        <v>1150</v>
      </c>
      <c r="P27" s="184"/>
      <c r="Q27" s="184" t="s">
        <v>1151</v>
      </c>
      <c r="R27" s="184" t="s">
        <v>786</v>
      </c>
      <c r="S27" s="246"/>
      <c r="T27" s="185"/>
      <c r="U27" s="185"/>
      <c r="V27" s="214">
        <v>41852</v>
      </c>
      <c r="W27" s="185"/>
      <c r="X27" s="185"/>
      <c r="Y27" s="185"/>
      <c r="Z27" s="185" t="s">
        <v>1149</v>
      </c>
      <c r="AA27" s="277" t="s">
        <v>1148</v>
      </c>
    </row>
    <row r="28" spans="1:27" ht="315">
      <c r="A28" s="443"/>
      <c r="B28" s="192" t="s">
        <v>143</v>
      </c>
      <c r="C28" s="192" t="s">
        <v>144</v>
      </c>
      <c r="D28" s="186">
        <v>41640</v>
      </c>
      <c r="E28" s="186">
        <v>42644</v>
      </c>
      <c r="F28" s="192" t="s">
        <v>411</v>
      </c>
      <c r="G28" s="195" t="s">
        <v>1152</v>
      </c>
      <c r="H28" s="222">
        <v>1000000</v>
      </c>
      <c r="I28" s="182"/>
      <c r="J28" s="182"/>
      <c r="K28" s="182" t="s">
        <v>69</v>
      </c>
      <c r="L28" s="182"/>
      <c r="M28" s="182"/>
      <c r="N28" s="183"/>
      <c r="O28" s="269" t="s">
        <v>846</v>
      </c>
      <c r="P28" s="184" t="s">
        <v>847</v>
      </c>
      <c r="Q28" s="184" t="s">
        <v>1153</v>
      </c>
      <c r="R28" s="184" t="s">
        <v>1154</v>
      </c>
      <c r="S28" s="246"/>
      <c r="T28" s="185"/>
      <c r="U28" s="185"/>
      <c r="V28" s="185"/>
      <c r="W28" s="185"/>
      <c r="X28" s="185"/>
      <c r="Y28" s="185"/>
      <c r="Z28" s="185" t="s">
        <v>1155</v>
      </c>
      <c r="AA28" s="277"/>
    </row>
    <row r="29" spans="1:27" ht="131.25">
      <c r="A29" s="443"/>
      <c r="B29" s="192" t="s">
        <v>149</v>
      </c>
      <c r="C29" s="192" t="s">
        <v>150</v>
      </c>
      <c r="D29" s="180">
        <v>41730</v>
      </c>
      <c r="E29" s="180">
        <v>42461</v>
      </c>
      <c r="F29" s="192" t="s">
        <v>666</v>
      </c>
      <c r="G29" s="192" t="s">
        <v>667</v>
      </c>
      <c r="H29" s="193">
        <v>60000</v>
      </c>
      <c r="I29" s="182" t="s">
        <v>69</v>
      </c>
      <c r="J29" s="182"/>
      <c r="K29" s="182"/>
      <c r="L29" s="182"/>
      <c r="M29" s="182"/>
      <c r="N29" s="183"/>
      <c r="O29" s="269"/>
      <c r="P29" s="184"/>
      <c r="Q29" s="184"/>
      <c r="R29" s="184"/>
      <c r="S29" s="246"/>
      <c r="T29" s="185"/>
      <c r="U29" s="185"/>
      <c r="V29" s="185"/>
      <c r="W29" s="185"/>
      <c r="X29" s="185"/>
      <c r="Y29" s="185"/>
      <c r="Z29" s="185"/>
      <c r="AA29" s="277" t="s">
        <v>1156</v>
      </c>
    </row>
    <row r="30" spans="1:27" ht="146.25" customHeight="1">
      <c r="A30" s="443"/>
      <c r="B30" s="192" t="s">
        <v>151</v>
      </c>
      <c r="C30" s="192" t="s">
        <v>152</v>
      </c>
      <c r="D30" s="180">
        <v>40817</v>
      </c>
      <c r="E30" s="180">
        <v>41548</v>
      </c>
      <c r="F30" s="192" t="s">
        <v>791</v>
      </c>
      <c r="G30" s="192" t="s">
        <v>564</v>
      </c>
      <c r="H30" s="193">
        <v>4000000</v>
      </c>
      <c r="I30" s="182"/>
      <c r="J30" s="182"/>
      <c r="K30" s="182"/>
      <c r="L30" s="182"/>
      <c r="M30" s="182" t="s">
        <v>69</v>
      </c>
      <c r="N30" s="183"/>
      <c r="O30" s="269" t="s">
        <v>1157</v>
      </c>
      <c r="P30" s="184" t="s">
        <v>848</v>
      </c>
      <c r="Q30" s="184"/>
      <c r="R30" s="184" t="s">
        <v>740</v>
      </c>
      <c r="S30" s="263"/>
      <c r="T30" s="185"/>
      <c r="U30" s="185"/>
      <c r="V30" s="185"/>
      <c r="W30" s="185"/>
      <c r="X30" s="185"/>
      <c r="Y30" s="185"/>
      <c r="Z30" s="185" t="s">
        <v>923</v>
      </c>
      <c r="AA30" s="277"/>
    </row>
    <row r="31" spans="1:27" ht="262.5">
      <c r="A31" s="443"/>
      <c r="B31" s="192" t="s">
        <v>669</v>
      </c>
      <c r="C31" s="192" t="s">
        <v>157</v>
      </c>
      <c r="D31" s="180">
        <v>41275</v>
      </c>
      <c r="E31" s="180">
        <v>42370</v>
      </c>
      <c r="F31" s="192" t="s">
        <v>561</v>
      </c>
      <c r="G31" s="192" t="s">
        <v>158</v>
      </c>
      <c r="H31" s="193">
        <v>1700000</v>
      </c>
      <c r="I31" s="182"/>
      <c r="J31" s="182"/>
      <c r="K31" s="182"/>
      <c r="L31" s="182" t="s">
        <v>69</v>
      </c>
      <c r="M31" s="182"/>
      <c r="N31" s="183"/>
      <c r="O31" s="269" t="s">
        <v>1158</v>
      </c>
      <c r="P31" s="184" t="s">
        <v>887</v>
      </c>
      <c r="Q31" s="184" t="s">
        <v>888</v>
      </c>
      <c r="R31" s="184" t="s">
        <v>561</v>
      </c>
      <c r="S31" s="246"/>
      <c r="T31" s="185"/>
      <c r="U31" s="185"/>
      <c r="V31" s="185"/>
      <c r="W31" s="185"/>
      <c r="X31" s="185"/>
      <c r="Y31" s="185"/>
      <c r="Z31" s="185"/>
      <c r="AA31" s="277"/>
    </row>
    <row r="32" spans="1:27" ht="183.75">
      <c r="A32" s="443"/>
      <c r="B32" s="192" t="s">
        <v>792</v>
      </c>
      <c r="C32" s="192" t="s">
        <v>160</v>
      </c>
      <c r="D32" s="180">
        <v>40969</v>
      </c>
      <c r="E32" s="180">
        <v>42644</v>
      </c>
      <c r="F32" s="192" t="s">
        <v>672</v>
      </c>
      <c r="G32" s="192" t="s">
        <v>1159</v>
      </c>
      <c r="H32" s="193">
        <v>7500000</v>
      </c>
      <c r="I32" s="182"/>
      <c r="J32" s="182"/>
      <c r="K32" s="182"/>
      <c r="L32" s="182" t="s">
        <v>69</v>
      </c>
      <c r="M32" s="182"/>
      <c r="N32" s="183"/>
      <c r="O32" s="269" t="s">
        <v>1160</v>
      </c>
      <c r="P32" s="184"/>
      <c r="Q32" s="184"/>
      <c r="R32" s="184" t="s">
        <v>672</v>
      </c>
      <c r="S32" s="246"/>
      <c r="T32" s="185"/>
      <c r="U32" s="185"/>
      <c r="V32" s="185"/>
      <c r="W32" s="185"/>
      <c r="X32" s="185"/>
      <c r="Y32" s="185"/>
      <c r="Z32" s="247" t="s">
        <v>1055</v>
      </c>
      <c r="AA32" s="277"/>
    </row>
    <row r="33" spans="1:27" ht="131.25">
      <c r="A33" s="443"/>
      <c r="B33" s="192" t="s">
        <v>674</v>
      </c>
      <c r="C33" s="192" t="s">
        <v>166</v>
      </c>
      <c r="D33" s="180">
        <v>40909</v>
      </c>
      <c r="E33" s="180">
        <v>42644</v>
      </c>
      <c r="F33" s="192" t="s">
        <v>633</v>
      </c>
      <c r="G33" s="192" t="s">
        <v>522</v>
      </c>
      <c r="H33" s="193">
        <v>2000000</v>
      </c>
      <c r="I33" s="182"/>
      <c r="J33" s="182"/>
      <c r="K33" s="182"/>
      <c r="L33" s="182" t="s">
        <v>69</v>
      </c>
      <c r="M33" s="182"/>
      <c r="N33" s="183"/>
      <c r="O33" s="269" t="s">
        <v>849</v>
      </c>
      <c r="P33" s="184" t="s">
        <v>841</v>
      </c>
      <c r="Q33" s="184"/>
      <c r="R33" s="184" t="s">
        <v>740</v>
      </c>
      <c r="S33" s="263"/>
      <c r="T33" s="185"/>
      <c r="U33" s="185"/>
      <c r="V33" s="185"/>
      <c r="W33" s="185"/>
      <c r="X33" s="185"/>
      <c r="Y33" s="185"/>
      <c r="Z33" s="213" t="s">
        <v>1161</v>
      </c>
      <c r="AA33" s="277" t="s">
        <v>924</v>
      </c>
    </row>
    <row r="34" spans="1:27" ht="131.25">
      <c r="A34" s="443"/>
      <c r="B34" s="192" t="s">
        <v>675</v>
      </c>
      <c r="C34" s="192" t="s">
        <v>169</v>
      </c>
      <c r="D34" s="180">
        <v>40909</v>
      </c>
      <c r="E34" s="180">
        <v>42644</v>
      </c>
      <c r="F34" s="192" t="s">
        <v>735</v>
      </c>
      <c r="G34" s="192" t="s">
        <v>1163</v>
      </c>
      <c r="H34" s="193">
        <v>1000000</v>
      </c>
      <c r="I34" s="182"/>
      <c r="J34" s="182"/>
      <c r="K34" s="182"/>
      <c r="L34" s="182" t="s">
        <v>69</v>
      </c>
      <c r="M34" s="182"/>
      <c r="N34" s="183"/>
      <c r="O34" s="269" t="s">
        <v>850</v>
      </c>
      <c r="P34" s="184" t="s">
        <v>841</v>
      </c>
      <c r="Q34" s="184"/>
      <c r="R34" s="184" t="s">
        <v>740</v>
      </c>
      <c r="S34" s="263"/>
      <c r="T34" s="185"/>
      <c r="U34" s="185"/>
      <c r="V34" s="185"/>
      <c r="W34" s="185"/>
      <c r="X34" s="185"/>
      <c r="Y34" s="185"/>
      <c r="Z34" s="185" t="s">
        <v>1162</v>
      </c>
      <c r="AA34" s="277" t="s">
        <v>924</v>
      </c>
    </row>
    <row r="35" spans="1:27" ht="210">
      <c r="A35" s="443"/>
      <c r="B35" s="199" t="s">
        <v>896</v>
      </c>
      <c r="C35" s="192" t="s">
        <v>171</v>
      </c>
      <c r="D35" s="180">
        <v>40909</v>
      </c>
      <c r="E35" s="180">
        <v>42644</v>
      </c>
      <c r="F35" s="192" t="s">
        <v>563</v>
      </c>
      <c r="G35" s="192" t="s">
        <v>898</v>
      </c>
      <c r="H35" s="193">
        <v>2000000</v>
      </c>
      <c r="I35" s="182"/>
      <c r="J35" s="182"/>
      <c r="K35" s="182"/>
      <c r="L35" s="182" t="s">
        <v>69</v>
      </c>
      <c r="M35" s="182"/>
      <c r="N35" s="183"/>
      <c r="O35" s="269" t="s">
        <v>897</v>
      </c>
      <c r="P35" s="184" t="s">
        <v>841</v>
      </c>
      <c r="Q35" s="184"/>
      <c r="R35" s="184" t="s">
        <v>180</v>
      </c>
      <c r="S35" s="246" t="s">
        <v>925</v>
      </c>
      <c r="T35" s="185"/>
      <c r="U35" s="185"/>
      <c r="V35" s="185"/>
      <c r="W35" s="185"/>
      <c r="X35" s="185"/>
      <c r="Y35" s="185"/>
      <c r="Z35" s="185"/>
      <c r="AA35" s="277" t="s">
        <v>924</v>
      </c>
    </row>
    <row r="36" spans="1:27" ht="132" thickBot="1">
      <c r="A36" s="444"/>
      <c r="B36" s="192" t="s">
        <v>793</v>
      </c>
      <c r="C36" s="192" t="s">
        <v>502</v>
      </c>
      <c r="D36" s="180">
        <v>40969</v>
      </c>
      <c r="E36" s="180">
        <v>42644</v>
      </c>
      <c r="F36" s="192" t="s">
        <v>1164</v>
      </c>
      <c r="G36" s="192" t="s">
        <v>926</v>
      </c>
      <c r="H36" s="223"/>
      <c r="I36" s="182"/>
      <c r="J36" s="182"/>
      <c r="K36" s="182"/>
      <c r="L36" s="182" t="s">
        <v>69</v>
      </c>
      <c r="M36" s="182"/>
      <c r="N36" s="183"/>
      <c r="O36" s="269" t="s">
        <v>1165</v>
      </c>
      <c r="P36" s="184" t="s">
        <v>841</v>
      </c>
      <c r="Q36" s="184"/>
      <c r="R36" s="184" t="s">
        <v>740</v>
      </c>
      <c r="S36" s="263"/>
      <c r="T36" s="185"/>
      <c r="U36" s="185"/>
      <c r="V36" s="185"/>
      <c r="W36" s="185"/>
      <c r="X36" s="185"/>
      <c r="Y36" s="254">
        <v>900000</v>
      </c>
      <c r="Z36" s="185"/>
      <c r="AA36" s="277"/>
    </row>
    <row r="37" spans="1:27" ht="158.25" thickTop="1">
      <c r="A37" s="439" t="s">
        <v>242</v>
      </c>
      <c r="B37" s="199" t="s">
        <v>174</v>
      </c>
      <c r="C37" s="192" t="s">
        <v>175</v>
      </c>
      <c r="D37" s="194">
        <v>41456</v>
      </c>
      <c r="E37" s="194">
        <v>41821</v>
      </c>
      <c r="F37" s="192" t="s">
        <v>180</v>
      </c>
      <c r="G37" s="199" t="s">
        <v>678</v>
      </c>
      <c r="H37" s="193">
        <v>200000</v>
      </c>
      <c r="I37" s="182"/>
      <c r="J37" s="182"/>
      <c r="K37" s="182" t="s">
        <v>69</v>
      </c>
      <c r="L37" s="182"/>
      <c r="M37" s="182"/>
      <c r="N37" s="183"/>
      <c r="O37" s="269" t="s">
        <v>900</v>
      </c>
      <c r="P37" s="184"/>
      <c r="Q37" s="184"/>
      <c r="R37" s="184" t="s">
        <v>563</v>
      </c>
      <c r="S37" s="246" t="s">
        <v>927</v>
      </c>
      <c r="T37" s="185"/>
      <c r="U37" s="185"/>
      <c r="V37" s="185"/>
      <c r="W37" s="185"/>
      <c r="X37" s="185"/>
      <c r="Y37" s="185"/>
      <c r="Z37" s="185"/>
      <c r="AA37" s="277"/>
    </row>
    <row r="38" spans="1:27" ht="341.25">
      <c r="A38" s="440"/>
      <c r="B38" s="192" t="s">
        <v>182</v>
      </c>
      <c r="C38" s="192" t="s">
        <v>183</v>
      </c>
      <c r="D38" s="180">
        <v>40909</v>
      </c>
      <c r="E38" s="180">
        <v>42644</v>
      </c>
      <c r="F38" s="192" t="s">
        <v>180</v>
      </c>
      <c r="G38" s="192" t="s">
        <v>679</v>
      </c>
      <c r="H38" s="193" t="s">
        <v>794</v>
      </c>
      <c r="I38" s="182"/>
      <c r="J38" s="182" t="s">
        <v>69</v>
      </c>
      <c r="K38" s="182"/>
      <c r="L38" s="182"/>
      <c r="M38" s="182"/>
      <c r="N38" s="183" t="s">
        <v>73</v>
      </c>
      <c r="O38" s="269" t="s">
        <v>928</v>
      </c>
      <c r="P38" s="184"/>
      <c r="Q38" s="184"/>
      <c r="R38" s="184" t="s">
        <v>563</v>
      </c>
      <c r="S38" s="264" t="s">
        <v>1166</v>
      </c>
      <c r="T38" s="185"/>
      <c r="U38" s="185"/>
      <c r="V38" s="185"/>
      <c r="W38" s="185"/>
      <c r="X38" s="185"/>
      <c r="Y38" s="185"/>
      <c r="Z38" s="185"/>
      <c r="AA38" s="277" t="s">
        <v>929</v>
      </c>
    </row>
    <row r="39" spans="1:27" ht="131.25">
      <c r="A39" s="440"/>
      <c r="B39" s="192" t="s">
        <v>185</v>
      </c>
      <c r="C39" s="192" t="s">
        <v>186</v>
      </c>
      <c r="D39" s="180">
        <v>41275</v>
      </c>
      <c r="E39" s="180">
        <v>42644</v>
      </c>
      <c r="F39" s="199" t="s">
        <v>1064</v>
      </c>
      <c r="G39" s="192" t="s">
        <v>192</v>
      </c>
      <c r="H39" s="193" t="s">
        <v>795</v>
      </c>
      <c r="I39" s="182"/>
      <c r="J39" s="182" t="s">
        <v>69</v>
      </c>
      <c r="K39" s="182"/>
      <c r="L39" s="182"/>
      <c r="M39" s="182"/>
      <c r="N39" s="183" t="s">
        <v>73</v>
      </c>
      <c r="O39" s="269" t="s">
        <v>935</v>
      </c>
      <c r="P39" s="184"/>
      <c r="Q39" s="184"/>
      <c r="R39" s="184"/>
      <c r="S39" s="246" t="s">
        <v>959</v>
      </c>
      <c r="T39" s="185"/>
      <c r="U39" s="185"/>
      <c r="V39" s="185"/>
      <c r="W39" s="185"/>
      <c r="X39" s="185"/>
      <c r="Y39" s="185"/>
      <c r="Z39" s="185"/>
      <c r="AA39" s="277"/>
    </row>
    <row r="40" spans="1:27" ht="367.5">
      <c r="A40" s="440"/>
      <c r="B40" s="192" t="s">
        <v>194</v>
      </c>
      <c r="C40" s="192" t="s">
        <v>195</v>
      </c>
      <c r="D40" s="194">
        <v>41487</v>
      </c>
      <c r="E40" s="194">
        <v>42644</v>
      </c>
      <c r="F40" s="192" t="s">
        <v>906</v>
      </c>
      <c r="G40" s="192" t="s">
        <v>683</v>
      </c>
      <c r="H40" s="193" t="s">
        <v>796</v>
      </c>
      <c r="I40" s="182"/>
      <c r="J40" s="182"/>
      <c r="K40" s="182"/>
      <c r="L40" s="182" t="s">
        <v>69</v>
      </c>
      <c r="M40" s="182"/>
      <c r="N40" s="183"/>
      <c r="O40" s="269" t="s">
        <v>936</v>
      </c>
      <c r="P40" s="184" t="s">
        <v>937</v>
      </c>
      <c r="Q40" s="184"/>
      <c r="R40" s="184" t="s">
        <v>1095</v>
      </c>
      <c r="S40" s="263" t="s">
        <v>851</v>
      </c>
      <c r="T40" s="185"/>
      <c r="U40" s="185"/>
      <c r="V40" s="185"/>
      <c r="W40" s="185"/>
      <c r="X40" s="185"/>
      <c r="Y40" s="185"/>
      <c r="Z40" s="185"/>
      <c r="AA40" s="277"/>
    </row>
    <row r="41" spans="1:27" ht="236.25">
      <c r="A41" s="440"/>
      <c r="B41" s="192" t="s">
        <v>1216</v>
      </c>
      <c r="C41" s="192" t="s">
        <v>205</v>
      </c>
      <c r="D41" s="194">
        <v>41791</v>
      </c>
      <c r="E41" s="194">
        <v>42644</v>
      </c>
      <c r="F41" s="192" t="s">
        <v>938</v>
      </c>
      <c r="G41" s="192" t="s">
        <v>939</v>
      </c>
      <c r="H41" s="193">
        <v>25000</v>
      </c>
      <c r="I41" s="182" t="s">
        <v>69</v>
      </c>
      <c r="J41" s="182"/>
      <c r="K41" s="182"/>
      <c r="L41" s="182"/>
      <c r="M41" s="182"/>
      <c r="N41" s="183"/>
      <c r="O41" s="269"/>
      <c r="P41" s="184"/>
      <c r="Q41" s="184"/>
      <c r="R41" s="184"/>
      <c r="S41" s="246"/>
      <c r="T41" s="185"/>
      <c r="U41" s="185"/>
      <c r="V41" s="185"/>
      <c r="W41" s="185"/>
      <c r="X41" s="185"/>
      <c r="Y41" s="185"/>
      <c r="Z41" s="247" t="s">
        <v>1056</v>
      </c>
      <c r="AA41" s="277"/>
    </row>
    <row r="42" spans="1:27" ht="157.5">
      <c r="A42" s="440"/>
      <c r="B42" s="192" t="s">
        <v>208</v>
      </c>
      <c r="C42" s="192" t="s">
        <v>209</v>
      </c>
      <c r="D42" s="180">
        <v>41061</v>
      </c>
      <c r="E42" s="180">
        <v>42644</v>
      </c>
      <c r="F42" s="192" t="s">
        <v>907</v>
      </c>
      <c r="G42" s="199" t="s">
        <v>1065</v>
      </c>
      <c r="H42" s="193">
        <v>2500000</v>
      </c>
      <c r="I42" s="182"/>
      <c r="J42" s="182"/>
      <c r="K42" s="182" t="s">
        <v>69</v>
      </c>
      <c r="L42" s="182"/>
      <c r="M42" s="182"/>
      <c r="N42" s="183"/>
      <c r="O42" s="269" t="s">
        <v>903</v>
      </c>
      <c r="P42" s="184" t="s">
        <v>940</v>
      </c>
      <c r="Q42" s="184"/>
      <c r="R42" s="184" t="s">
        <v>1096</v>
      </c>
      <c r="S42" s="246"/>
      <c r="T42" s="185"/>
      <c r="U42" s="185"/>
      <c r="V42" s="185"/>
      <c r="W42" s="185"/>
      <c r="X42" s="247" t="s">
        <v>1209</v>
      </c>
      <c r="Y42" s="185"/>
      <c r="Z42" s="185" t="s">
        <v>1210</v>
      </c>
      <c r="AA42" s="277" t="s">
        <v>941</v>
      </c>
    </row>
    <row r="43" spans="1:27" ht="288.75">
      <c r="A43" s="440"/>
      <c r="B43" s="192" t="s">
        <v>214</v>
      </c>
      <c r="C43" s="192" t="s">
        <v>215</v>
      </c>
      <c r="D43" s="180">
        <v>40969</v>
      </c>
      <c r="E43" s="194">
        <v>42644</v>
      </c>
      <c r="F43" s="192" t="s">
        <v>1066</v>
      </c>
      <c r="G43" s="192" t="s">
        <v>1067</v>
      </c>
      <c r="H43" s="193" t="s">
        <v>187</v>
      </c>
      <c r="I43" s="182"/>
      <c r="J43" s="182" t="s">
        <v>69</v>
      </c>
      <c r="K43" s="182"/>
      <c r="L43" s="182"/>
      <c r="M43" s="182"/>
      <c r="N43" s="183" t="s">
        <v>73</v>
      </c>
      <c r="O43" s="269"/>
      <c r="P43" s="184"/>
      <c r="Q43" s="184"/>
      <c r="R43" s="184"/>
      <c r="S43" s="265" t="s">
        <v>1085</v>
      </c>
      <c r="T43" s="185"/>
      <c r="U43" s="185"/>
      <c r="V43" s="185"/>
      <c r="W43" s="185"/>
      <c r="X43" s="185"/>
      <c r="Y43" s="185"/>
      <c r="Z43" s="185"/>
      <c r="AA43" s="277"/>
    </row>
    <row r="44" spans="1:27" ht="78.75">
      <c r="A44" s="440"/>
      <c r="B44" s="192" t="s">
        <v>942</v>
      </c>
      <c r="C44" s="192" t="s">
        <v>219</v>
      </c>
      <c r="D44" s="180">
        <v>40909</v>
      </c>
      <c r="E44" s="180">
        <v>41244</v>
      </c>
      <c r="F44" s="192" t="s">
        <v>943</v>
      </c>
      <c r="G44" s="192" t="s">
        <v>797</v>
      </c>
      <c r="H44" s="193">
        <v>500000</v>
      </c>
      <c r="I44" s="182"/>
      <c r="J44" s="182"/>
      <c r="K44" s="182"/>
      <c r="L44" s="182"/>
      <c r="M44" s="182" t="s">
        <v>69</v>
      </c>
      <c r="N44" s="183"/>
      <c r="O44" s="269" t="s">
        <v>889</v>
      </c>
      <c r="P44" s="184" t="s">
        <v>1054</v>
      </c>
      <c r="Q44" s="184"/>
      <c r="R44" s="184" t="s">
        <v>1097</v>
      </c>
      <c r="S44" s="246"/>
      <c r="T44" s="185"/>
      <c r="U44" s="185"/>
      <c r="V44" s="185"/>
      <c r="W44" s="185"/>
      <c r="X44" s="185"/>
      <c r="Y44" s="185"/>
      <c r="Z44" s="185" t="s">
        <v>944</v>
      </c>
      <c r="AA44" s="277"/>
    </row>
    <row r="45" spans="1:27" ht="263.25" thickBot="1">
      <c r="A45" s="440"/>
      <c r="B45" s="192" t="s">
        <v>224</v>
      </c>
      <c r="C45" s="192" t="s">
        <v>219</v>
      </c>
      <c r="D45" s="196">
        <v>41456</v>
      </c>
      <c r="E45" s="196">
        <v>42186</v>
      </c>
      <c r="F45" s="192" t="s">
        <v>697</v>
      </c>
      <c r="G45" s="192" t="s">
        <v>698</v>
      </c>
      <c r="H45" s="193">
        <v>200000</v>
      </c>
      <c r="I45" s="182"/>
      <c r="J45" s="197"/>
      <c r="K45" s="182"/>
      <c r="L45" s="182" t="s">
        <v>69</v>
      </c>
      <c r="M45" s="182"/>
      <c r="N45" s="183"/>
      <c r="O45" s="274" t="s">
        <v>1168</v>
      </c>
      <c r="P45" s="198" t="s">
        <v>902</v>
      </c>
      <c r="Q45" s="198" t="s">
        <v>945</v>
      </c>
      <c r="R45" s="198" t="s">
        <v>1098</v>
      </c>
      <c r="S45" s="261"/>
      <c r="T45" s="185"/>
      <c r="U45" s="185"/>
      <c r="V45" s="185"/>
      <c r="W45" s="185"/>
      <c r="X45" s="185" t="s">
        <v>1167</v>
      </c>
      <c r="Y45" s="185"/>
      <c r="Z45" s="185" t="s">
        <v>946</v>
      </c>
      <c r="AA45" s="277"/>
    </row>
    <row r="46" spans="1:27" ht="237" thickTop="1">
      <c r="A46" s="440"/>
      <c r="B46" s="192" t="s">
        <v>699</v>
      </c>
      <c r="C46" s="192" t="s">
        <v>219</v>
      </c>
      <c r="D46" s="180">
        <v>40909</v>
      </c>
      <c r="E46" s="180">
        <v>41609</v>
      </c>
      <c r="F46" s="192" t="s">
        <v>701</v>
      </c>
      <c r="G46" s="192" t="s">
        <v>700</v>
      </c>
      <c r="H46" s="193">
        <v>1000000</v>
      </c>
      <c r="I46" s="182"/>
      <c r="J46" s="182" t="s">
        <v>69</v>
      </c>
      <c r="K46" s="182"/>
      <c r="L46" s="182"/>
      <c r="M46" s="182"/>
      <c r="N46" s="183"/>
      <c r="O46" s="269" t="s">
        <v>947</v>
      </c>
      <c r="P46" s="184"/>
      <c r="Q46" s="184"/>
      <c r="R46" s="184" t="s">
        <v>1099</v>
      </c>
      <c r="S46" s="246" t="s">
        <v>1086</v>
      </c>
      <c r="T46" s="185"/>
      <c r="U46" s="185"/>
      <c r="V46" s="185"/>
      <c r="W46" s="214">
        <v>42339</v>
      </c>
      <c r="X46" s="185"/>
      <c r="Y46" s="185"/>
      <c r="Z46" s="247" t="s">
        <v>1201</v>
      </c>
      <c r="AA46" s="279"/>
    </row>
    <row r="47" spans="1:27" ht="157.5">
      <c r="A47" s="440"/>
      <c r="B47" s="199" t="s">
        <v>236</v>
      </c>
      <c r="C47" s="192" t="s">
        <v>237</v>
      </c>
      <c r="D47" s="180">
        <v>40909</v>
      </c>
      <c r="E47" s="180">
        <v>42644</v>
      </c>
      <c r="F47" s="192" t="s">
        <v>563</v>
      </c>
      <c r="G47" s="192" t="s">
        <v>702</v>
      </c>
      <c r="H47" s="193">
        <v>3600000</v>
      </c>
      <c r="I47" s="182"/>
      <c r="J47" s="182" t="s">
        <v>69</v>
      </c>
      <c r="K47" s="182"/>
      <c r="L47" s="182"/>
      <c r="M47" s="182"/>
      <c r="N47" s="183" t="s">
        <v>73</v>
      </c>
      <c r="O47" s="269" t="s">
        <v>901</v>
      </c>
      <c r="P47" s="184"/>
      <c r="Q47" s="184"/>
      <c r="R47" s="184" t="s">
        <v>180</v>
      </c>
      <c r="S47" s="246" t="s">
        <v>1169</v>
      </c>
      <c r="T47" s="185"/>
      <c r="U47" s="185"/>
      <c r="V47" s="185"/>
      <c r="W47" s="185"/>
      <c r="X47" s="185"/>
      <c r="Y47" s="185"/>
      <c r="Z47" s="185"/>
      <c r="AA47" s="277"/>
    </row>
    <row r="48" spans="1:27" ht="131.25">
      <c r="A48" s="441"/>
      <c r="B48" s="192" t="s">
        <v>240</v>
      </c>
      <c r="C48" s="192" t="s">
        <v>241</v>
      </c>
      <c r="D48" s="180">
        <v>41913</v>
      </c>
      <c r="E48" s="180">
        <v>42644</v>
      </c>
      <c r="F48" s="192" t="s">
        <v>703</v>
      </c>
      <c r="G48" s="192" t="s">
        <v>704</v>
      </c>
      <c r="H48" s="193">
        <v>3000000</v>
      </c>
      <c r="I48" s="182" t="s">
        <v>69</v>
      </c>
      <c r="J48" s="182"/>
      <c r="K48" s="182"/>
      <c r="L48" s="182"/>
      <c r="M48" s="182"/>
      <c r="N48" s="183"/>
      <c r="O48" s="269" t="s">
        <v>852</v>
      </c>
      <c r="P48" s="184"/>
      <c r="Q48" s="184"/>
      <c r="R48" s="184" t="s">
        <v>1100</v>
      </c>
      <c r="S48" s="263" t="s">
        <v>851</v>
      </c>
      <c r="T48" s="185"/>
      <c r="U48" s="185"/>
      <c r="V48" s="185"/>
      <c r="W48" s="185"/>
      <c r="X48" s="185"/>
      <c r="Y48" s="185"/>
      <c r="Z48" s="185"/>
      <c r="AA48" s="277"/>
    </row>
    <row r="49" spans="1:27" ht="262.5">
      <c r="A49" s="445" t="s">
        <v>290</v>
      </c>
      <c r="B49" s="192" t="s">
        <v>243</v>
      </c>
      <c r="C49" s="192" t="s">
        <v>579</v>
      </c>
      <c r="D49" s="194">
        <v>41640</v>
      </c>
      <c r="E49" s="194">
        <v>42005</v>
      </c>
      <c r="F49" s="192" t="s">
        <v>246</v>
      </c>
      <c r="G49" s="199" t="s">
        <v>798</v>
      </c>
      <c r="H49" s="193">
        <v>100000</v>
      </c>
      <c r="I49" s="182"/>
      <c r="J49" s="182"/>
      <c r="K49" s="182" t="s">
        <v>69</v>
      </c>
      <c r="L49" s="182"/>
      <c r="M49" s="182"/>
      <c r="N49" s="183"/>
      <c r="O49" s="269" t="s">
        <v>949</v>
      </c>
      <c r="P49" s="184"/>
      <c r="Q49" s="184" t="s">
        <v>950</v>
      </c>
      <c r="R49" s="184" t="s">
        <v>1094</v>
      </c>
      <c r="S49" s="263" t="s">
        <v>245</v>
      </c>
      <c r="T49" s="185"/>
      <c r="U49" s="185"/>
      <c r="V49" s="185"/>
      <c r="W49" s="185"/>
      <c r="X49" s="185"/>
      <c r="Y49" s="185"/>
      <c r="Z49" s="185"/>
      <c r="AA49" s="277" t="s">
        <v>948</v>
      </c>
    </row>
    <row r="50" spans="1:27" ht="78.75">
      <c r="A50" s="446"/>
      <c r="B50" s="192" t="s">
        <v>799</v>
      </c>
      <c r="C50" s="192" t="s">
        <v>252</v>
      </c>
      <c r="D50" s="180">
        <v>40909</v>
      </c>
      <c r="E50" s="180">
        <v>42644</v>
      </c>
      <c r="F50" s="192" t="s">
        <v>249</v>
      </c>
      <c r="G50" s="192" t="s">
        <v>253</v>
      </c>
      <c r="H50" s="193" t="s">
        <v>800</v>
      </c>
      <c r="I50" s="182"/>
      <c r="J50" s="182" t="s">
        <v>69</v>
      </c>
      <c r="K50" s="182"/>
      <c r="L50" s="182"/>
      <c r="M50" s="182"/>
      <c r="N50" s="183"/>
      <c r="O50" s="269"/>
      <c r="P50" s="184"/>
      <c r="Q50" s="184" t="s">
        <v>951</v>
      </c>
      <c r="R50" s="184" t="s">
        <v>180</v>
      </c>
      <c r="S50" s="263"/>
      <c r="T50" s="185"/>
      <c r="U50" s="185"/>
      <c r="V50" s="185"/>
      <c r="W50" s="185"/>
      <c r="X50" s="213"/>
      <c r="Y50" s="185"/>
      <c r="Z50" s="185"/>
      <c r="AA50" s="279"/>
    </row>
    <row r="51" spans="1:27" ht="183.75">
      <c r="A51" s="446"/>
      <c r="B51" s="192" t="s">
        <v>705</v>
      </c>
      <c r="C51" s="192" t="s">
        <v>254</v>
      </c>
      <c r="D51" s="180">
        <v>40909</v>
      </c>
      <c r="E51" s="194">
        <v>42644</v>
      </c>
      <c r="F51" s="192" t="s">
        <v>246</v>
      </c>
      <c r="G51" s="199" t="s">
        <v>584</v>
      </c>
      <c r="H51" s="193">
        <v>300000</v>
      </c>
      <c r="I51" s="182"/>
      <c r="J51" s="182"/>
      <c r="K51" s="182" t="s">
        <v>69</v>
      </c>
      <c r="L51" s="182"/>
      <c r="M51" s="182"/>
      <c r="N51" s="183"/>
      <c r="O51" s="269" t="s">
        <v>952</v>
      </c>
      <c r="P51" s="184"/>
      <c r="Q51" s="184" t="s">
        <v>954</v>
      </c>
      <c r="R51" s="184" t="s">
        <v>1094</v>
      </c>
      <c r="S51" s="263" t="s">
        <v>1087</v>
      </c>
      <c r="T51" s="185"/>
      <c r="U51" s="185"/>
      <c r="V51" s="185"/>
      <c r="W51" s="185"/>
      <c r="X51" s="185"/>
      <c r="Y51" s="185"/>
      <c r="Z51" s="185"/>
      <c r="AA51" s="277" t="s">
        <v>953</v>
      </c>
    </row>
    <row r="52" spans="1:27" ht="315">
      <c r="A52" s="446"/>
      <c r="B52" s="192" t="s">
        <v>258</v>
      </c>
      <c r="C52" s="192" t="s">
        <v>259</v>
      </c>
      <c r="D52" s="180">
        <v>40909</v>
      </c>
      <c r="E52" s="180">
        <v>41548</v>
      </c>
      <c r="F52" s="192" t="s">
        <v>709</v>
      </c>
      <c r="G52" s="192" t="s">
        <v>586</v>
      </c>
      <c r="H52" s="193">
        <v>2000000</v>
      </c>
      <c r="I52" s="182"/>
      <c r="J52" s="182" t="s">
        <v>69</v>
      </c>
      <c r="K52" s="182"/>
      <c r="L52" s="182"/>
      <c r="M52" s="182"/>
      <c r="N52" s="183"/>
      <c r="O52" s="269" t="s">
        <v>853</v>
      </c>
      <c r="P52" s="184" t="s">
        <v>955</v>
      </c>
      <c r="Q52" s="184"/>
      <c r="R52" s="184" t="s">
        <v>1100</v>
      </c>
      <c r="S52" s="263" t="s">
        <v>1088</v>
      </c>
      <c r="T52" s="185"/>
      <c r="U52" s="185" t="s">
        <v>956</v>
      </c>
      <c r="V52" s="185"/>
      <c r="W52" s="214">
        <v>42644</v>
      </c>
      <c r="X52" s="185"/>
      <c r="Y52" s="185"/>
      <c r="Z52" s="185"/>
      <c r="AA52" s="277" t="s">
        <v>957</v>
      </c>
    </row>
    <row r="53" spans="1:27" ht="168.75" customHeight="1">
      <c r="A53" s="446"/>
      <c r="B53" s="192" t="s">
        <v>264</v>
      </c>
      <c r="C53" s="192" t="s">
        <v>265</v>
      </c>
      <c r="D53" s="180">
        <v>42278</v>
      </c>
      <c r="E53" s="180">
        <v>42644</v>
      </c>
      <c r="F53" s="192" t="s">
        <v>266</v>
      </c>
      <c r="G53" s="199" t="s">
        <v>780</v>
      </c>
      <c r="H53" s="193">
        <v>300000</v>
      </c>
      <c r="I53" s="182" t="s">
        <v>69</v>
      </c>
      <c r="J53" s="182"/>
      <c r="K53" s="182"/>
      <c r="L53" s="182"/>
      <c r="M53" s="182"/>
      <c r="N53" s="183"/>
      <c r="O53" s="269"/>
      <c r="P53" s="184"/>
      <c r="Q53" s="184"/>
      <c r="R53" s="184"/>
      <c r="S53" s="246"/>
      <c r="T53" s="185"/>
      <c r="U53" s="185"/>
      <c r="V53" s="185"/>
      <c r="W53" s="185"/>
      <c r="X53" s="185"/>
      <c r="Y53" s="185"/>
      <c r="Z53" s="185"/>
      <c r="AA53" s="277"/>
    </row>
    <row r="54" spans="1:27" ht="341.25">
      <c r="A54" s="446"/>
      <c r="B54" s="192" t="s">
        <v>267</v>
      </c>
      <c r="C54" s="192" t="s">
        <v>268</v>
      </c>
      <c r="D54" s="180">
        <v>40909</v>
      </c>
      <c r="E54" s="180">
        <v>41548</v>
      </c>
      <c r="F54" s="192" t="s">
        <v>712</v>
      </c>
      <c r="G54" s="192" t="s">
        <v>711</v>
      </c>
      <c r="H54" s="193">
        <v>1000000</v>
      </c>
      <c r="I54" s="182"/>
      <c r="J54" s="182" t="s">
        <v>69</v>
      </c>
      <c r="K54" s="182"/>
      <c r="L54" s="182"/>
      <c r="M54" s="182"/>
      <c r="N54" s="183"/>
      <c r="O54" s="269" t="s">
        <v>1207</v>
      </c>
      <c r="P54" s="184"/>
      <c r="Q54" s="184"/>
      <c r="R54" s="184" t="s">
        <v>1205</v>
      </c>
      <c r="S54" s="246"/>
      <c r="T54" s="185"/>
      <c r="U54" s="185"/>
      <c r="V54" s="185"/>
      <c r="W54" s="214">
        <v>42644</v>
      </c>
      <c r="X54" s="185" t="s">
        <v>1203</v>
      </c>
      <c r="Y54" s="185"/>
      <c r="Z54" s="185"/>
      <c r="AA54" s="277" t="s">
        <v>960</v>
      </c>
    </row>
    <row r="55" spans="1:27" ht="131.25">
      <c r="A55" s="446"/>
      <c r="B55" s="192" t="s">
        <v>908</v>
      </c>
      <c r="C55" s="192" t="s">
        <v>273</v>
      </c>
      <c r="D55" s="180">
        <v>40909</v>
      </c>
      <c r="E55" s="180" t="s">
        <v>274</v>
      </c>
      <c r="F55" s="192" t="s">
        <v>713</v>
      </c>
      <c r="G55" s="192" t="s">
        <v>588</v>
      </c>
      <c r="H55" s="193">
        <v>1000000</v>
      </c>
      <c r="I55" s="182"/>
      <c r="J55" s="182" t="s">
        <v>69</v>
      </c>
      <c r="K55" s="182"/>
      <c r="L55" s="182"/>
      <c r="M55" s="182"/>
      <c r="N55" s="183"/>
      <c r="O55" s="275" t="s">
        <v>1206</v>
      </c>
      <c r="P55" s="184"/>
      <c r="Q55" s="184"/>
      <c r="R55" s="184" t="s">
        <v>1208</v>
      </c>
      <c r="S55" s="246" t="s">
        <v>1204</v>
      </c>
      <c r="T55" s="185"/>
      <c r="U55" s="185"/>
      <c r="V55" s="185"/>
      <c r="W55" s="214">
        <v>42644</v>
      </c>
      <c r="X55" s="185"/>
      <c r="Y55" s="185"/>
      <c r="Z55" s="185" t="s">
        <v>958</v>
      </c>
      <c r="AA55" s="277"/>
    </row>
    <row r="56" spans="1:27" ht="131.25">
      <c r="A56" s="446"/>
      <c r="B56" s="192" t="s">
        <v>276</v>
      </c>
      <c r="C56" s="192" t="s">
        <v>277</v>
      </c>
      <c r="D56" s="180">
        <v>40909</v>
      </c>
      <c r="E56" s="180">
        <v>42644</v>
      </c>
      <c r="F56" s="192" t="s">
        <v>801</v>
      </c>
      <c r="G56" s="192" t="s">
        <v>280</v>
      </c>
      <c r="H56" s="193">
        <v>600000</v>
      </c>
      <c r="I56" s="182"/>
      <c r="J56" s="182"/>
      <c r="K56" s="182" t="s">
        <v>69</v>
      </c>
      <c r="L56" s="182"/>
      <c r="M56" s="182"/>
      <c r="N56" s="183"/>
      <c r="O56" s="269" t="s">
        <v>961</v>
      </c>
      <c r="P56" s="184"/>
      <c r="Q56" s="184"/>
      <c r="R56" s="184"/>
      <c r="S56" s="246"/>
      <c r="T56" s="185"/>
      <c r="U56" s="185"/>
      <c r="V56" s="185"/>
      <c r="W56" s="185"/>
      <c r="X56" s="185" t="s">
        <v>962</v>
      </c>
      <c r="Y56" s="185"/>
      <c r="Z56" s="185" t="s">
        <v>1170</v>
      </c>
      <c r="AA56" s="277"/>
    </row>
    <row r="57" spans="1:27" ht="131.25">
      <c r="A57" s="446"/>
      <c r="B57" s="192" t="s">
        <v>717</v>
      </c>
      <c r="C57" s="192" t="s">
        <v>283</v>
      </c>
      <c r="D57" s="180">
        <v>41183</v>
      </c>
      <c r="E57" s="194">
        <v>41974</v>
      </c>
      <c r="F57" s="192" t="s">
        <v>590</v>
      </c>
      <c r="G57" s="192" t="s">
        <v>718</v>
      </c>
      <c r="H57" s="193">
        <v>8000000</v>
      </c>
      <c r="I57" s="182"/>
      <c r="J57" s="182"/>
      <c r="K57" s="182" t="s">
        <v>69</v>
      </c>
      <c r="L57" s="182"/>
      <c r="M57" s="182"/>
      <c r="N57" s="183"/>
      <c r="O57" s="269" t="s">
        <v>963</v>
      </c>
      <c r="P57" s="184"/>
      <c r="Q57" s="184" t="s">
        <v>965</v>
      </c>
      <c r="R57" s="184" t="s">
        <v>854</v>
      </c>
      <c r="S57" s="263"/>
      <c r="T57" s="185"/>
      <c r="U57" s="185"/>
      <c r="V57" s="185"/>
      <c r="W57" s="214">
        <v>42339</v>
      </c>
      <c r="X57" s="185"/>
      <c r="Y57" s="185" t="s">
        <v>966</v>
      </c>
      <c r="Z57" s="185" t="s">
        <v>1093</v>
      </c>
      <c r="AA57" s="277" t="s">
        <v>964</v>
      </c>
    </row>
    <row r="58" spans="1:27" ht="183.75">
      <c r="A58" s="446"/>
      <c r="B58" s="199" t="s">
        <v>285</v>
      </c>
      <c r="C58" s="192" t="s">
        <v>591</v>
      </c>
      <c r="D58" s="180">
        <v>40909</v>
      </c>
      <c r="E58" s="180">
        <v>42705</v>
      </c>
      <c r="F58" s="192" t="s">
        <v>563</v>
      </c>
      <c r="G58" s="192" t="s">
        <v>719</v>
      </c>
      <c r="H58" s="193">
        <v>20000</v>
      </c>
      <c r="I58" s="182"/>
      <c r="J58" s="182"/>
      <c r="K58" s="182"/>
      <c r="L58" s="182" t="s">
        <v>69</v>
      </c>
      <c r="M58" s="182"/>
      <c r="N58" s="183"/>
      <c r="O58" s="269" t="s">
        <v>967</v>
      </c>
      <c r="P58" s="184" t="s">
        <v>968</v>
      </c>
      <c r="Q58" s="184"/>
      <c r="R58" s="184" t="s">
        <v>180</v>
      </c>
      <c r="S58" s="246"/>
      <c r="T58" s="185"/>
      <c r="U58" s="185"/>
      <c r="V58" s="185"/>
      <c r="W58" s="214">
        <v>42644</v>
      </c>
      <c r="X58" s="247" t="s">
        <v>1211</v>
      </c>
      <c r="Y58" s="185" t="s">
        <v>970</v>
      </c>
      <c r="Z58" s="185"/>
      <c r="AA58" s="277" t="s">
        <v>969</v>
      </c>
    </row>
    <row r="59" spans="1:27" ht="309" customHeight="1">
      <c r="A59" s="446"/>
      <c r="B59" s="192" t="s">
        <v>774</v>
      </c>
      <c r="C59" s="192" t="s">
        <v>160</v>
      </c>
      <c r="D59" s="180">
        <v>40969</v>
      </c>
      <c r="E59" s="180">
        <v>42644</v>
      </c>
      <c r="F59" s="192" t="s">
        <v>286</v>
      </c>
      <c r="G59" s="192" t="s">
        <v>720</v>
      </c>
      <c r="H59" s="193">
        <v>7500000</v>
      </c>
      <c r="I59" s="182"/>
      <c r="J59" s="182" t="s">
        <v>69</v>
      </c>
      <c r="K59" s="182"/>
      <c r="L59" s="182"/>
      <c r="M59" s="182"/>
      <c r="N59" s="183" t="s">
        <v>73</v>
      </c>
      <c r="O59" s="269"/>
      <c r="P59" s="184"/>
      <c r="Q59" s="184" t="s">
        <v>971</v>
      </c>
      <c r="R59" s="184"/>
      <c r="S59" s="246" t="s">
        <v>1213</v>
      </c>
      <c r="T59" s="185"/>
      <c r="U59" s="185"/>
      <c r="V59" s="185"/>
      <c r="W59" s="185"/>
      <c r="X59" s="185"/>
      <c r="Y59" s="185"/>
      <c r="Z59" s="185"/>
      <c r="AA59" s="277"/>
    </row>
    <row r="60" spans="1:27" ht="157.5">
      <c r="A60" s="449"/>
      <c r="B60" s="192" t="s">
        <v>777</v>
      </c>
      <c r="C60" s="199" t="s">
        <v>630</v>
      </c>
      <c r="D60" s="196">
        <v>41548</v>
      </c>
      <c r="E60" s="196">
        <v>42644</v>
      </c>
      <c r="F60" s="199" t="s">
        <v>1068</v>
      </c>
      <c r="G60" s="199" t="s">
        <v>802</v>
      </c>
      <c r="H60" s="201">
        <v>12000</v>
      </c>
      <c r="I60" s="182"/>
      <c r="J60" s="182"/>
      <c r="K60" s="182" t="s">
        <v>69</v>
      </c>
      <c r="L60" s="182"/>
      <c r="M60" s="182"/>
      <c r="N60" s="183"/>
      <c r="O60" s="269" t="s">
        <v>973</v>
      </c>
      <c r="P60" s="184"/>
      <c r="Q60" s="184" t="s">
        <v>972</v>
      </c>
      <c r="R60" s="184" t="s">
        <v>471</v>
      </c>
      <c r="S60" s="246" t="s">
        <v>509</v>
      </c>
      <c r="T60" s="185" t="s">
        <v>974</v>
      </c>
      <c r="U60" s="185" t="s">
        <v>976</v>
      </c>
      <c r="V60" s="185"/>
      <c r="W60" s="185"/>
      <c r="X60" s="247" t="s">
        <v>471</v>
      </c>
      <c r="Y60" s="185"/>
      <c r="Z60" s="185"/>
      <c r="AA60" s="277" t="s">
        <v>975</v>
      </c>
    </row>
    <row r="61" spans="1:27" ht="183.75">
      <c r="A61" s="445" t="s">
        <v>315</v>
      </c>
      <c r="B61" s="199" t="s">
        <v>291</v>
      </c>
      <c r="C61" s="199" t="s">
        <v>292</v>
      </c>
      <c r="D61" s="200">
        <v>40909</v>
      </c>
      <c r="E61" s="200">
        <v>42644</v>
      </c>
      <c r="F61" s="199" t="s">
        <v>246</v>
      </c>
      <c r="G61" s="199"/>
      <c r="H61" s="224">
        <v>450000</v>
      </c>
      <c r="I61" s="182"/>
      <c r="J61" s="182"/>
      <c r="K61" s="182"/>
      <c r="L61" s="182" t="s">
        <v>69</v>
      </c>
      <c r="M61" s="182"/>
      <c r="N61" s="183"/>
      <c r="O61" s="269" t="s">
        <v>977</v>
      </c>
      <c r="P61" s="184" t="s">
        <v>841</v>
      </c>
      <c r="Q61" s="184"/>
      <c r="R61" s="184" t="s">
        <v>1101</v>
      </c>
      <c r="S61" s="263"/>
      <c r="T61" s="185"/>
      <c r="U61" s="185"/>
      <c r="V61" s="185"/>
      <c r="W61" s="185"/>
      <c r="X61" s="185"/>
      <c r="Y61" s="185"/>
      <c r="Z61" s="185"/>
      <c r="AA61" s="277"/>
    </row>
    <row r="62" spans="1:27" ht="262.5">
      <c r="A62" s="446"/>
      <c r="B62" s="192" t="s">
        <v>295</v>
      </c>
      <c r="C62" s="192" t="s">
        <v>296</v>
      </c>
      <c r="D62" s="180">
        <v>41183</v>
      </c>
      <c r="E62" s="180">
        <v>42644</v>
      </c>
      <c r="F62" s="192" t="s">
        <v>300</v>
      </c>
      <c r="G62" s="192" t="s">
        <v>246</v>
      </c>
      <c r="H62" s="193">
        <v>500000</v>
      </c>
      <c r="I62" s="182"/>
      <c r="J62" s="182"/>
      <c r="K62" s="182"/>
      <c r="L62" s="182" t="s">
        <v>69</v>
      </c>
      <c r="M62" s="182"/>
      <c r="N62" s="183"/>
      <c r="O62" s="269" t="s">
        <v>978</v>
      </c>
      <c r="P62" s="245"/>
      <c r="Q62" s="184"/>
      <c r="R62" s="184"/>
      <c r="S62" s="246" t="s">
        <v>299</v>
      </c>
      <c r="T62" s="185"/>
      <c r="U62" s="185"/>
      <c r="V62" s="185"/>
      <c r="W62" s="185"/>
      <c r="X62" s="185"/>
      <c r="Y62" s="185"/>
      <c r="Z62" s="185" t="s">
        <v>1171</v>
      </c>
      <c r="AA62" s="277"/>
    </row>
    <row r="63" spans="1:27" ht="236.25">
      <c r="A63" s="446"/>
      <c r="B63" s="192" t="s">
        <v>301</v>
      </c>
      <c r="C63" s="192" t="s">
        <v>909</v>
      </c>
      <c r="D63" s="180">
        <v>41122</v>
      </c>
      <c r="E63" s="180">
        <v>42644</v>
      </c>
      <c r="F63" s="199" t="s">
        <v>1057</v>
      </c>
      <c r="G63" s="192" t="s">
        <v>305</v>
      </c>
      <c r="H63" s="193">
        <v>500000</v>
      </c>
      <c r="I63" s="182"/>
      <c r="J63" s="182"/>
      <c r="K63" s="182"/>
      <c r="L63" s="182" t="s">
        <v>69</v>
      </c>
      <c r="M63" s="182"/>
      <c r="N63" s="183"/>
      <c r="O63" s="269" t="s">
        <v>980</v>
      </c>
      <c r="P63" s="184" t="s">
        <v>855</v>
      </c>
      <c r="Q63" s="184"/>
      <c r="R63" s="184" t="s">
        <v>1102</v>
      </c>
      <c r="S63" s="263" t="s">
        <v>856</v>
      </c>
      <c r="T63" s="185"/>
      <c r="U63" s="185"/>
      <c r="V63" s="185"/>
      <c r="W63" s="185"/>
      <c r="X63" s="247" t="s">
        <v>1057</v>
      </c>
      <c r="Y63" s="185"/>
      <c r="Z63" s="185" t="s">
        <v>1172</v>
      </c>
      <c r="AA63" s="277" t="s">
        <v>979</v>
      </c>
    </row>
    <row r="64" spans="1:27" ht="230.25" customHeight="1">
      <c r="A64" s="446"/>
      <c r="B64" s="192" t="s">
        <v>306</v>
      </c>
      <c r="C64" s="192" t="s">
        <v>910</v>
      </c>
      <c r="D64" s="180">
        <v>41183</v>
      </c>
      <c r="E64" s="180">
        <v>42644</v>
      </c>
      <c r="F64" s="199" t="s">
        <v>1057</v>
      </c>
      <c r="G64" s="192" t="s">
        <v>1069</v>
      </c>
      <c r="H64" s="193">
        <v>600000</v>
      </c>
      <c r="I64" s="182"/>
      <c r="J64" s="182"/>
      <c r="K64" s="182"/>
      <c r="L64" s="182" t="s">
        <v>69</v>
      </c>
      <c r="M64" s="182"/>
      <c r="N64" s="183"/>
      <c r="O64" s="269" t="s">
        <v>1177</v>
      </c>
      <c r="P64" s="184" t="s">
        <v>1092</v>
      </c>
      <c r="Q64" s="184"/>
      <c r="R64" s="184" t="s">
        <v>1176</v>
      </c>
      <c r="S64" s="263"/>
      <c r="T64" s="185"/>
      <c r="U64" s="185"/>
      <c r="V64" s="185"/>
      <c r="W64" s="185"/>
      <c r="X64" s="247" t="s">
        <v>1057</v>
      </c>
      <c r="Y64" s="185"/>
      <c r="Z64" s="185" t="s">
        <v>981</v>
      </c>
      <c r="AA64" s="277" t="s">
        <v>1173</v>
      </c>
    </row>
    <row r="65" spans="1:27" ht="183.75">
      <c r="A65" s="446"/>
      <c r="B65" s="192" t="s">
        <v>308</v>
      </c>
      <c r="C65" s="192" t="s">
        <v>309</v>
      </c>
      <c r="D65" s="180">
        <v>40817</v>
      </c>
      <c r="E65" s="180">
        <v>42644</v>
      </c>
      <c r="F65" s="192" t="s">
        <v>246</v>
      </c>
      <c r="G65" s="192"/>
      <c r="H65" s="193">
        <v>450000</v>
      </c>
      <c r="I65" s="182"/>
      <c r="J65" s="182"/>
      <c r="K65" s="182"/>
      <c r="L65" s="182" t="s">
        <v>69</v>
      </c>
      <c r="M65" s="182"/>
      <c r="N65" s="183"/>
      <c r="O65" s="269" t="s">
        <v>1174</v>
      </c>
      <c r="P65" s="184" t="s">
        <v>982</v>
      </c>
      <c r="Q65" s="184"/>
      <c r="R65" s="184" t="s">
        <v>1175</v>
      </c>
      <c r="S65" s="263"/>
      <c r="T65" s="185"/>
      <c r="U65" s="185"/>
      <c r="V65" s="185"/>
      <c r="W65" s="185"/>
      <c r="X65" s="185"/>
      <c r="Y65" s="185"/>
      <c r="Z65" s="185"/>
      <c r="AA65" s="277"/>
    </row>
    <row r="66" spans="1:27" ht="341.25">
      <c r="A66" s="446"/>
      <c r="B66" s="192" t="s">
        <v>312</v>
      </c>
      <c r="C66" s="192" t="s">
        <v>313</v>
      </c>
      <c r="D66" s="180">
        <v>40909</v>
      </c>
      <c r="E66" s="180">
        <v>42370</v>
      </c>
      <c r="F66" s="199" t="s">
        <v>1070</v>
      </c>
      <c r="G66" s="192" t="s">
        <v>803</v>
      </c>
      <c r="H66" s="193">
        <v>600000</v>
      </c>
      <c r="I66" s="182"/>
      <c r="J66" s="182" t="s">
        <v>69</v>
      </c>
      <c r="K66" s="182"/>
      <c r="L66" s="182"/>
      <c r="M66" s="182"/>
      <c r="N66" s="183"/>
      <c r="O66" s="269" t="s">
        <v>983</v>
      </c>
      <c r="P66" s="184"/>
      <c r="Q66" s="184" t="s">
        <v>986</v>
      </c>
      <c r="R66" s="184"/>
      <c r="S66" s="246"/>
      <c r="T66" s="185" t="s">
        <v>984</v>
      </c>
      <c r="U66" s="185" t="s">
        <v>985</v>
      </c>
      <c r="V66" s="185"/>
      <c r="W66" s="214">
        <v>42644</v>
      </c>
      <c r="X66" s="185" t="s">
        <v>1099</v>
      </c>
      <c r="Y66" s="185"/>
      <c r="Z66" s="185"/>
      <c r="AA66" s="277"/>
    </row>
    <row r="67" spans="1:27" ht="409.6" thickBot="1">
      <c r="A67" s="447"/>
      <c r="B67" s="199" t="s">
        <v>804</v>
      </c>
      <c r="C67" s="199" t="s">
        <v>637</v>
      </c>
      <c r="D67" s="200">
        <v>41640</v>
      </c>
      <c r="E67" s="200">
        <v>42644</v>
      </c>
      <c r="F67" s="199" t="s">
        <v>505</v>
      </c>
      <c r="G67" s="199" t="s">
        <v>805</v>
      </c>
      <c r="H67" s="225">
        <v>20000</v>
      </c>
      <c r="I67" s="182"/>
      <c r="J67" s="182"/>
      <c r="K67" s="182"/>
      <c r="L67" s="182" t="s">
        <v>69</v>
      </c>
      <c r="M67" s="182"/>
      <c r="N67" s="183"/>
      <c r="O67" s="269" t="s">
        <v>1178</v>
      </c>
      <c r="P67" s="184"/>
      <c r="Q67" s="184"/>
      <c r="R67" s="184" t="s">
        <v>305</v>
      </c>
      <c r="S67" s="246" t="s">
        <v>639</v>
      </c>
      <c r="T67" s="185"/>
      <c r="U67" s="185"/>
      <c r="V67" s="185"/>
      <c r="W67" s="185"/>
      <c r="X67" s="185"/>
      <c r="Y67" s="185"/>
      <c r="Z67" s="185"/>
      <c r="AA67" s="280" t="s">
        <v>1200</v>
      </c>
    </row>
    <row r="68" spans="1:27" ht="132" thickTop="1">
      <c r="A68" s="448" t="s">
        <v>330</v>
      </c>
      <c r="B68" s="192" t="s">
        <v>316</v>
      </c>
      <c r="C68" s="192" t="s">
        <v>317</v>
      </c>
      <c r="D68" s="194">
        <v>41640</v>
      </c>
      <c r="E68" s="194">
        <v>42278</v>
      </c>
      <c r="F68" s="199" t="s">
        <v>1071</v>
      </c>
      <c r="G68" s="192" t="s">
        <v>806</v>
      </c>
      <c r="H68" s="193">
        <v>25000</v>
      </c>
      <c r="I68" s="182"/>
      <c r="J68" s="182" t="s">
        <v>69</v>
      </c>
      <c r="K68" s="182"/>
      <c r="L68" s="182"/>
      <c r="M68" s="182"/>
      <c r="N68" s="183"/>
      <c r="O68" s="269"/>
      <c r="P68" s="184"/>
      <c r="Q68" s="184" t="s">
        <v>994</v>
      </c>
      <c r="R68" s="184"/>
      <c r="S68" s="246"/>
      <c r="T68" s="185"/>
      <c r="U68" s="185"/>
      <c r="V68" s="185"/>
      <c r="W68" s="185"/>
      <c r="X68" s="185"/>
      <c r="Y68" s="185"/>
      <c r="Z68" s="185"/>
      <c r="AA68" s="247" t="s">
        <v>1199</v>
      </c>
    </row>
    <row r="69" spans="1:27" ht="183.75">
      <c r="A69" s="446"/>
      <c r="B69" s="192" t="s">
        <v>320</v>
      </c>
      <c r="C69" s="192" t="s">
        <v>321</v>
      </c>
      <c r="D69" s="180">
        <v>41091</v>
      </c>
      <c r="E69" s="180">
        <v>41821</v>
      </c>
      <c r="F69" s="199" t="s">
        <v>1071</v>
      </c>
      <c r="G69" s="192" t="s">
        <v>807</v>
      </c>
      <c r="H69" s="193">
        <v>6800000</v>
      </c>
      <c r="I69" s="182"/>
      <c r="J69" s="182" t="s">
        <v>69</v>
      </c>
      <c r="K69" s="182"/>
      <c r="L69" s="182"/>
      <c r="M69" s="182"/>
      <c r="N69" s="183"/>
      <c r="O69" s="269"/>
      <c r="P69" s="184"/>
      <c r="Q69" s="184"/>
      <c r="R69" s="184"/>
      <c r="S69" s="246"/>
      <c r="T69" s="185"/>
      <c r="U69" s="185"/>
      <c r="V69" s="185"/>
      <c r="W69" s="214">
        <v>42278</v>
      </c>
      <c r="X69" s="185"/>
      <c r="Y69" s="185"/>
      <c r="Z69" s="185"/>
      <c r="AA69" s="279" t="s">
        <v>1058</v>
      </c>
    </row>
    <row r="70" spans="1:27" ht="131.25">
      <c r="A70" s="446"/>
      <c r="B70" s="192" t="s">
        <v>322</v>
      </c>
      <c r="C70" s="192" t="s">
        <v>323</v>
      </c>
      <c r="D70" s="180">
        <v>40909</v>
      </c>
      <c r="E70" s="180">
        <v>42644</v>
      </c>
      <c r="F70" s="192" t="s">
        <v>1072</v>
      </c>
      <c r="G70" s="192" t="s">
        <v>1073</v>
      </c>
      <c r="H70" s="193">
        <v>50000</v>
      </c>
      <c r="I70" s="182"/>
      <c r="J70" s="182"/>
      <c r="K70" s="182" t="s">
        <v>69</v>
      </c>
      <c r="L70" s="182"/>
      <c r="M70" s="182"/>
      <c r="N70" s="183"/>
      <c r="O70" s="269" t="s">
        <v>995</v>
      </c>
      <c r="P70" s="184"/>
      <c r="Q70" s="184" t="s">
        <v>1006</v>
      </c>
      <c r="R70" s="184" t="s">
        <v>96</v>
      </c>
      <c r="S70" s="246"/>
      <c r="T70" s="185"/>
      <c r="U70" s="185"/>
      <c r="V70" s="185"/>
      <c r="W70" s="185"/>
      <c r="X70" s="185" t="s">
        <v>96</v>
      </c>
      <c r="Y70" s="185"/>
      <c r="Z70" s="247" t="s">
        <v>1059</v>
      </c>
      <c r="AA70" s="279"/>
    </row>
    <row r="71" spans="1:27" ht="183.75">
      <c r="A71" s="449"/>
      <c r="B71" s="192" t="s">
        <v>326</v>
      </c>
      <c r="C71" s="192" t="s">
        <v>327</v>
      </c>
      <c r="D71" s="180">
        <v>40909</v>
      </c>
      <c r="E71" s="180">
        <v>42644</v>
      </c>
      <c r="F71" s="192" t="s">
        <v>1074</v>
      </c>
      <c r="G71" s="192" t="s">
        <v>328</v>
      </c>
      <c r="H71" s="193">
        <v>100000</v>
      </c>
      <c r="I71" s="182"/>
      <c r="J71" s="182"/>
      <c r="K71" s="182"/>
      <c r="L71" s="182" t="s">
        <v>69</v>
      </c>
      <c r="M71" s="182"/>
      <c r="N71" s="183"/>
      <c r="O71" s="269" t="s">
        <v>996</v>
      </c>
      <c r="P71" s="184"/>
      <c r="Q71" s="184"/>
      <c r="R71" s="184" t="s">
        <v>1099</v>
      </c>
      <c r="S71" s="266"/>
      <c r="T71" s="185" t="s">
        <v>999</v>
      </c>
      <c r="U71" s="185"/>
      <c r="V71" s="185"/>
      <c r="W71" s="185"/>
      <c r="X71" s="185" t="s">
        <v>997</v>
      </c>
      <c r="Y71" s="185"/>
      <c r="Z71" s="185" t="s">
        <v>998</v>
      </c>
      <c r="AA71" s="280" t="s">
        <v>1179</v>
      </c>
    </row>
    <row r="72" spans="1:27" ht="152.25" customHeight="1">
      <c r="A72" s="445" t="s">
        <v>1003</v>
      </c>
      <c r="B72" s="192" t="s">
        <v>331</v>
      </c>
      <c r="C72" s="192" t="s">
        <v>332</v>
      </c>
      <c r="D72" s="194">
        <v>41548</v>
      </c>
      <c r="E72" s="196">
        <v>42644</v>
      </c>
      <c r="F72" s="192" t="s">
        <v>334</v>
      </c>
      <c r="G72" s="192" t="s">
        <v>1075</v>
      </c>
      <c r="H72" s="193">
        <v>600000</v>
      </c>
      <c r="I72" s="182"/>
      <c r="J72" s="182"/>
      <c r="K72" s="182" t="s">
        <v>69</v>
      </c>
      <c r="L72" s="182"/>
      <c r="M72" s="182"/>
      <c r="N72" s="183"/>
      <c r="O72" s="269" t="s">
        <v>1002</v>
      </c>
      <c r="P72" s="184" t="s">
        <v>1001</v>
      </c>
      <c r="Q72" s="184" t="s">
        <v>445</v>
      </c>
      <c r="R72" s="184" t="s">
        <v>1103</v>
      </c>
      <c r="S72" s="246"/>
      <c r="T72" s="185" t="s">
        <v>1060</v>
      </c>
      <c r="U72" s="185"/>
      <c r="V72" s="185"/>
      <c r="W72" s="185"/>
      <c r="X72" s="185"/>
      <c r="Y72" s="185" t="s">
        <v>1000</v>
      </c>
      <c r="Z72" s="185"/>
      <c r="AA72" s="280"/>
    </row>
    <row r="73" spans="1:27" ht="315">
      <c r="A73" s="446"/>
      <c r="B73" s="192" t="s">
        <v>337</v>
      </c>
      <c r="C73" s="192" t="s">
        <v>603</v>
      </c>
      <c r="D73" s="194">
        <v>41548</v>
      </c>
      <c r="E73" s="196">
        <v>42644</v>
      </c>
      <c r="F73" s="192" t="s">
        <v>808</v>
      </c>
      <c r="G73" s="199" t="s">
        <v>1076</v>
      </c>
      <c r="H73" s="201">
        <v>600000</v>
      </c>
      <c r="I73" s="182"/>
      <c r="J73" s="182"/>
      <c r="K73" s="182"/>
      <c r="L73" s="182" t="s">
        <v>69</v>
      </c>
      <c r="M73" s="182"/>
      <c r="N73" s="183"/>
      <c r="O73" s="269" t="s">
        <v>987</v>
      </c>
      <c r="P73" s="184" t="s">
        <v>991</v>
      </c>
      <c r="Q73" s="184" t="s">
        <v>988</v>
      </c>
      <c r="R73" s="184" t="s">
        <v>785</v>
      </c>
      <c r="S73" s="246"/>
      <c r="T73" s="185"/>
      <c r="U73" s="185"/>
      <c r="V73" s="185"/>
      <c r="W73" s="185"/>
      <c r="X73" s="185"/>
      <c r="Y73" s="185"/>
      <c r="Z73" s="185" t="s">
        <v>990</v>
      </c>
      <c r="AA73" s="277" t="s">
        <v>989</v>
      </c>
    </row>
    <row r="74" spans="1:27" ht="265.5" customHeight="1">
      <c r="A74" s="446"/>
      <c r="B74" s="192" t="s">
        <v>339</v>
      </c>
      <c r="C74" s="192" t="s">
        <v>340</v>
      </c>
      <c r="D74" s="180">
        <v>40940</v>
      </c>
      <c r="E74" s="180">
        <v>42614</v>
      </c>
      <c r="F74" s="192" t="s">
        <v>809</v>
      </c>
      <c r="G74" s="192" t="s">
        <v>911</v>
      </c>
      <c r="H74" s="201">
        <v>3000000</v>
      </c>
      <c r="I74" s="182"/>
      <c r="J74" s="182"/>
      <c r="K74" s="182" t="s">
        <v>69</v>
      </c>
      <c r="L74" s="182"/>
      <c r="M74" s="182"/>
      <c r="N74" s="183"/>
      <c r="O74" s="269" t="s">
        <v>1008</v>
      </c>
      <c r="P74" s="184"/>
      <c r="Q74" s="184" t="s">
        <v>445</v>
      </c>
      <c r="R74" s="184"/>
      <c r="S74" s="265"/>
      <c r="T74" s="185" t="s">
        <v>1004</v>
      </c>
      <c r="U74" s="185" t="s">
        <v>1005</v>
      </c>
      <c r="V74" s="185"/>
      <c r="W74" s="185"/>
      <c r="X74" s="247" t="s">
        <v>1180</v>
      </c>
      <c r="Y74" s="185"/>
      <c r="Z74" s="247" t="s">
        <v>1061</v>
      </c>
      <c r="AA74" s="277" t="s">
        <v>1181</v>
      </c>
    </row>
    <row r="75" spans="1:27" ht="214.5" customHeight="1">
      <c r="A75" s="446"/>
      <c r="B75" s="192" t="s">
        <v>343</v>
      </c>
      <c r="C75" s="192" t="s">
        <v>344</v>
      </c>
      <c r="D75" s="180">
        <v>40969</v>
      </c>
      <c r="E75" s="180" t="s">
        <v>345</v>
      </c>
      <c r="F75" s="192" t="s">
        <v>809</v>
      </c>
      <c r="G75" s="192" t="s">
        <v>1077</v>
      </c>
      <c r="H75" s="201">
        <v>400000</v>
      </c>
      <c r="I75" s="182"/>
      <c r="J75" s="182"/>
      <c r="K75" s="182"/>
      <c r="L75" s="182" t="s">
        <v>69</v>
      </c>
      <c r="M75" s="182"/>
      <c r="N75" s="183" t="s">
        <v>899</v>
      </c>
      <c r="O75" s="269" t="s">
        <v>857</v>
      </c>
      <c r="P75" s="184" t="s">
        <v>474</v>
      </c>
      <c r="Q75" s="184"/>
      <c r="R75" s="184" t="s">
        <v>1104</v>
      </c>
      <c r="S75" s="267" t="s">
        <v>1007</v>
      </c>
      <c r="T75" s="185"/>
      <c r="U75" s="185"/>
      <c r="V75" s="185"/>
      <c r="W75" s="185"/>
      <c r="X75" s="185"/>
      <c r="Y75" s="185"/>
      <c r="Z75" s="185"/>
      <c r="AA75" s="277"/>
    </row>
    <row r="76" spans="1:27" ht="409.5">
      <c r="A76" s="446"/>
      <c r="B76" s="192" t="s">
        <v>810</v>
      </c>
      <c r="C76" s="192" t="s">
        <v>365</v>
      </c>
      <c r="D76" s="180">
        <v>41000</v>
      </c>
      <c r="E76" s="180">
        <v>42614</v>
      </c>
      <c r="F76" s="192" t="s">
        <v>1078</v>
      </c>
      <c r="G76" s="199" t="s">
        <v>741</v>
      </c>
      <c r="H76" s="193">
        <v>5000000</v>
      </c>
      <c r="I76" s="182"/>
      <c r="J76" s="182"/>
      <c r="K76" s="182"/>
      <c r="L76" s="182" t="s">
        <v>69</v>
      </c>
      <c r="M76" s="182"/>
      <c r="N76" s="183" t="s">
        <v>73</v>
      </c>
      <c r="O76" s="269" t="s">
        <v>858</v>
      </c>
      <c r="P76" s="184" t="s">
        <v>859</v>
      </c>
      <c r="Q76" s="184"/>
      <c r="R76" s="184" t="s">
        <v>1104</v>
      </c>
      <c r="S76" s="263" t="s">
        <v>1089</v>
      </c>
      <c r="T76" s="185"/>
      <c r="U76" s="185"/>
      <c r="V76" s="185"/>
      <c r="W76" s="185"/>
      <c r="X76" s="185"/>
      <c r="Y76" s="185"/>
      <c r="Z76" s="185"/>
      <c r="AA76" s="277"/>
    </row>
    <row r="77" spans="1:27" ht="157.5">
      <c r="A77" s="446"/>
      <c r="B77" s="192" t="s">
        <v>811</v>
      </c>
      <c r="C77" s="192" t="s">
        <v>371</v>
      </c>
      <c r="D77" s="180">
        <v>40909</v>
      </c>
      <c r="E77" s="194">
        <v>42186</v>
      </c>
      <c r="F77" s="192" t="s">
        <v>735</v>
      </c>
      <c r="G77" s="192" t="s">
        <v>812</v>
      </c>
      <c r="H77" s="193">
        <v>250000</v>
      </c>
      <c r="I77" s="182"/>
      <c r="J77" s="182"/>
      <c r="K77" s="182"/>
      <c r="L77" s="182" t="s">
        <v>69</v>
      </c>
      <c r="M77" s="182"/>
      <c r="N77" s="183"/>
      <c r="O77" s="269" t="s">
        <v>992</v>
      </c>
      <c r="P77" s="184" t="s">
        <v>860</v>
      </c>
      <c r="Q77" s="184"/>
      <c r="R77" s="184" t="s">
        <v>1104</v>
      </c>
      <c r="S77" s="267" t="s">
        <v>861</v>
      </c>
      <c r="T77" s="185"/>
      <c r="U77" s="185"/>
      <c r="V77" s="185"/>
      <c r="W77" s="185"/>
      <c r="X77" s="185"/>
      <c r="Y77" s="185"/>
      <c r="Z77" s="185"/>
      <c r="AA77" s="279"/>
    </row>
    <row r="78" spans="1:27" ht="105">
      <c r="A78" s="446"/>
      <c r="B78" s="192" t="s">
        <v>1009</v>
      </c>
      <c r="C78" s="192" t="s">
        <v>375</v>
      </c>
      <c r="D78" s="180">
        <v>41275</v>
      </c>
      <c r="E78" s="194">
        <v>42644</v>
      </c>
      <c r="F78" s="192" t="s">
        <v>735</v>
      </c>
      <c r="G78" s="192" t="s">
        <v>738</v>
      </c>
      <c r="H78" s="193">
        <v>8000000</v>
      </c>
      <c r="I78" s="182"/>
      <c r="J78" s="182"/>
      <c r="K78" s="182"/>
      <c r="L78" s="182" t="s">
        <v>69</v>
      </c>
      <c r="M78" s="182"/>
      <c r="N78" s="183"/>
      <c r="O78" s="269" t="s">
        <v>862</v>
      </c>
      <c r="P78" s="184" t="s">
        <v>863</v>
      </c>
      <c r="Q78" s="184"/>
      <c r="R78" s="184" t="s">
        <v>740</v>
      </c>
      <c r="S78" s="267"/>
      <c r="T78" s="185"/>
      <c r="U78" s="185"/>
      <c r="V78" s="185"/>
      <c r="W78" s="185"/>
      <c r="X78" s="185"/>
      <c r="Y78" s="185"/>
      <c r="Z78" s="185"/>
      <c r="AA78" s="277"/>
    </row>
    <row r="79" spans="1:27" ht="157.5">
      <c r="A79" s="446"/>
      <c r="B79" s="192" t="s">
        <v>813</v>
      </c>
      <c r="C79" s="192" t="s">
        <v>375</v>
      </c>
      <c r="D79" s="180">
        <v>40909</v>
      </c>
      <c r="E79" s="180">
        <v>42644</v>
      </c>
      <c r="F79" s="192" t="s">
        <v>740</v>
      </c>
      <c r="G79" s="192" t="s">
        <v>912</v>
      </c>
      <c r="H79" s="193">
        <v>5300000</v>
      </c>
      <c r="I79" s="182"/>
      <c r="J79" s="182"/>
      <c r="K79" s="182"/>
      <c r="L79" s="182" t="s">
        <v>69</v>
      </c>
      <c r="M79" s="182"/>
      <c r="N79" s="183"/>
      <c r="O79" s="269" t="s">
        <v>993</v>
      </c>
      <c r="P79" s="184" t="s">
        <v>864</v>
      </c>
      <c r="Q79" s="184"/>
      <c r="R79" s="184" t="s">
        <v>740</v>
      </c>
      <c r="S79" s="267"/>
      <c r="T79" s="185"/>
      <c r="U79" s="185"/>
      <c r="V79" s="185"/>
      <c r="W79" s="185"/>
      <c r="X79" s="185"/>
      <c r="Y79" s="185"/>
      <c r="Z79" s="185"/>
      <c r="AA79" s="277"/>
    </row>
    <row r="80" spans="1:27" ht="131.25">
      <c r="A80" s="446"/>
      <c r="B80" s="192" t="s">
        <v>814</v>
      </c>
      <c r="C80" s="192" t="s">
        <v>381</v>
      </c>
      <c r="D80" s="180">
        <v>40910</v>
      </c>
      <c r="E80" s="180">
        <v>42370</v>
      </c>
      <c r="F80" s="192" t="s">
        <v>815</v>
      </c>
      <c r="G80" s="192" t="s">
        <v>744</v>
      </c>
      <c r="H80" s="193">
        <v>4000000</v>
      </c>
      <c r="I80" s="182"/>
      <c r="J80" s="182" t="s">
        <v>69</v>
      </c>
      <c r="K80" s="182"/>
      <c r="L80" s="182"/>
      <c r="M80" s="182"/>
      <c r="N80" s="183"/>
      <c r="O80" s="269"/>
      <c r="P80" s="184"/>
      <c r="Q80" s="184" t="s">
        <v>1010</v>
      </c>
      <c r="R80" s="184"/>
      <c r="S80" s="263"/>
      <c r="T80" s="185"/>
      <c r="U80" s="185"/>
      <c r="V80" s="185"/>
      <c r="W80" s="185"/>
      <c r="X80" s="185" t="s">
        <v>1131</v>
      </c>
      <c r="Y80" s="185"/>
      <c r="Z80" s="185"/>
      <c r="AA80" s="277" t="s">
        <v>1182</v>
      </c>
    </row>
    <row r="81" spans="1:27" ht="288.75">
      <c r="A81" s="446"/>
      <c r="B81" s="192" t="s">
        <v>816</v>
      </c>
      <c r="C81" s="192" t="s">
        <v>383</v>
      </c>
      <c r="D81" s="180">
        <v>40909</v>
      </c>
      <c r="E81" s="180">
        <v>41640</v>
      </c>
      <c r="F81" s="192" t="s">
        <v>745</v>
      </c>
      <c r="G81" s="192" t="s">
        <v>1079</v>
      </c>
      <c r="H81" s="193">
        <v>200000</v>
      </c>
      <c r="I81" s="182"/>
      <c r="J81" s="182" t="s">
        <v>69</v>
      </c>
      <c r="K81" s="182"/>
      <c r="L81" s="182"/>
      <c r="M81" s="182"/>
      <c r="N81" s="183"/>
      <c r="O81" s="269" t="s">
        <v>1011</v>
      </c>
      <c r="P81" s="184" t="s">
        <v>865</v>
      </c>
      <c r="Q81" s="184"/>
      <c r="R81" s="184" t="s">
        <v>1104</v>
      </c>
      <c r="S81" s="263" t="s">
        <v>866</v>
      </c>
      <c r="T81" s="185" t="s">
        <v>1012</v>
      </c>
      <c r="U81" s="185" t="s">
        <v>1013</v>
      </c>
      <c r="V81" s="185"/>
      <c r="W81" s="214">
        <v>42064</v>
      </c>
      <c r="X81" s="185"/>
      <c r="Y81" s="185"/>
      <c r="Z81" s="185" t="s">
        <v>1014</v>
      </c>
      <c r="AA81" s="277"/>
    </row>
    <row r="82" spans="1:27" ht="236.25">
      <c r="A82" s="446"/>
      <c r="B82" s="192" t="s">
        <v>817</v>
      </c>
      <c r="C82" s="192" t="s">
        <v>388</v>
      </c>
      <c r="D82" s="180">
        <v>40909</v>
      </c>
      <c r="E82" s="180">
        <v>41640</v>
      </c>
      <c r="F82" s="192" t="s">
        <v>286</v>
      </c>
      <c r="G82" s="192" t="s">
        <v>747</v>
      </c>
      <c r="H82" s="193">
        <v>600000</v>
      </c>
      <c r="I82" s="182"/>
      <c r="J82" s="182" t="s">
        <v>69</v>
      </c>
      <c r="K82" s="182"/>
      <c r="L82" s="182"/>
      <c r="M82" s="182"/>
      <c r="N82" s="183"/>
      <c r="O82" s="269" t="s">
        <v>1015</v>
      </c>
      <c r="P82" s="184"/>
      <c r="Q82" s="184"/>
      <c r="R82" s="184" t="s">
        <v>1105</v>
      </c>
      <c r="S82" s="263"/>
      <c r="T82" s="185"/>
      <c r="U82" s="185"/>
      <c r="V82" s="185"/>
      <c r="W82" s="214">
        <v>42644</v>
      </c>
      <c r="X82" s="185" t="s">
        <v>962</v>
      </c>
      <c r="Y82" s="185"/>
      <c r="Z82" s="185" t="s">
        <v>1183</v>
      </c>
      <c r="AA82" s="277"/>
    </row>
    <row r="83" spans="1:27" ht="157.5">
      <c r="A83" s="446"/>
      <c r="B83" s="192" t="s">
        <v>818</v>
      </c>
      <c r="C83" s="202" t="s">
        <v>511</v>
      </c>
      <c r="D83" s="194">
        <v>41030</v>
      </c>
      <c r="E83" s="194">
        <v>42491</v>
      </c>
      <c r="F83" s="192" t="s">
        <v>512</v>
      </c>
      <c r="G83" s="192" t="s">
        <v>513</v>
      </c>
      <c r="H83" s="226"/>
      <c r="I83" s="182"/>
      <c r="J83" s="182"/>
      <c r="K83" s="182"/>
      <c r="L83" s="182" t="s">
        <v>69</v>
      </c>
      <c r="M83" s="182"/>
      <c r="N83" s="183"/>
      <c r="O83" s="269" t="s">
        <v>1016</v>
      </c>
      <c r="P83" s="184" t="s">
        <v>877</v>
      </c>
      <c r="Q83" s="184" t="s">
        <v>878</v>
      </c>
      <c r="R83" s="184" t="s">
        <v>96</v>
      </c>
      <c r="S83" s="265" t="s">
        <v>891</v>
      </c>
      <c r="T83" s="185"/>
      <c r="U83" s="185"/>
      <c r="V83" s="185"/>
      <c r="W83" s="185"/>
      <c r="X83" s="185"/>
      <c r="Y83" s="185"/>
      <c r="Z83" s="185" t="s">
        <v>1184</v>
      </c>
      <c r="AA83" s="277" t="s">
        <v>1017</v>
      </c>
    </row>
    <row r="84" spans="1:27" ht="183.75">
      <c r="A84" s="446"/>
      <c r="B84" s="192" t="s">
        <v>819</v>
      </c>
      <c r="C84" s="202" t="s">
        <v>515</v>
      </c>
      <c r="D84" s="194">
        <v>41030</v>
      </c>
      <c r="E84" s="194">
        <v>42491</v>
      </c>
      <c r="F84" s="192" t="s">
        <v>512</v>
      </c>
      <c r="G84" s="192" t="s">
        <v>516</v>
      </c>
      <c r="H84" s="226"/>
      <c r="I84" s="182"/>
      <c r="J84" s="182"/>
      <c r="K84" s="182"/>
      <c r="L84" s="182" t="s">
        <v>69</v>
      </c>
      <c r="M84" s="182"/>
      <c r="N84" s="183"/>
      <c r="O84" s="269" t="s">
        <v>1018</v>
      </c>
      <c r="P84" s="184" t="s">
        <v>877</v>
      </c>
      <c r="Q84" s="184" t="s">
        <v>878</v>
      </c>
      <c r="R84" s="184" t="s">
        <v>96</v>
      </c>
      <c r="S84" s="265" t="s">
        <v>892</v>
      </c>
      <c r="T84" s="185"/>
      <c r="U84" s="185"/>
      <c r="V84" s="185"/>
      <c r="W84" s="185"/>
      <c r="X84" s="185"/>
      <c r="Y84" s="185"/>
      <c r="Z84" s="185" t="s">
        <v>1184</v>
      </c>
      <c r="AA84" s="277" t="s">
        <v>1017</v>
      </c>
    </row>
    <row r="85" spans="1:27" ht="183.75">
      <c r="A85" s="446"/>
      <c r="B85" s="192" t="s">
        <v>1185</v>
      </c>
      <c r="C85" s="202" t="s">
        <v>518</v>
      </c>
      <c r="D85" s="194">
        <v>41030</v>
      </c>
      <c r="E85" s="194">
        <v>42491</v>
      </c>
      <c r="F85" s="192" t="s">
        <v>512</v>
      </c>
      <c r="G85" s="192" t="s">
        <v>519</v>
      </c>
      <c r="H85" s="227" t="s">
        <v>882</v>
      </c>
      <c r="I85" s="182"/>
      <c r="J85" s="182"/>
      <c r="K85" s="182"/>
      <c r="L85" s="182" t="s">
        <v>69</v>
      </c>
      <c r="M85" s="182"/>
      <c r="N85" s="183"/>
      <c r="O85" s="269" t="s">
        <v>1019</v>
      </c>
      <c r="P85" s="184"/>
      <c r="Q85" s="184" t="s">
        <v>879</v>
      </c>
      <c r="R85" s="184" t="s">
        <v>96</v>
      </c>
      <c r="S85" s="265" t="s">
        <v>688</v>
      </c>
      <c r="T85" s="185"/>
      <c r="U85" s="185"/>
      <c r="V85" s="185"/>
      <c r="W85" s="185"/>
      <c r="X85" s="185"/>
      <c r="Y85" s="185"/>
      <c r="Z85" s="185"/>
      <c r="AA85" s="277"/>
    </row>
    <row r="86" spans="1:27" ht="183.75">
      <c r="A86" s="446"/>
      <c r="B86" s="192" t="s">
        <v>820</v>
      </c>
      <c r="C86" s="202" t="s">
        <v>521</v>
      </c>
      <c r="D86" s="194">
        <v>41030</v>
      </c>
      <c r="E86" s="194">
        <v>42491</v>
      </c>
      <c r="F86" s="192" t="s">
        <v>512</v>
      </c>
      <c r="G86" s="192" t="s">
        <v>522</v>
      </c>
      <c r="H86" s="226"/>
      <c r="I86" s="182"/>
      <c r="J86" s="182"/>
      <c r="K86" s="182"/>
      <c r="L86" s="182" t="s">
        <v>69</v>
      </c>
      <c r="M86" s="182"/>
      <c r="N86" s="183"/>
      <c r="O86" s="269" t="s">
        <v>1020</v>
      </c>
      <c r="P86" s="184" t="s">
        <v>880</v>
      </c>
      <c r="Q86" s="184" t="s">
        <v>69</v>
      </c>
      <c r="R86" s="184" t="s">
        <v>96</v>
      </c>
      <c r="S86" s="265" t="s">
        <v>893</v>
      </c>
      <c r="T86" s="185"/>
      <c r="U86" s="185"/>
      <c r="V86" s="185"/>
      <c r="W86" s="185"/>
      <c r="X86" s="185"/>
      <c r="Y86" s="185"/>
      <c r="Z86" s="185"/>
      <c r="AA86" s="277"/>
    </row>
    <row r="87" spans="1:27" ht="132" thickBot="1">
      <c r="A87" s="447"/>
      <c r="B87" s="192" t="s">
        <v>821</v>
      </c>
      <c r="C87" s="202" t="s">
        <v>524</v>
      </c>
      <c r="D87" s="194">
        <v>41030</v>
      </c>
      <c r="E87" s="194">
        <v>41760</v>
      </c>
      <c r="F87" s="192" t="s">
        <v>512</v>
      </c>
      <c r="G87" s="192" t="s">
        <v>525</v>
      </c>
      <c r="H87" s="228" t="s">
        <v>883</v>
      </c>
      <c r="I87" s="182"/>
      <c r="J87" s="182"/>
      <c r="K87" s="182"/>
      <c r="L87" s="182" t="s">
        <v>69</v>
      </c>
      <c r="M87" s="182"/>
      <c r="N87" s="183"/>
      <c r="O87" s="269" t="s">
        <v>1120</v>
      </c>
      <c r="P87" s="184" t="s">
        <v>881</v>
      </c>
      <c r="Q87" s="184" t="s">
        <v>69</v>
      </c>
      <c r="R87" s="184" t="s">
        <v>96</v>
      </c>
      <c r="S87" s="265" t="s">
        <v>689</v>
      </c>
      <c r="T87" s="185"/>
      <c r="U87" s="185" t="s">
        <v>1021</v>
      </c>
      <c r="V87" s="185"/>
      <c r="W87" s="214">
        <v>42644</v>
      </c>
      <c r="X87" s="185"/>
      <c r="Y87" s="185" t="s">
        <v>1022</v>
      </c>
      <c r="Z87" s="185"/>
      <c r="AA87" s="277"/>
    </row>
    <row r="88" spans="1:27" ht="409.6" thickTop="1">
      <c r="A88" s="439" t="s">
        <v>414</v>
      </c>
      <c r="B88" s="192" t="s">
        <v>391</v>
      </c>
      <c r="C88" s="192" t="s">
        <v>392</v>
      </c>
      <c r="D88" s="194">
        <v>41456</v>
      </c>
      <c r="E88" s="194">
        <v>42644</v>
      </c>
      <c r="F88" s="199" t="s">
        <v>1080</v>
      </c>
      <c r="G88" s="192" t="s">
        <v>398</v>
      </c>
      <c r="H88" s="193">
        <v>4000000</v>
      </c>
      <c r="I88" s="182"/>
      <c r="J88" s="182" t="s">
        <v>69</v>
      </c>
      <c r="K88" s="182"/>
      <c r="L88" s="182"/>
      <c r="M88" s="182"/>
      <c r="N88" s="183" t="s">
        <v>73</v>
      </c>
      <c r="O88" s="269" t="s">
        <v>1023</v>
      </c>
      <c r="P88" s="184"/>
      <c r="Q88" s="184" t="s">
        <v>867</v>
      </c>
      <c r="R88" s="184" t="s">
        <v>1100</v>
      </c>
      <c r="S88" s="263" t="s">
        <v>1090</v>
      </c>
      <c r="T88" s="185"/>
      <c r="U88" s="185"/>
      <c r="V88" s="185"/>
      <c r="W88" s="185"/>
      <c r="X88" s="185"/>
      <c r="Y88" s="185"/>
      <c r="Z88" s="185"/>
      <c r="AA88" s="277"/>
    </row>
    <row r="89" spans="1:27" ht="157.5">
      <c r="A89" s="440"/>
      <c r="B89" s="192" t="s">
        <v>399</v>
      </c>
      <c r="C89" s="192" t="s">
        <v>404</v>
      </c>
      <c r="D89" s="194">
        <v>41456</v>
      </c>
      <c r="E89" s="194">
        <v>42644</v>
      </c>
      <c r="F89" s="199" t="s">
        <v>822</v>
      </c>
      <c r="G89" s="192" t="s">
        <v>823</v>
      </c>
      <c r="H89" s="193">
        <v>600000</v>
      </c>
      <c r="I89" s="182"/>
      <c r="J89" s="182"/>
      <c r="K89" s="182" t="s">
        <v>69</v>
      </c>
      <c r="L89" s="182"/>
      <c r="M89" s="182"/>
      <c r="N89" s="183"/>
      <c r="O89" s="269" t="s">
        <v>1025</v>
      </c>
      <c r="P89" s="184"/>
      <c r="Q89" s="184" t="s">
        <v>1028</v>
      </c>
      <c r="R89" s="184"/>
      <c r="S89" s="263" t="s">
        <v>1091</v>
      </c>
      <c r="T89" s="185"/>
      <c r="U89" s="185"/>
      <c r="V89" s="185"/>
      <c r="W89" s="185"/>
      <c r="X89" s="185" t="s">
        <v>1027</v>
      </c>
      <c r="Y89" s="185"/>
      <c r="Z89" s="185" t="s">
        <v>1186</v>
      </c>
      <c r="AA89" s="277" t="s">
        <v>1026</v>
      </c>
    </row>
    <row r="90" spans="1:27" ht="105">
      <c r="A90" s="441"/>
      <c r="B90" s="192" t="s">
        <v>407</v>
      </c>
      <c r="C90" s="192" t="s">
        <v>408</v>
      </c>
      <c r="D90" s="180">
        <v>40909</v>
      </c>
      <c r="E90" s="180">
        <v>41640</v>
      </c>
      <c r="F90" s="192" t="s">
        <v>411</v>
      </c>
      <c r="G90" s="192" t="s">
        <v>412</v>
      </c>
      <c r="H90" s="193">
        <v>100000</v>
      </c>
      <c r="I90" s="182"/>
      <c r="J90" s="182" t="s">
        <v>69</v>
      </c>
      <c r="K90" s="182"/>
      <c r="L90" s="182"/>
      <c r="M90" s="182"/>
      <c r="N90" s="183"/>
      <c r="O90" s="269"/>
      <c r="P90" s="184"/>
      <c r="Q90" s="184"/>
      <c r="R90" s="184"/>
      <c r="S90" s="266" t="s">
        <v>413</v>
      </c>
      <c r="T90" s="185"/>
      <c r="U90" s="185"/>
      <c r="V90" s="185"/>
      <c r="W90" s="214">
        <v>41974</v>
      </c>
      <c r="X90" s="185"/>
      <c r="Y90" s="185"/>
      <c r="Z90" s="185"/>
      <c r="AA90" s="277" t="s">
        <v>1187</v>
      </c>
    </row>
    <row r="91" spans="1:27" ht="195.75" customHeight="1">
      <c r="A91" s="445" t="s">
        <v>476</v>
      </c>
      <c r="B91" s="192" t="s">
        <v>415</v>
      </c>
      <c r="C91" s="192" t="s">
        <v>416</v>
      </c>
      <c r="D91" s="180">
        <v>40940</v>
      </c>
      <c r="E91" s="180">
        <v>42614</v>
      </c>
      <c r="F91" s="192" t="s">
        <v>754</v>
      </c>
      <c r="G91" s="192" t="s">
        <v>1081</v>
      </c>
      <c r="H91" s="193">
        <v>400000</v>
      </c>
      <c r="I91" s="182"/>
      <c r="J91" s="182"/>
      <c r="K91" s="182"/>
      <c r="L91" s="182" t="s">
        <v>69</v>
      </c>
      <c r="M91" s="182"/>
      <c r="N91" s="183"/>
      <c r="O91" s="269" t="s">
        <v>1188</v>
      </c>
      <c r="P91" s="184"/>
      <c r="Q91" s="184"/>
      <c r="R91" s="184" t="s">
        <v>1189</v>
      </c>
      <c r="S91" s="266" t="s">
        <v>421</v>
      </c>
      <c r="T91" s="185" t="s">
        <v>1029</v>
      </c>
      <c r="U91" s="185" t="s">
        <v>1030</v>
      </c>
      <c r="V91" s="185"/>
      <c r="W91" s="185"/>
      <c r="X91" s="185" t="s">
        <v>1180</v>
      </c>
      <c r="Y91" s="185"/>
      <c r="Z91" s="185" t="s">
        <v>1190</v>
      </c>
      <c r="AA91" s="277" t="s">
        <v>421</v>
      </c>
    </row>
    <row r="92" spans="1:27" ht="183.75">
      <c r="A92" s="446"/>
      <c r="B92" s="199" t="s">
        <v>824</v>
      </c>
      <c r="C92" s="192" t="s">
        <v>429</v>
      </c>
      <c r="D92" s="180">
        <v>40817</v>
      </c>
      <c r="E92" s="180">
        <v>42614</v>
      </c>
      <c r="F92" s="192" t="s">
        <v>357</v>
      </c>
      <c r="G92" s="192" t="s">
        <v>430</v>
      </c>
      <c r="H92" s="193">
        <v>5000000</v>
      </c>
      <c r="I92" s="182"/>
      <c r="J92" s="182" t="s">
        <v>69</v>
      </c>
      <c r="K92" s="182"/>
      <c r="L92" s="182"/>
      <c r="M92" s="182"/>
      <c r="N92" s="183" t="s">
        <v>73</v>
      </c>
      <c r="O92" s="269" t="s">
        <v>1031</v>
      </c>
      <c r="P92" s="184"/>
      <c r="Q92" s="184"/>
      <c r="R92" s="184"/>
      <c r="S92" s="266" t="s">
        <v>1198</v>
      </c>
      <c r="T92" s="185"/>
      <c r="U92" s="185"/>
      <c r="V92" s="185"/>
      <c r="W92" s="185"/>
      <c r="X92" s="185"/>
      <c r="Y92" s="185"/>
      <c r="Z92" s="185"/>
      <c r="AA92" s="277"/>
    </row>
    <row r="93" spans="1:27" ht="105">
      <c r="A93" s="446"/>
      <c r="B93" s="192" t="s">
        <v>825</v>
      </c>
      <c r="C93" s="192" t="s">
        <v>436</v>
      </c>
      <c r="D93" s="180">
        <v>40940</v>
      </c>
      <c r="E93" s="180">
        <v>42614</v>
      </c>
      <c r="F93" s="192" t="s">
        <v>440</v>
      </c>
      <c r="G93" s="192" t="s">
        <v>826</v>
      </c>
      <c r="H93" s="193">
        <v>1200000</v>
      </c>
      <c r="I93" s="182"/>
      <c r="J93" s="182"/>
      <c r="K93" s="182" t="s">
        <v>69</v>
      </c>
      <c r="L93" s="182"/>
      <c r="M93" s="182"/>
      <c r="N93" s="183"/>
      <c r="O93" s="269" t="s">
        <v>868</v>
      </c>
      <c r="P93" s="184" t="s">
        <v>869</v>
      </c>
      <c r="Q93" s="184" t="s">
        <v>1033</v>
      </c>
      <c r="R93" s="184" t="s">
        <v>870</v>
      </c>
      <c r="S93" s="263"/>
      <c r="T93" s="185"/>
      <c r="U93" s="185"/>
      <c r="V93" s="185"/>
      <c r="W93" s="185"/>
      <c r="X93" s="185"/>
      <c r="Y93" s="185" t="s">
        <v>1034</v>
      </c>
      <c r="Z93" s="185"/>
      <c r="AA93" s="277" t="s">
        <v>1032</v>
      </c>
    </row>
    <row r="94" spans="1:27" ht="131.25">
      <c r="A94" s="446"/>
      <c r="B94" s="192" t="s">
        <v>827</v>
      </c>
      <c r="C94" s="192" t="s">
        <v>443</v>
      </c>
      <c r="D94" s="180">
        <v>41122</v>
      </c>
      <c r="E94" s="180">
        <v>42614</v>
      </c>
      <c r="F94" s="192" t="s">
        <v>333</v>
      </c>
      <c r="G94" s="192" t="s">
        <v>437</v>
      </c>
      <c r="H94" s="193" t="s">
        <v>444</v>
      </c>
      <c r="I94" s="182"/>
      <c r="J94" s="182" t="s">
        <v>69</v>
      </c>
      <c r="K94" s="182"/>
      <c r="L94" s="182"/>
      <c r="M94" s="182"/>
      <c r="N94" s="183"/>
      <c r="O94" s="269"/>
      <c r="P94" s="184"/>
      <c r="Q94" s="184" t="s">
        <v>1035</v>
      </c>
      <c r="R94" s="184"/>
      <c r="S94" s="263"/>
      <c r="T94" s="185" t="s">
        <v>1036</v>
      </c>
      <c r="U94" s="185"/>
      <c r="V94" s="214">
        <v>42644</v>
      </c>
      <c r="W94" s="185"/>
      <c r="X94" s="185" t="s">
        <v>1191</v>
      </c>
      <c r="Y94" s="185" t="s">
        <v>1034</v>
      </c>
      <c r="Z94" s="185"/>
      <c r="AA94" s="277"/>
    </row>
    <row r="95" spans="1:27" ht="157.5">
      <c r="A95" s="446"/>
      <c r="B95" s="192" t="s">
        <v>1192</v>
      </c>
      <c r="C95" s="192" t="s">
        <v>446</v>
      </c>
      <c r="D95" s="180">
        <v>41122</v>
      </c>
      <c r="E95" s="180">
        <v>42614</v>
      </c>
      <c r="F95" s="192" t="s">
        <v>447</v>
      </c>
      <c r="G95" s="192" t="s">
        <v>448</v>
      </c>
      <c r="H95" s="193">
        <v>600000</v>
      </c>
      <c r="I95" s="182"/>
      <c r="J95" s="182" t="s">
        <v>69</v>
      </c>
      <c r="K95" s="182"/>
      <c r="L95" s="182"/>
      <c r="M95" s="182"/>
      <c r="N95" s="183"/>
      <c r="O95" s="269"/>
      <c r="P95" s="184"/>
      <c r="Q95" s="184"/>
      <c r="R95" s="184"/>
      <c r="S95" s="266" t="s">
        <v>894</v>
      </c>
      <c r="T95" s="185" t="s">
        <v>1037</v>
      </c>
      <c r="U95" s="185" t="s">
        <v>1038</v>
      </c>
      <c r="V95" s="185"/>
      <c r="W95" s="185"/>
      <c r="X95" s="185" t="s">
        <v>300</v>
      </c>
      <c r="Y95" s="185"/>
      <c r="Z95" s="185"/>
      <c r="AA95" s="277"/>
    </row>
    <row r="96" spans="1:27" ht="105">
      <c r="A96" s="446"/>
      <c r="B96" s="192" t="s">
        <v>828</v>
      </c>
      <c r="C96" s="192" t="s">
        <v>452</v>
      </c>
      <c r="D96" s="180">
        <v>40817</v>
      </c>
      <c r="E96" s="180">
        <v>41548</v>
      </c>
      <c r="F96" s="192" t="s">
        <v>829</v>
      </c>
      <c r="G96" s="192" t="s">
        <v>1082</v>
      </c>
      <c r="H96" s="193">
        <v>200000</v>
      </c>
      <c r="I96" s="182"/>
      <c r="J96" s="182" t="s">
        <v>69</v>
      </c>
      <c r="K96" s="182"/>
      <c r="L96" s="182"/>
      <c r="M96" s="182"/>
      <c r="N96" s="183" t="s">
        <v>899</v>
      </c>
      <c r="O96" s="269"/>
      <c r="P96" s="184"/>
      <c r="Q96" s="184"/>
      <c r="R96" s="184"/>
      <c r="S96" s="268" t="s">
        <v>1039</v>
      </c>
      <c r="T96" s="185"/>
      <c r="U96" s="185"/>
      <c r="V96" s="185"/>
      <c r="W96" s="185"/>
      <c r="X96" s="185"/>
      <c r="Y96" s="185"/>
      <c r="Z96" s="185"/>
      <c r="AA96" s="277"/>
    </row>
    <row r="97" spans="1:27" ht="288.75">
      <c r="A97" s="446"/>
      <c r="B97" s="192" t="s">
        <v>830</v>
      </c>
      <c r="C97" s="192" t="s">
        <v>456</v>
      </c>
      <c r="D97" s="180">
        <v>41913</v>
      </c>
      <c r="E97" s="180">
        <v>42644</v>
      </c>
      <c r="F97" s="192" t="s">
        <v>831</v>
      </c>
      <c r="G97" s="192" t="s">
        <v>1083</v>
      </c>
      <c r="H97" s="193" t="s">
        <v>457</v>
      </c>
      <c r="I97" s="182" t="s">
        <v>69</v>
      </c>
      <c r="J97" s="182"/>
      <c r="K97" s="182"/>
      <c r="L97" s="182"/>
      <c r="M97" s="182"/>
      <c r="N97" s="183"/>
      <c r="O97" s="269"/>
      <c r="P97" s="184"/>
      <c r="Q97" s="184"/>
      <c r="R97" s="184"/>
      <c r="S97" s="266" t="s">
        <v>904</v>
      </c>
      <c r="T97" s="185"/>
      <c r="U97" s="185"/>
      <c r="V97" s="185"/>
      <c r="W97" s="185"/>
      <c r="X97" s="185"/>
      <c r="Y97" s="185"/>
      <c r="Z97" s="185"/>
      <c r="AA97" s="277" t="s">
        <v>1062</v>
      </c>
    </row>
    <row r="98" spans="1:27" ht="131.25">
      <c r="A98" s="446"/>
      <c r="B98" s="192" t="s">
        <v>832</v>
      </c>
      <c r="C98" s="192" t="s">
        <v>459</v>
      </c>
      <c r="D98" s="180" t="s">
        <v>460</v>
      </c>
      <c r="E98" s="180">
        <v>42644</v>
      </c>
      <c r="F98" s="192" t="s">
        <v>833</v>
      </c>
      <c r="G98" s="192" t="s">
        <v>760</v>
      </c>
      <c r="H98" s="193">
        <v>4000000</v>
      </c>
      <c r="I98" s="182"/>
      <c r="J98" s="182"/>
      <c r="K98" s="182"/>
      <c r="L98" s="182" t="s">
        <v>69</v>
      </c>
      <c r="M98" s="182"/>
      <c r="N98" s="183"/>
      <c r="O98" s="269" t="s">
        <v>1045</v>
      </c>
      <c r="P98" s="184" t="s">
        <v>841</v>
      </c>
      <c r="Q98" s="184"/>
      <c r="R98" s="184"/>
      <c r="S98" s="263"/>
      <c r="T98" s="185"/>
      <c r="U98" s="185"/>
      <c r="V98" s="185"/>
      <c r="W98" s="185"/>
      <c r="X98" s="185" t="s">
        <v>1193</v>
      </c>
      <c r="Y98" s="185"/>
      <c r="Z98" s="185"/>
      <c r="AA98" s="277"/>
    </row>
    <row r="99" spans="1:27" ht="183.75">
      <c r="A99" s="446"/>
      <c r="B99" s="192" t="s">
        <v>834</v>
      </c>
      <c r="C99" s="192" t="s">
        <v>464</v>
      </c>
      <c r="D99" s="180" t="s">
        <v>460</v>
      </c>
      <c r="E99" s="180">
        <v>42370</v>
      </c>
      <c r="F99" s="192" t="s">
        <v>835</v>
      </c>
      <c r="G99" s="192" t="s">
        <v>465</v>
      </c>
      <c r="H99" s="193">
        <v>1800000</v>
      </c>
      <c r="I99" s="182"/>
      <c r="J99" s="182" t="s">
        <v>69</v>
      </c>
      <c r="K99" s="182"/>
      <c r="L99" s="182"/>
      <c r="M99" s="182"/>
      <c r="N99" s="183"/>
      <c r="O99" s="269"/>
      <c r="P99" s="184"/>
      <c r="Q99" s="184" t="s">
        <v>1041</v>
      </c>
      <c r="R99" s="184"/>
      <c r="S99" s="246"/>
      <c r="T99" s="185" t="s">
        <v>1040</v>
      </c>
      <c r="U99" s="185"/>
      <c r="V99" s="185"/>
      <c r="W99" s="185"/>
      <c r="X99" s="185" t="s">
        <v>1167</v>
      </c>
      <c r="Y99" s="185"/>
      <c r="Z99" s="185"/>
      <c r="AA99" s="277"/>
    </row>
    <row r="100" spans="1:27" ht="236.25">
      <c r="A100" s="446"/>
      <c r="B100" s="192" t="s">
        <v>913</v>
      </c>
      <c r="C100" s="192" t="s">
        <v>468</v>
      </c>
      <c r="D100" s="194">
        <v>41395</v>
      </c>
      <c r="E100" s="194">
        <v>42644</v>
      </c>
      <c r="F100" s="192" t="s">
        <v>471</v>
      </c>
      <c r="G100" s="192" t="s">
        <v>836</v>
      </c>
      <c r="H100" s="193">
        <v>1000000</v>
      </c>
      <c r="I100" s="182"/>
      <c r="J100" s="182"/>
      <c r="K100" s="182" t="s">
        <v>69</v>
      </c>
      <c r="L100" s="182"/>
      <c r="M100" s="182"/>
      <c r="N100" s="183"/>
      <c r="O100" s="269" t="s">
        <v>1042</v>
      </c>
      <c r="P100" s="184"/>
      <c r="Q100" s="184" t="s">
        <v>1043</v>
      </c>
      <c r="R100" s="184" t="s">
        <v>1106</v>
      </c>
      <c r="S100" s="263" t="s">
        <v>871</v>
      </c>
      <c r="T100" s="185"/>
      <c r="U100" s="185"/>
      <c r="V100" s="185"/>
      <c r="W100" s="185"/>
      <c r="X100" s="185"/>
      <c r="Y100" s="185"/>
      <c r="Z100" s="185"/>
      <c r="AA100" s="277"/>
    </row>
    <row r="101" spans="1:27" ht="289.5" thickBot="1">
      <c r="A101" s="447"/>
      <c r="B101" s="192" t="s">
        <v>837</v>
      </c>
      <c r="C101" s="192" t="s">
        <v>474</v>
      </c>
      <c r="D101" s="180">
        <v>40909</v>
      </c>
      <c r="E101" s="180">
        <v>42370</v>
      </c>
      <c r="F101" s="192" t="s">
        <v>763</v>
      </c>
      <c r="G101" s="192" t="s">
        <v>764</v>
      </c>
      <c r="H101" s="193">
        <v>1000000</v>
      </c>
      <c r="I101" s="182"/>
      <c r="J101" s="182"/>
      <c r="K101" s="182"/>
      <c r="L101" s="182" t="s">
        <v>69</v>
      </c>
      <c r="M101" s="182"/>
      <c r="N101" s="183"/>
      <c r="O101" s="269" t="s">
        <v>1044</v>
      </c>
      <c r="P101" s="184"/>
      <c r="Q101" s="184" t="s">
        <v>872</v>
      </c>
      <c r="R101" s="184" t="s">
        <v>763</v>
      </c>
      <c r="S101" s="268"/>
      <c r="T101" s="185"/>
      <c r="U101" s="185"/>
      <c r="V101" s="185"/>
      <c r="W101" s="185"/>
      <c r="X101" s="185" t="s">
        <v>962</v>
      </c>
      <c r="Y101" s="185"/>
      <c r="Z101" s="185"/>
      <c r="AA101" s="277"/>
    </row>
    <row r="102" spans="1:27" ht="132" thickTop="1">
      <c r="A102" s="448" t="s">
        <v>1048</v>
      </c>
      <c r="B102" s="192" t="s">
        <v>477</v>
      </c>
      <c r="C102" s="192" t="s">
        <v>478</v>
      </c>
      <c r="D102" s="180">
        <v>40940</v>
      </c>
      <c r="E102" s="180">
        <v>41699</v>
      </c>
      <c r="F102" s="192" t="s">
        <v>838</v>
      </c>
      <c r="G102" s="192" t="s">
        <v>480</v>
      </c>
      <c r="H102" s="193">
        <v>400000</v>
      </c>
      <c r="I102" s="182"/>
      <c r="J102" s="182" t="s">
        <v>69</v>
      </c>
      <c r="K102" s="182"/>
      <c r="L102" s="182"/>
      <c r="M102" s="182"/>
      <c r="N102" s="183" t="s">
        <v>899</v>
      </c>
      <c r="O102" s="269" t="s">
        <v>884</v>
      </c>
      <c r="P102" s="184"/>
      <c r="Q102" s="184" t="s">
        <v>886</v>
      </c>
      <c r="R102" s="184" t="s">
        <v>885</v>
      </c>
      <c r="S102" s="266" t="s">
        <v>1194</v>
      </c>
      <c r="T102" s="185"/>
      <c r="U102" s="185"/>
      <c r="V102" s="185"/>
      <c r="W102" s="185"/>
      <c r="X102" s="185"/>
      <c r="Y102" s="185"/>
      <c r="Z102" s="185"/>
      <c r="AA102" s="277"/>
    </row>
    <row r="103" spans="1:27" ht="157.5">
      <c r="A103" s="446"/>
      <c r="B103" s="192" t="s">
        <v>482</v>
      </c>
      <c r="C103" s="192" t="s">
        <v>483</v>
      </c>
      <c r="D103" s="180">
        <v>40817</v>
      </c>
      <c r="E103" s="180">
        <v>41548</v>
      </c>
      <c r="F103" s="192" t="s">
        <v>765</v>
      </c>
      <c r="G103" s="192" t="s">
        <v>766</v>
      </c>
      <c r="H103" s="193">
        <v>400000</v>
      </c>
      <c r="I103" s="182"/>
      <c r="J103" s="182"/>
      <c r="K103" s="182"/>
      <c r="L103" s="182" t="s">
        <v>69</v>
      </c>
      <c r="M103" s="182"/>
      <c r="N103" s="183"/>
      <c r="O103" s="269" t="s">
        <v>873</v>
      </c>
      <c r="P103" s="184" t="s">
        <v>841</v>
      </c>
      <c r="Q103" s="184" t="s">
        <v>874</v>
      </c>
      <c r="R103" s="184" t="s">
        <v>740</v>
      </c>
      <c r="S103" s="263"/>
      <c r="T103" s="185"/>
      <c r="U103" s="185"/>
      <c r="V103" s="185"/>
      <c r="W103" s="214">
        <v>42644</v>
      </c>
      <c r="X103" s="185"/>
      <c r="Y103" s="185"/>
      <c r="Z103" s="185"/>
      <c r="AA103" s="277"/>
    </row>
    <row r="104" spans="1:27" ht="409.5" customHeight="1">
      <c r="A104" s="446"/>
      <c r="B104" s="192" t="s">
        <v>839</v>
      </c>
      <c r="C104" s="192" t="s">
        <v>622</v>
      </c>
      <c r="D104" s="180">
        <v>41000</v>
      </c>
      <c r="E104" s="180">
        <v>42614</v>
      </c>
      <c r="F104" s="199" t="s">
        <v>1071</v>
      </c>
      <c r="G104" s="192" t="s">
        <v>767</v>
      </c>
      <c r="H104" s="193">
        <v>100000</v>
      </c>
      <c r="I104" s="182"/>
      <c r="J104" s="182"/>
      <c r="K104" s="182" t="s">
        <v>69</v>
      </c>
      <c r="L104" s="182"/>
      <c r="M104" s="182"/>
      <c r="N104" s="183" t="s">
        <v>73</v>
      </c>
      <c r="O104" s="269" t="s">
        <v>1046</v>
      </c>
      <c r="P104" s="184"/>
      <c r="Q104" s="184"/>
      <c r="R104" s="184"/>
      <c r="S104" s="246" t="s">
        <v>1195</v>
      </c>
      <c r="T104" s="185"/>
      <c r="U104" s="185"/>
      <c r="V104" s="185"/>
      <c r="W104" s="185"/>
      <c r="X104" s="185"/>
      <c r="Y104" s="185"/>
      <c r="Z104" s="185"/>
      <c r="AA104" s="280" t="s">
        <v>1047</v>
      </c>
    </row>
    <row r="105" spans="1:27" ht="183.75">
      <c r="A105" s="449"/>
      <c r="B105" s="192" t="s">
        <v>492</v>
      </c>
      <c r="C105" s="192" t="s">
        <v>493</v>
      </c>
      <c r="D105" s="180">
        <v>40817</v>
      </c>
      <c r="E105" s="180">
        <v>42614</v>
      </c>
      <c r="F105" s="192" t="s">
        <v>494</v>
      </c>
      <c r="G105" s="192" t="s">
        <v>495</v>
      </c>
      <c r="H105" s="193">
        <v>400000</v>
      </c>
      <c r="I105" s="182"/>
      <c r="J105" s="182"/>
      <c r="K105" s="182"/>
      <c r="L105" s="182" t="s">
        <v>69</v>
      </c>
      <c r="M105" s="182"/>
      <c r="N105" s="183"/>
      <c r="O105" s="269" t="s">
        <v>1049</v>
      </c>
      <c r="P105" s="184" t="s">
        <v>875</v>
      </c>
      <c r="Q105" s="184" t="s">
        <v>876</v>
      </c>
      <c r="R105" s="184" t="s">
        <v>1196</v>
      </c>
      <c r="S105" s="268"/>
      <c r="T105" s="185" t="s">
        <v>1050</v>
      </c>
      <c r="U105" s="185" t="s">
        <v>1052</v>
      </c>
      <c r="V105" s="185"/>
      <c r="W105" s="214">
        <v>42644</v>
      </c>
      <c r="X105" s="185" t="s">
        <v>1051</v>
      </c>
      <c r="Y105" s="185"/>
      <c r="Z105" s="185" t="s">
        <v>1197</v>
      </c>
      <c r="AA105" s="277"/>
    </row>
    <row r="108" spans="1:27" ht="27" thickBot="1"/>
    <row r="109" spans="1:27" ht="43.5" customHeight="1" thickTop="1" thickBot="1">
      <c r="A109" s="238" t="s">
        <v>58</v>
      </c>
      <c r="B109" s="204">
        <f>COUNTA(B114:B123,B126:B135,B138:B147,B150:B159)</f>
        <v>1</v>
      </c>
    </row>
    <row r="110" spans="1:27" ht="27" thickTop="1"/>
    <row r="112" spans="1:27" ht="27" thickBot="1">
      <c r="O112" s="276"/>
      <c r="P112" s="171"/>
      <c r="Q112" s="171"/>
      <c r="R112" s="171"/>
      <c r="S112" s="262"/>
    </row>
    <row r="113" spans="1:27" s="171" customFormat="1" ht="54" thickTop="1" thickBot="1">
      <c r="A113" s="212" t="s">
        <v>61</v>
      </c>
      <c r="B113" s="212" t="s">
        <v>60</v>
      </c>
      <c r="C113" s="211" t="s">
        <v>5</v>
      </c>
      <c r="D113" s="211" t="s">
        <v>9</v>
      </c>
      <c r="E113" s="211" t="s">
        <v>10</v>
      </c>
      <c r="F113" s="287" t="s">
        <v>7</v>
      </c>
      <c r="G113" s="211" t="s">
        <v>6</v>
      </c>
      <c r="H113" s="244" t="s">
        <v>8</v>
      </c>
      <c r="I113" s="244" t="s">
        <v>931</v>
      </c>
      <c r="O113" s="272"/>
      <c r="P113" s="170"/>
      <c r="Q113" s="170"/>
      <c r="R113" s="170"/>
      <c r="S113" s="258"/>
      <c r="AA113" s="276"/>
    </row>
    <row r="114" spans="1:27" ht="315.75" thickTop="1">
      <c r="A114" s="243" t="s">
        <v>414</v>
      </c>
      <c r="B114" s="250" t="s">
        <v>1024</v>
      </c>
      <c r="C114" s="250" t="s">
        <v>930</v>
      </c>
      <c r="D114" s="251">
        <v>41699</v>
      </c>
      <c r="E114" s="251">
        <v>42644</v>
      </c>
      <c r="F114" s="288" t="s">
        <v>933</v>
      </c>
      <c r="G114" s="250" t="s">
        <v>934</v>
      </c>
      <c r="H114" s="252" t="s">
        <v>1084</v>
      </c>
      <c r="I114" s="252" t="s">
        <v>932</v>
      </c>
    </row>
    <row r="115" spans="1:27">
      <c r="A115" s="240"/>
      <c r="B115" s="205"/>
      <c r="C115" s="205"/>
      <c r="D115" s="205"/>
      <c r="E115" s="205"/>
      <c r="F115" s="289"/>
      <c r="G115" s="205"/>
      <c r="H115" s="229"/>
    </row>
    <row r="116" spans="1:27">
      <c r="A116" s="240"/>
      <c r="B116" s="205"/>
      <c r="C116" s="205"/>
      <c r="D116" s="205"/>
      <c r="E116" s="205"/>
      <c r="F116" s="289"/>
      <c r="G116" s="205"/>
      <c r="H116" s="229"/>
    </row>
    <row r="117" spans="1:27">
      <c r="A117" s="240"/>
      <c r="B117" s="205"/>
      <c r="C117" s="205"/>
      <c r="D117" s="205"/>
      <c r="E117" s="205"/>
      <c r="F117" s="289"/>
      <c r="G117" s="205"/>
      <c r="H117" s="229"/>
    </row>
    <row r="118" spans="1:27">
      <c r="A118" s="240"/>
      <c r="B118" s="205"/>
      <c r="C118" s="205"/>
      <c r="D118" s="205"/>
      <c r="E118" s="205"/>
      <c r="F118" s="289"/>
      <c r="G118" s="205"/>
      <c r="H118" s="229"/>
    </row>
    <row r="119" spans="1:27">
      <c r="A119" s="240"/>
      <c r="B119" s="205"/>
      <c r="C119" s="205"/>
      <c r="D119" s="205"/>
      <c r="E119" s="205"/>
      <c r="F119" s="289"/>
      <c r="G119" s="205"/>
      <c r="H119" s="229"/>
    </row>
    <row r="120" spans="1:27">
      <c r="A120" s="240"/>
      <c r="B120" s="205"/>
      <c r="C120" s="205"/>
      <c r="D120" s="205"/>
      <c r="E120" s="205"/>
      <c r="F120" s="289"/>
      <c r="G120" s="205"/>
      <c r="H120" s="229"/>
    </row>
    <row r="121" spans="1:27">
      <c r="A121" s="240"/>
      <c r="B121" s="205"/>
      <c r="C121" s="205"/>
      <c r="D121" s="205"/>
      <c r="E121" s="205"/>
      <c r="F121" s="289"/>
      <c r="G121" s="205"/>
      <c r="H121" s="229"/>
    </row>
    <row r="122" spans="1:27">
      <c r="A122" s="240"/>
      <c r="B122" s="205"/>
      <c r="C122" s="205"/>
      <c r="D122" s="205"/>
      <c r="E122" s="205"/>
      <c r="F122" s="289"/>
      <c r="G122" s="205"/>
      <c r="H122" s="229"/>
    </row>
    <row r="123" spans="1:27">
      <c r="A123" s="241"/>
      <c r="B123" s="205"/>
      <c r="C123" s="205"/>
      <c r="D123" s="205"/>
      <c r="E123" s="205"/>
      <c r="F123" s="289"/>
      <c r="G123" s="205"/>
      <c r="H123" s="229"/>
    </row>
    <row r="124" spans="1:27" ht="27" thickBot="1"/>
    <row r="125" spans="1:27" ht="27.75" thickTop="1" thickBot="1">
      <c r="A125" s="238" t="s">
        <v>61</v>
      </c>
      <c r="B125" s="203" t="s">
        <v>60</v>
      </c>
      <c r="C125" s="203" t="s">
        <v>5</v>
      </c>
      <c r="D125" s="203" t="s">
        <v>9</v>
      </c>
      <c r="E125" s="203" t="s">
        <v>10</v>
      </c>
      <c r="F125" s="290" t="s">
        <v>7</v>
      </c>
      <c r="G125" s="203" t="s">
        <v>6</v>
      </c>
      <c r="H125" s="230" t="s">
        <v>8</v>
      </c>
    </row>
    <row r="126" spans="1:27" ht="27" thickTop="1">
      <c r="A126" s="239" t="s">
        <v>59</v>
      </c>
      <c r="B126" s="205"/>
      <c r="C126" s="205"/>
      <c r="D126" s="205"/>
      <c r="E126" s="205"/>
      <c r="F126" s="289"/>
      <c r="G126" s="205"/>
      <c r="H126" s="229"/>
    </row>
    <row r="127" spans="1:27">
      <c r="A127" s="240"/>
      <c r="B127" s="205"/>
      <c r="C127" s="205"/>
      <c r="D127" s="205"/>
      <c r="E127" s="205"/>
      <c r="F127" s="289"/>
      <c r="G127" s="205"/>
      <c r="H127" s="229"/>
    </row>
    <row r="128" spans="1:27">
      <c r="A128" s="240"/>
      <c r="B128" s="205"/>
      <c r="C128" s="205"/>
      <c r="D128" s="205"/>
      <c r="E128" s="205"/>
      <c r="F128" s="289"/>
      <c r="G128" s="205"/>
      <c r="H128" s="229"/>
    </row>
    <row r="129" spans="1:8">
      <c r="A129" s="240"/>
      <c r="B129" s="205"/>
      <c r="C129" s="205"/>
      <c r="D129" s="205"/>
      <c r="E129" s="205"/>
      <c r="F129" s="289"/>
      <c r="G129" s="205"/>
      <c r="H129" s="229"/>
    </row>
    <row r="130" spans="1:8">
      <c r="A130" s="240"/>
      <c r="B130" s="205"/>
      <c r="C130" s="205"/>
      <c r="D130" s="205"/>
      <c r="E130" s="205"/>
      <c r="F130" s="289"/>
      <c r="G130" s="205"/>
      <c r="H130" s="229"/>
    </row>
    <row r="131" spans="1:8">
      <c r="A131" s="240"/>
      <c r="B131" s="205"/>
      <c r="C131" s="205"/>
      <c r="D131" s="205"/>
      <c r="E131" s="205"/>
      <c r="F131" s="289"/>
      <c r="G131" s="205"/>
      <c r="H131" s="229"/>
    </row>
    <row r="132" spans="1:8">
      <c r="A132" s="240"/>
      <c r="B132" s="205"/>
      <c r="C132" s="205"/>
      <c r="D132" s="205"/>
      <c r="E132" s="205"/>
      <c r="F132" s="289"/>
      <c r="G132" s="205"/>
      <c r="H132" s="229"/>
    </row>
    <row r="133" spans="1:8">
      <c r="A133" s="240"/>
      <c r="B133" s="205"/>
      <c r="C133" s="205"/>
      <c r="D133" s="205"/>
      <c r="E133" s="205"/>
      <c r="F133" s="289"/>
      <c r="G133" s="205"/>
      <c r="H133" s="229"/>
    </row>
    <row r="134" spans="1:8">
      <c r="A134" s="240"/>
      <c r="B134" s="205"/>
      <c r="C134" s="205"/>
      <c r="D134" s="205"/>
      <c r="E134" s="205"/>
      <c r="F134" s="289"/>
      <c r="G134" s="205"/>
      <c r="H134" s="229"/>
    </row>
    <row r="135" spans="1:8">
      <c r="A135" s="241"/>
      <c r="B135" s="205"/>
      <c r="C135" s="205"/>
      <c r="D135" s="205"/>
      <c r="E135" s="205"/>
      <c r="F135" s="289"/>
      <c r="G135" s="205"/>
      <c r="H135" s="229"/>
    </row>
    <row r="136" spans="1:8" ht="27" thickBot="1"/>
    <row r="137" spans="1:8" ht="27.75" thickTop="1" thickBot="1">
      <c r="A137" s="238" t="s">
        <v>61</v>
      </c>
      <c r="B137" s="203" t="s">
        <v>60</v>
      </c>
      <c r="C137" s="203" t="s">
        <v>5</v>
      </c>
      <c r="D137" s="203" t="s">
        <v>9</v>
      </c>
      <c r="E137" s="203" t="s">
        <v>10</v>
      </c>
      <c r="F137" s="290" t="s">
        <v>7</v>
      </c>
      <c r="G137" s="203" t="s">
        <v>6</v>
      </c>
      <c r="H137" s="230" t="s">
        <v>8</v>
      </c>
    </row>
    <row r="138" spans="1:8" ht="27" thickTop="1">
      <c r="A138" s="239" t="s">
        <v>59</v>
      </c>
      <c r="B138" s="205"/>
      <c r="C138" s="205"/>
      <c r="D138" s="205"/>
      <c r="E138" s="205"/>
      <c r="F138" s="289"/>
      <c r="G138" s="205"/>
      <c r="H138" s="229"/>
    </row>
    <row r="139" spans="1:8">
      <c r="A139" s="240"/>
      <c r="B139" s="205"/>
      <c r="C139" s="205"/>
      <c r="D139" s="205"/>
      <c r="E139" s="205"/>
      <c r="F139" s="289"/>
      <c r="G139" s="205"/>
      <c r="H139" s="229"/>
    </row>
    <row r="140" spans="1:8">
      <c r="A140" s="240"/>
      <c r="B140" s="205"/>
      <c r="C140" s="205"/>
      <c r="D140" s="205"/>
      <c r="E140" s="205"/>
      <c r="F140" s="289"/>
      <c r="G140" s="205"/>
      <c r="H140" s="229"/>
    </row>
    <row r="141" spans="1:8">
      <c r="A141" s="240"/>
      <c r="B141" s="205"/>
      <c r="C141" s="205"/>
      <c r="D141" s="205"/>
      <c r="E141" s="205"/>
      <c r="F141" s="289"/>
      <c r="G141" s="205"/>
      <c r="H141" s="229"/>
    </row>
    <row r="142" spans="1:8">
      <c r="A142" s="240"/>
      <c r="B142" s="205"/>
      <c r="C142" s="205"/>
      <c r="D142" s="205"/>
      <c r="E142" s="205"/>
      <c r="F142" s="289"/>
      <c r="G142" s="205"/>
      <c r="H142" s="229"/>
    </row>
    <row r="143" spans="1:8">
      <c r="A143" s="240"/>
      <c r="B143" s="205"/>
      <c r="C143" s="205"/>
      <c r="D143" s="205"/>
      <c r="E143" s="205"/>
      <c r="F143" s="289"/>
      <c r="G143" s="205"/>
      <c r="H143" s="229"/>
    </row>
    <row r="144" spans="1:8">
      <c r="A144" s="240"/>
      <c r="B144" s="205"/>
      <c r="C144" s="205"/>
      <c r="D144" s="205"/>
      <c r="E144" s="205"/>
      <c r="F144" s="289"/>
      <c r="G144" s="205"/>
      <c r="H144" s="229"/>
    </row>
    <row r="145" spans="1:8">
      <c r="A145" s="240"/>
      <c r="B145" s="205"/>
      <c r="C145" s="205"/>
      <c r="D145" s="205"/>
      <c r="E145" s="205"/>
      <c r="F145" s="289"/>
      <c r="G145" s="205"/>
      <c r="H145" s="229"/>
    </row>
    <row r="146" spans="1:8">
      <c r="A146" s="240"/>
      <c r="B146" s="205"/>
      <c r="C146" s="205"/>
      <c r="D146" s="205"/>
      <c r="E146" s="205"/>
      <c r="F146" s="289"/>
      <c r="G146" s="205"/>
      <c r="H146" s="229"/>
    </row>
    <row r="147" spans="1:8">
      <c r="A147" s="241"/>
      <c r="B147" s="205"/>
      <c r="C147" s="205"/>
      <c r="D147" s="205"/>
      <c r="E147" s="205"/>
      <c r="F147" s="289"/>
      <c r="G147" s="205"/>
      <c r="H147" s="229"/>
    </row>
    <row r="148" spans="1:8" ht="27" thickBot="1"/>
    <row r="149" spans="1:8" ht="27.75" thickTop="1" thickBot="1">
      <c r="A149" s="242" t="s">
        <v>61</v>
      </c>
      <c r="B149" s="206" t="s">
        <v>60</v>
      </c>
      <c r="C149" s="207" t="s">
        <v>5</v>
      </c>
      <c r="D149" s="207" t="s">
        <v>9</v>
      </c>
      <c r="E149" s="207" t="s">
        <v>10</v>
      </c>
      <c r="F149" s="291" t="s">
        <v>7</v>
      </c>
      <c r="G149" s="207" t="s">
        <v>6</v>
      </c>
      <c r="H149" s="231" t="s">
        <v>8</v>
      </c>
    </row>
    <row r="150" spans="1:8" ht="27" thickTop="1">
      <c r="A150" s="239" t="s">
        <v>59</v>
      </c>
      <c r="B150" s="205"/>
      <c r="C150" s="205"/>
      <c r="D150" s="205"/>
      <c r="E150" s="205"/>
      <c r="F150" s="289"/>
      <c r="G150" s="205"/>
      <c r="H150" s="229"/>
    </row>
    <row r="151" spans="1:8">
      <c r="A151" s="240"/>
      <c r="B151" s="205"/>
      <c r="C151" s="205"/>
      <c r="D151" s="205"/>
      <c r="E151" s="205"/>
      <c r="F151" s="289"/>
      <c r="G151" s="205"/>
      <c r="H151" s="229"/>
    </row>
    <row r="152" spans="1:8">
      <c r="A152" s="240"/>
      <c r="B152" s="205"/>
      <c r="C152" s="205"/>
      <c r="D152" s="205"/>
      <c r="E152" s="205"/>
      <c r="F152" s="289"/>
      <c r="G152" s="205"/>
      <c r="H152" s="229"/>
    </row>
    <row r="153" spans="1:8">
      <c r="A153" s="240"/>
      <c r="B153" s="205"/>
      <c r="C153" s="205"/>
      <c r="D153" s="205"/>
      <c r="E153" s="205"/>
      <c r="F153" s="289"/>
      <c r="G153" s="205"/>
      <c r="H153" s="229"/>
    </row>
    <row r="154" spans="1:8">
      <c r="A154" s="240"/>
      <c r="B154" s="205"/>
      <c r="C154" s="205"/>
      <c r="D154" s="205"/>
      <c r="E154" s="205"/>
      <c r="F154" s="289"/>
      <c r="G154" s="205"/>
      <c r="H154" s="229"/>
    </row>
    <row r="155" spans="1:8">
      <c r="A155" s="240"/>
      <c r="B155" s="205"/>
      <c r="C155" s="205"/>
      <c r="D155" s="205"/>
      <c r="E155" s="205"/>
      <c r="F155" s="289"/>
      <c r="G155" s="205"/>
      <c r="H155" s="229"/>
    </row>
    <row r="156" spans="1:8">
      <c r="A156" s="240"/>
      <c r="B156" s="205"/>
      <c r="C156" s="205"/>
      <c r="D156" s="205"/>
      <c r="E156" s="205"/>
      <c r="F156" s="289"/>
      <c r="G156" s="205"/>
      <c r="H156" s="229"/>
    </row>
    <row r="157" spans="1:8">
      <c r="A157" s="240"/>
      <c r="B157" s="205"/>
      <c r="C157" s="205"/>
      <c r="D157" s="205"/>
      <c r="E157" s="205"/>
      <c r="F157" s="289"/>
      <c r="G157" s="205"/>
      <c r="H157" s="229"/>
    </row>
    <row r="158" spans="1:8">
      <c r="A158" s="240"/>
      <c r="B158" s="205"/>
      <c r="C158" s="205"/>
      <c r="D158" s="205"/>
      <c r="E158" s="205"/>
      <c r="F158" s="289"/>
      <c r="G158" s="205"/>
      <c r="H158" s="229"/>
    </row>
    <row r="159" spans="1:8">
      <c r="A159" s="241"/>
      <c r="B159" s="205"/>
      <c r="C159" s="205"/>
      <c r="D159" s="205"/>
      <c r="E159" s="205"/>
      <c r="F159" s="289"/>
      <c r="G159" s="205"/>
      <c r="H159" s="229"/>
    </row>
  </sheetData>
  <autoFilter ref="A10:AF105"/>
  <mergeCells count="13">
    <mergeCell ref="A37:A48"/>
    <mergeCell ref="A91:A101"/>
    <mergeCell ref="A102:A105"/>
    <mergeCell ref="A49:A60"/>
    <mergeCell ref="A61:A67"/>
    <mergeCell ref="A68:A71"/>
    <mergeCell ref="A72:A87"/>
    <mergeCell ref="A88:A90"/>
    <mergeCell ref="B5:H5"/>
    <mergeCell ref="I9:R9"/>
    <mergeCell ref="T9:AA9"/>
    <mergeCell ref="A11:A24"/>
    <mergeCell ref="A25:A36"/>
  </mergeCells>
  <conditionalFormatting sqref="AF7:AF8">
    <cfRule type="cellIs" dxfId="36" priority="265" stopIfTrue="1" operator="equal">
      <formula>$AF$7</formula>
    </cfRule>
  </conditionalFormatting>
  <conditionalFormatting sqref="I11:I105">
    <cfRule type="cellIs" dxfId="35" priority="264" stopIfTrue="1" operator="equal">
      <formula>"x"</formula>
    </cfRule>
  </conditionalFormatting>
  <conditionalFormatting sqref="J11:J105">
    <cfRule type="cellIs" dxfId="34" priority="263" operator="equal">
      <formula>"x"</formula>
    </cfRule>
  </conditionalFormatting>
  <conditionalFormatting sqref="K11:K105">
    <cfRule type="cellIs" dxfId="33" priority="262" operator="equal">
      <formula>"x"</formula>
    </cfRule>
  </conditionalFormatting>
  <conditionalFormatting sqref="L11:L105">
    <cfRule type="cellIs" dxfId="32" priority="261" stopIfTrue="1" operator="equal">
      <formula>"x"</formula>
    </cfRule>
  </conditionalFormatting>
  <conditionalFormatting sqref="M11:M105">
    <cfRule type="cellIs" dxfId="31" priority="260" operator="equal">
      <formula>"x"</formula>
    </cfRule>
  </conditionalFormatting>
  <conditionalFormatting sqref="N105">
    <cfRule type="cellIs" dxfId="30" priority="39" stopIfTrue="1" operator="equal">
      <formula>"x"</formula>
    </cfRule>
  </conditionalFormatting>
  <conditionalFormatting sqref="N11:N104">
    <cfRule type="cellIs" dxfId="29" priority="1" stopIfTrue="1" operator="equal">
      <formula>$AF$8</formula>
    </cfRule>
    <cfRule type="cellIs" dxfId="28" priority="2" stopIfTrue="1" operator="equal">
      <formula>$AF$7</formula>
    </cfRule>
  </conditionalFormatting>
  <dataValidations count="1">
    <dataValidation type="list" allowBlank="1" showInputMessage="1" showErrorMessage="1" sqref="N11:N104">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dimension ref="A1:U41"/>
  <sheetViews>
    <sheetView showGridLines="0" topLeftCell="A4" zoomScale="80" zoomScaleNormal="80" zoomScalePageLayoutView="70" workbookViewId="0">
      <selection activeCell="I38" sqref="I38"/>
    </sheetView>
  </sheetViews>
  <sheetFormatPr defaultRowHeight="15"/>
  <cols>
    <col min="1" max="1" width="0.85546875" customWidth="1"/>
    <col min="2" max="2" width="36.7109375" customWidth="1"/>
    <col min="3" max="3" width="14.28515625" customWidth="1"/>
    <col min="5" max="5" width="13.28515625" customWidth="1"/>
  </cols>
  <sheetData>
    <row r="1" spans="1:21" s="2" customFormat="1">
      <c r="A1" s="3" t="s">
        <v>0</v>
      </c>
      <c r="H1" s="16"/>
      <c r="I1" s="16"/>
      <c r="J1" s="16"/>
      <c r="K1" s="16"/>
      <c r="L1" s="16"/>
      <c r="M1" s="16"/>
    </row>
    <row r="2" spans="1:21" s="4" customFormat="1" ht="4.1500000000000004" customHeight="1">
      <c r="H2" s="17"/>
      <c r="I2" s="17"/>
      <c r="J2" s="17"/>
      <c r="K2" s="17"/>
      <c r="L2" s="17"/>
      <c r="M2" s="17"/>
    </row>
    <row r="3" spans="1:21" s="5" customFormat="1" ht="15.75" thickBot="1">
      <c r="A3" s="429" t="str">
        <f>'Monitoria Anual 1'!A3</f>
        <v xml:space="preserve">PLANO DE AÇÃO NACIONAL PARA A CONSERVAÇÃO DAS ESPÉCIES ENDÊMICAS E AMEAÇADAS DE EXTINÇÃO DA REGIAO DO BAIXO E MÉDIO XINGU </v>
      </c>
      <c r="B3" s="429"/>
      <c r="C3" s="429"/>
      <c r="D3" s="429"/>
      <c r="E3" s="429"/>
      <c r="F3" s="429"/>
      <c r="G3" s="429"/>
      <c r="H3" s="429"/>
      <c r="I3" s="429"/>
      <c r="J3" s="429"/>
      <c r="K3" s="429"/>
      <c r="L3" s="429"/>
      <c r="M3" s="429"/>
      <c r="N3" s="429"/>
      <c r="O3" s="429"/>
      <c r="P3" s="429"/>
    </row>
    <row r="4" spans="1:21" s="1" customFormat="1" ht="15.75" thickTop="1">
      <c r="H4" s="18"/>
      <c r="I4" s="18"/>
      <c r="J4" s="18"/>
      <c r="K4" s="18"/>
      <c r="L4" s="18"/>
      <c r="M4" s="18"/>
    </row>
    <row r="5" spans="1:21" s="6" customFormat="1" ht="42" customHeight="1" thickBot="1">
      <c r="A5" s="7" t="s">
        <v>1</v>
      </c>
      <c r="B5" s="7"/>
      <c r="C5" s="450" t="str">
        <f>'Monitoria Anual 1'!D5</f>
        <v>Assegurar a viabilidade populacional de espécies ameaçadas e endêmicas da fauna da área de abrangência do PAN no Médio e Baixo Xingu, conservando habitats e promovendo o desenvolvimento socioambiental.</v>
      </c>
      <c r="D5" s="450"/>
      <c r="E5" s="450"/>
      <c r="F5" s="450"/>
      <c r="G5" s="450"/>
      <c r="H5" s="450"/>
      <c r="I5" s="450"/>
      <c r="J5" s="450"/>
      <c r="K5" s="450"/>
      <c r="L5" s="450"/>
      <c r="M5" s="450"/>
      <c r="N5" s="450"/>
      <c r="O5" s="450"/>
      <c r="P5" s="450"/>
      <c r="Q5" s="450"/>
      <c r="R5" s="450"/>
      <c r="S5" s="450"/>
      <c r="T5" s="450"/>
      <c r="U5" s="450"/>
    </row>
    <row r="6" spans="1:21" s="1" customFormat="1" ht="15.75" thickTop="1">
      <c r="H6" s="18"/>
      <c r="I6" s="18"/>
      <c r="J6" s="18"/>
      <c r="K6" s="18"/>
      <c r="L6" s="18"/>
      <c r="M6" s="18"/>
    </row>
    <row r="7" spans="1:21" s="1" customFormat="1" ht="15.75" thickBot="1">
      <c r="A7" s="7" t="s">
        <v>2</v>
      </c>
      <c r="B7" s="7"/>
      <c r="C7" s="104" t="s">
        <v>895</v>
      </c>
      <c r="D7" s="9"/>
      <c r="E7" s="10"/>
      <c r="F7" s="10"/>
      <c r="G7" s="11"/>
      <c r="H7" s="18"/>
      <c r="I7" s="18"/>
      <c r="J7" s="18"/>
      <c r="K7" s="18"/>
      <c r="L7" s="18"/>
      <c r="M7" s="18"/>
    </row>
    <row r="8" spans="1:21" ht="15.75" thickTop="1"/>
    <row r="9" spans="1:21" ht="18.75">
      <c r="A9" s="51" t="s">
        <v>32</v>
      </c>
      <c r="B9" s="51"/>
      <c r="C9" s="51"/>
      <c r="D9" s="51"/>
      <c r="E9" s="51"/>
      <c r="F9" s="51"/>
      <c r="G9" s="51"/>
      <c r="H9" s="51"/>
      <c r="I9" s="51"/>
      <c r="J9" s="51"/>
      <c r="K9" s="51"/>
      <c r="L9" s="51"/>
      <c r="M9" s="51"/>
      <c r="N9" s="51"/>
      <c r="O9" s="51"/>
      <c r="P9" s="51"/>
      <c r="Q9" s="51"/>
      <c r="R9" s="51"/>
      <c r="S9" s="51"/>
    </row>
    <row r="11" spans="1:21">
      <c r="B11" s="29" t="s">
        <v>43</v>
      </c>
      <c r="C11" s="30"/>
      <c r="D11" s="30"/>
    </row>
    <row r="12" spans="1:21" ht="15.75" thickBot="1"/>
    <row r="13" spans="1:21" ht="41.45" customHeight="1" thickTop="1" thickBot="1">
      <c r="B13" s="426" t="s">
        <v>34</v>
      </c>
      <c r="C13" s="427"/>
      <c r="D13" s="428"/>
    </row>
    <row r="14" spans="1:21" s="73" customFormat="1" ht="31.9" customHeight="1" thickTop="1" thickBot="1">
      <c r="B14" s="74" t="s">
        <v>40</v>
      </c>
      <c r="C14" s="76" t="s">
        <v>78</v>
      </c>
      <c r="D14" s="75" t="s">
        <v>41</v>
      </c>
      <c r="E14" s="76" t="s">
        <v>71</v>
      </c>
      <c r="F14" s="75" t="s">
        <v>41</v>
      </c>
    </row>
    <row r="15" spans="1:21" ht="16.5" thickTop="1">
      <c r="B15" s="52" t="s">
        <v>35</v>
      </c>
      <c r="C15" s="84"/>
      <c r="D15" s="85"/>
      <c r="E15" s="84">
        <f>COUNTA('Monitoria Anual 2'!N11:N105)</f>
        <v>15</v>
      </c>
      <c r="F15" s="85"/>
    </row>
    <row r="16" spans="1:21" ht="15.75">
      <c r="B16" s="38" t="s">
        <v>47</v>
      </c>
      <c r="C16" s="86">
        <f>COUNTA('Monitoria Anual 2'!I11:I105)</f>
        <v>5</v>
      </c>
      <c r="D16" s="87">
        <f>C16/C22</f>
        <v>5.2631578947368418E-2</v>
      </c>
      <c r="E16" s="86">
        <f>C16</f>
        <v>5</v>
      </c>
      <c r="F16" s="87">
        <f>E16/$E$22</f>
        <v>6.1728395061728392E-2</v>
      </c>
    </row>
    <row r="17" spans="2:9" ht="15.75">
      <c r="B17" s="31" t="s">
        <v>36</v>
      </c>
      <c r="C17" s="88">
        <f>COUNTA('Monitoria Anual 2'!J11:J105)</f>
        <v>33</v>
      </c>
      <c r="D17" s="89">
        <f>C17/C22</f>
        <v>0.3473684210526316</v>
      </c>
      <c r="E17" s="88">
        <f>C17-12</f>
        <v>21</v>
      </c>
      <c r="F17" s="87">
        <f t="shared" ref="F17:F21" si="0">E17/$E$22</f>
        <v>0.25925925925925924</v>
      </c>
    </row>
    <row r="18" spans="2:9" ht="15.75">
      <c r="B18" s="32" t="s">
        <v>37</v>
      </c>
      <c r="C18" s="88">
        <f>COUNTA('Monitoria Anual 2'!K11:K105)</f>
        <v>17</v>
      </c>
      <c r="D18" s="89">
        <f>C18/C22</f>
        <v>0.17894736842105263</v>
      </c>
      <c r="E18" s="88">
        <f>C18-1</f>
        <v>16</v>
      </c>
      <c r="F18" s="87">
        <f t="shared" si="0"/>
        <v>0.19753086419753085</v>
      </c>
    </row>
    <row r="19" spans="2:9" ht="15.75">
      <c r="B19" s="33" t="s">
        <v>38</v>
      </c>
      <c r="C19" s="88">
        <f>COUNTA('Monitoria Anual 2'!L11:L105)</f>
        <v>38</v>
      </c>
      <c r="D19" s="89">
        <f>C19/C22</f>
        <v>0.4</v>
      </c>
      <c r="E19" s="88">
        <f>C19-2</f>
        <v>36</v>
      </c>
      <c r="F19" s="87">
        <f t="shared" si="0"/>
        <v>0.44444444444444442</v>
      </c>
    </row>
    <row r="20" spans="2:9" ht="16.5" thickBot="1">
      <c r="B20" s="34" t="s">
        <v>39</v>
      </c>
      <c r="C20" s="88">
        <f>COUNTA('Monitoria Anual 2'!M11:M105)</f>
        <v>2</v>
      </c>
      <c r="D20" s="89">
        <f>C20/C22</f>
        <v>2.1052631578947368E-2</v>
      </c>
      <c r="E20" s="88">
        <f>C20-0</f>
        <v>2</v>
      </c>
      <c r="F20" s="87">
        <f t="shared" si="0"/>
        <v>2.4691358024691357E-2</v>
      </c>
    </row>
    <row r="21" spans="2:9" ht="17.25" thickTop="1" thickBot="1">
      <c r="B21" s="81" t="s">
        <v>62</v>
      </c>
      <c r="C21" s="88"/>
      <c r="D21" s="89"/>
      <c r="E21" s="88">
        <f>'Monitoria Anual 2'!B109</f>
        <v>1</v>
      </c>
      <c r="F21" s="87">
        <f t="shared" si="0"/>
        <v>1.2345679012345678E-2</v>
      </c>
    </row>
    <row r="22" spans="2:9" ht="16.5" thickTop="1" thickBot="1">
      <c r="B22" s="91" t="s">
        <v>42</v>
      </c>
      <c r="C22" s="92">
        <f>C16+C17+C18+C19+C20</f>
        <v>95</v>
      </c>
      <c r="D22" s="93">
        <f>SUM(D15:D21)</f>
        <v>1</v>
      </c>
      <c r="E22" s="92">
        <f>SUM(E16:E21)</f>
        <v>81</v>
      </c>
      <c r="F22" s="90">
        <f>SUM(F16:F21)</f>
        <v>1</v>
      </c>
    </row>
    <row r="23" spans="2:9" ht="16.5" thickTop="1" thickBot="1">
      <c r="B23" s="430" t="s">
        <v>77</v>
      </c>
      <c r="C23" s="430"/>
      <c r="D23" s="430"/>
      <c r="E23" s="96">
        <f>COUNTIF('Monitoria Anual 2'!N11:N105,'Monitoria Anual 2'!AF7)</f>
        <v>4</v>
      </c>
      <c r="F23" s="94"/>
    </row>
    <row r="24" spans="2:9" ht="16.5" thickTop="1" thickBot="1">
      <c r="B24" s="430" t="s">
        <v>76</v>
      </c>
      <c r="C24" s="430"/>
      <c r="D24" s="430"/>
      <c r="E24" s="96">
        <f>COUNTIF('Monitoria Anual 2'!N11:N105,'Monitoria Anual 2'!AF8)</f>
        <v>11</v>
      </c>
      <c r="F24" s="95"/>
    </row>
    <row r="25" spans="2:9" ht="15.75" thickTop="1"/>
    <row r="26" spans="2:9">
      <c r="B26" s="29" t="s">
        <v>44</v>
      </c>
      <c r="C26" s="30"/>
      <c r="D26" s="30"/>
    </row>
    <row r="27" spans="2:9" ht="3" customHeight="1"/>
    <row r="28" spans="2:9" ht="36" customHeight="1">
      <c r="B28" s="50" t="s">
        <v>33</v>
      </c>
      <c r="C28" s="37">
        <f>COUNTA('Monitoria Anual 2'!A11:A105)</f>
        <v>10</v>
      </c>
    </row>
    <row r="29" spans="2:9" ht="6.6" customHeight="1" thickBot="1"/>
    <row r="30" spans="2:9" ht="16.5" thickTop="1" thickBot="1">
      <c r="B30" s="35" t="s">
        <v>45</v>
      </c>
      <c r="C30" s="78" t="s">
        <v>46</v>
      </c>
      <c r="D30" s="39"/>
      <c r="E30" s="40"/>
      <c r="F30" s="41"/>
      <c r="G30" s="42"/>
      <c r="H30" s="43"/>
      <c r="I30" s="44"/>
    </row>
    <row r="31" spans="2:9" ht="15.75" thickTop="1">
      <c r="B31" s="45" t="s">
        <v>48</v>
      </c>
      <c r="C31" s="47">
        <f>COUNTA('Monitoria Anual 2'!B11:B24)</f>
        <v>14</v>
      </c>
      <c r="D31" s="468">
        <f>COUNTA('Monitoria Anual 2'!N11:N24)</f>
        <v>2</v>
      </c>
      <c r="E31" s="468">
        <f>COUNTA('Monitoria Anual 2'!I11:I24)</f>
        <v>0</v>
      </c>
      <c r="F31" s="468">
        <f>COUNTA('Monitoria Anual 2'!J11:J24)</f>
        <v>7</v>
      </c>
      <c r="G31" s="468">
        <f>COUNTA('Monitoria Anual 2'!K11:K24)</f>
        <v>2</v>
      </c>
      <c r="H31" s="468">
        <f>COUNTA('Monitoria Anual 2'!L11:L24)</f>
        <v>5</v>
      </c>
      <c r="I31" s="468">
        <f>COUNTA('Monitoria Anual 2'!M11:M24)</f>
        <v>0</v>
      </c>
    </row>
    <row r="32" spans="2:9">
      <c r="B32" s="46" t="s">
        <v>49</v>
      </c>
      <c r="C32" s="48">
        <f>COUNTA('Monitoria Anual 2'!B25:B36)</f>
        <v>12</v>
      </c>
      <c r="D32" s="48">
        <f>COUNTA('Monitoria Anual 2'!N25:N36)</f>
        <v>1</v>
      </c>
      <c r="E32" s="48">
        <f>COUNTA('Monitoria Anual 2'!I25:I36)</f>
        <v>1</v>
      </c>
      <c r="F32" s="48">
        <f>COUNTA('Monitoria Anual 2'!J25:J36)</f>
        <v>2</v>
      </c>
      <c r="G32" s="48">
        <f>COUNTA('Monitoria Anual 2'!K25:K36)</f>
        <v>1</v>
      </c>
      <c r="H32" s="48">
        <f>COUNTA('Monitoria Anual 2'!L25:L36)</f>
        <v>7</v>
      </c>
      <c r="I32" s="48">
        <f>COUNTA('Monitoria Anual 2'!M25:M36)</f>
        <v>1</v>
      </c>
    </row>
    <row r="33" spans="2:9">
      <c r="B33" s="46" t="s">
        <v>50</v>
      </c>
      <c r="C33" s="48">
        <f>COUNTA('Monitoria Anual 2'!B37:B48)</f>
        <v>12</v>
      </c>
      <c r="D33" s="48">
        <f>COUNTA('Monitoria Anual 2'!N37:N48)</f>
        <v>4</v>
      </c>
      <c r="E33" s="48">
        <f>COUNTA('Monitoria Anual 2'!I37:I48)</f>
        <v>2</v>
      </c>
      <c r="F33" s="48">
        <f>COUNTA('Monitoria Anual 2'!J37:J48)</f>
        <v>5</v>
      </c>
      <c r="G33" s="48">
        <f>COUNTA('Monitoria Anual 2'!K37:K48)</f>
        <v>2</v>
      </c>
      <c r="H33" s="48">
        <f>COUNTA('Monitoria Anual 2'!L37:L48)</f>
        <v>2</v>
      </c>
      <c r="I33" s="48">
        <f>COUNTA('Monitoria Anual 2'!M37:M48)</f>
        <v>1</v>
      </c>
    </row>
    <row r="34" spans="2:9">
      <c r="B34" s="46" t="s">
        <v>51</v>
      </c>
      <c r="C34" s="48">
        <f>COUNTA('Monitoria Anual 2'!B49:B60)</f>
        <v>12</v>
      </c>
      <c r="D34" s="48">
        <f>COUNTA('Monitoria Anual 2'!N49:N60)</f>
        <v>1</v>
      </c>
      <c r="E34" s="48">
        <f>COUNTA('Monitoria Anual 2'!I49:I60)</f>
        <v>1</v>
      </c>
      <c r="F34" s="48">
        <f>COUNTA('Monitoria Anual 2'!J49:J60)</f>
        <v>5</v>
      </c>
      <c r="G34" s="48">
        <f>COUNTA('Monitoria Anual 2'!K49:K60)</f>
        <v>5</v>
      </c>
      <c r="H34" s="48">
        <f>COUNTA('Monitoria Anual 2'!L49:L60)</f>
        <v>1</v>
      </c>
      <c r="I34" s="48">
        <f>COUNTA('Monitoria Anual 2'!M49:M60)</f>
        <v>0</v>
      </c>
    </row>
    <row r="35" spans="2:9">
      <c r="B35" s="46" t="s">
        <v>52</v>
      </c>
      <c r="C35" s="48">
        <f>COUNTA('Monitoria Anual 2'!B61:B67)</f>
        <v>7</v>
      </c>
      <c r="D35" s="48">
        <f>COUNTA('Monitoria Anual 2'!N61:N67)</f>
        <v>0</v>
      </c>
      <c r="E35" s="48">
        <f>COUNTA('Monitoria Anual 2'!I61:I67)</f>
        <v>0</v>
      </c>
      <c r="F35" s="48">
        <f>COUNTA('Monitoria Anual 2'!J61:J67)</f>
        <v>1</v>
      </c>
      <c r="G35" s="48">
        <f>COUNTA('Monitoria Anual 2'!K61:K67)</f>
        <v>0</v>
      </c>
      <c r="H35" s="48">
        <f>COUNTA('Monitoria Anual 2'!L61:L67)</f>
        <v>6</v>
      </c>
      <c r="I35" s="48">
        <f>COUNTA('Monitoria Anual 2'!M61:M67)</f>
        <v>0</v>
      </c>
    </row>
    <row r="36" spans="2:9">
      <c r="B36" s="46" t="s">
        <v>53</v>
      </c>
      <c r="C36" s="48">
        <f>COUNTA('Monitoria Anual 2'!B68:B71)</f>
        <v>4</v>
      </c>
      <c r="D36" s="48">
        <f>COUNTA('Monitoria Anual 2'!N68:N71)</f>
        <v>0</v>
      </c>
      <c r="E36" s="48">
        <f>COUNTA('Monitoria Anual 2'!I68:I71)</f>
        <v>0</v>
      </c>
      <c r="F36" s="48">
        <f>COUNTA('Monitoria Anual 2'!J68:J71)</f>
        <v>2</v>
      </c>
      <c r="G36" s="48">
        <f>COUNTA('Monitoria Anual 2'!K68:K71)</f>
        <v>1</v>
      </c>
      <c r="H36" s="48">
        <f>COUNTA('Monitoria Anual 2'!L68:L71)</f>
        <v>1</v>
      </c>
      <c r="I36" s="48">
        <f>COUNTA('Monitoria Anual 2'!M68:M71)</f>
        <v>0</v>
      </c>
    </row>
    <row r="37" spans="2:9">
      <c r="B37" s="46" t="s">
        <v>54</v>
      </c>
      <c r="C37" s="48">
        <f>COUNTA('Monitoria Anual 2'!B72:B87)</f>
        <v>16</v>
      </c>
      <c r="D37" s="48">
        <f>COUNTA('Monitoria Anual 2'!N72:N87)</f>
        <v>2</v>
      </c>
      <c r="E37" s="48">
        <f>COUNTA('Monitoria Anual 2'!I72:I87)</f>
        <v>0</v>
      </c>
      <c r="F37" s="48">
        <f>COUNTA('Monitoria Anual 2'!J72:J87)</f>
        <v>3</v>
      </c>
      <c r="G37" s="48">
        <f>COUNTA('Monitoria Anual 2'!K72:K87)</f>
        <v>2</v>
      </c>
      <c r="H37" s="48">
        <f>COUNTA('Monitoria Anual 2'!L72:L87)</f>
        <v>11</v>
      </c>
      <c r="I37" s="48">
        <f>COUNTA('Monitoria Anual 2'!M72:M87)</f>
        <v>0</v>
      </c>
    </row>
    <row r="38" spans="2:9">
      <c r="B38" s="46" t="s">
        <v>55</v>
      </c>
      <c r="C38" s="48">
        <f>COUNTA('Monitoria Anual 2'!B88:B90)</f>
        <v>3</v>
      </c>
      <c r="D38" s="48">
        <f>COUNTA('Monitoria Anual 2'!N88:N90)</f>
        <v>1</v>
      </c>
      <c r="E38" s="48">
        <f>COUNTA('Monitoria Anual 2'!I88:I90)</f>
        <v>0</v>
      </c>
      <c r="F38" s="48">
        <f>COUNTA('Monitoria Anual 2'!J88:J90)</f>
        <v>2</v>
      </c>
      <c r="G38" s="48">
        <f>COUNTA('Monitoria Anual 2'!K88:K90)</f>
        <v>1</v>
      </c>
      <c r="H38" s="48">
        <f>COUNTA('Monitoria Anual 2'!L88:L90)</f>
        <v>0</v>
      </c>
      <c r="I38" s="48">
        <f>COUNTA('Monitoria Anual 2'!M88:M90)</f>
        <v>0</v>
      </c>
    </row>
    <row r="39" spans="2:9">
      <c r="B39" s="46" t="s">
        <v>56</v>
      </c>
      <c r="C39" s="48">
        <f>COUNTA('Monitoria Anual 2'!B91:B101)</f>
        <v>11</v>
      </c>
      <c r="D39" s="48">
        <f>COUNTA('Monitoria Anual 2'!N91:N101)</f>
        <v>2</v>
      </c>
      <c r="E39" s="48">
        <f>COUNTA('Monitoria Anual 2'!I91:I101)</f>
        <v>1</v>
      </c>
      <c r="F39" s="48">
        <f>COUNTA('Monitoria Anual 2'!J91:J101)</f>
        <v>5</v>
      </c>
      <c r="G39" s="48">
        <f>COUNTA('Monitoria Anual 2'!K91:K101)</f>
        <v>2</v>
      </c>
      <c r="H39" s="48">
        <f>COUNTA('Monitoria Anual 2'!L91:L101)</f>
        <v>3</v>
      </c>
      <c r="I39" s="48">
        <f>COUNTA('Monitoria Anual 2'!M91:M101)</f>
        <v>0</v>
      </c>
    </row>
    <row r="40" spans="2:9" ht="15.75" thickBot="1">
      <c r="B40" s="53" t="s">
        <v>57</v>
      </c>
      <c r="C40" s="49">
        <f>COUNTA('Monitoria Anual 2'!B102:B105)</f>
        <v>4</v>
      </c>
      <c r="D40" s="49">
        <f>COUNTA('Monitoria Anual 2'!N102:N105)</f>
        <v>2</v>
      </c>
      <c r="E40" s="49">
        <f>COUNTA('Monitoria Anual 2'!I102:I105)</f>
        <v>0</v>
      </c>
      <c r="F40" s="49">
        <f>COUNTA('Monitoria Anual 2'!J102:J105)</f>
        <v>1</v>
      </c>
      <c r="G40" s="49">
        <f>COUNTA('Monitoria Anual 2'!K102:K105)</f>
        <v>1</v>
      </c>
      <c r="H40" s="49">
        <f>COUNTA('Monitoria Anual 2'!L102:L105)</f>
        <v>2</v>
      </c>
      <c r="I40" s="49">
        <f>COUNTA('Monitoria Anual 2'!M102:M105)</f>
        <v>0</v>
      </c>
    </row>
    <row r="41" spans="2:9" ht="15.75" thickTop="1"/>
  </sheetData>
  <mergeCells count="5">
    <mergeCell ref="A3:P3"/>
    <mergeCell ref="B13:D13"/>
    <mergeCell ref="B23:D23"/>
    <mergeCell ref="B24:D24"/>
    <mergeCell ref="C5:U5"/>
  </mergeCells>
  <conditionalFormatting sqref="D31:I40">
    <cfRule type="cellIs" dxfId="27" priority="10" stopIfTrue="1" operator="equal">
      <formula>0</formula>
    </cfRule>
  </conditionalFormatting>
  <conditionalFormatting sqref="F31">
    <cfRule type="cellIs" dxfId="26" priority="9" operator="equal">
      <formula>0</formula>
    </cfRule>
  </conditionalFormatting>
  <conditionalFormatting sqref="G31">
    <cfRule type="cellIs" dxfId="25" priority="8" operator="equal">
      <formula>0</formula>
    </cfRule>
  </conditionalFormatting>
  <conditionalFormatting sqref="H31">
    <cfRule type="cellIs" dxfId="24" priority="7" operator="equal">
      <formula>0</formula>
    </cfRule>
  </conditionalFormatting>
  <conditionalFormatting sqref="I31">
    <cfRule type="cellIs" dxfId="23" priority="6" operator="equal">
      <formula>0</formula>
    </cfRule>
  </conditionalFormatting>
  <conditionalFormatting sqref="D31:E31 E32:E40 F31:I40">
    <cfRule type="cellIs" dxfId="22" priority="5" stopIfTrue="1" operator="equal">
      <formula>0</formula>
    </cfRule>
  </conditionalFormatting>
  <conditionalFormatting sqref="F31">
    <cfRule type="cellIs" dxfId="21" priority="4" operator="equal">
      <formula>0</formula>
    </cfRule>
  </conditionalFormatting>
  <conditionalFormatting sqref="G31">
    <cfRule type="cellIs" dxfId="20" priority="3" operator="equal">
      <formula>0</formula>
    </cfRule>
  </conditionalFormatting>
  <conditionalFormatting sqref="H31">
    <cfRule type="cellIs" dxfId="19" priority="2" operator="equal">
      <formula>0</formula>
    </cfRule>
  </conditionalFormatting>
  <conditionalFormatting sqref="I31">
    <cfRule type="cellIs" dxfId="18" priority="1" operator="equal">
      <formula>0</formula>
    </cfRule>
  </conditionalFormatting>
  <pageMargins left="0.511811024" right="0.511811024" top="0.78740157499999996" bottom="0.78740157499999996" header="0.31496062000000002" footer="0.31496062000000002"/>
  <pageSetup scale="95" orientation="landscape"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dimension ref="A1:AF147"/>
  <sheetViews>
    <sheetView showGridLines="0" topLeftCell="A3" zoomScale="50" zoomScaleNormal="50" workbookViewId="0">
      <pane xSplit="2" ySplit="8" topLeftCell="C44" activePane="bottomRight" state="frozen"/>
      <selection activeCell="A10" sqref="A10"/>
      <selection pane="topRight" activeCell="C10" sqref="C10"/>
      <selection pane="bottomLeft" activeCell="A11" sqref="A11"/>
      <selection pane="bottomRight" activeCell="S20" sqref="S20"/>
    </sheetView>
  </sheetViews>
  <sheetFormatPr defaultColWidth="8.85546875" defaultRowHeight="28.5"/>
  <cols>
    <col min="1" max="1" width="34.85546875" style="341" customWidth="1"/>
    <col min="2" max="2" width="69.28515625" style="341" customWidth="1"/>
    <col min="3" max="3" width="64.42578125" style="341" customWidth="1"/>
    <col min="4" max="4" width="22.5703125" style="378" customWidth="1"/>
    <col min="5" max="5" width="28.140625" style="378" customWidth="1"/>
    <col min="6" max="6" width="45.85546875" style="379" customWidth="1"/>
    <col min="7" max="7" width="83" style="341" customWidth="1"/>
    <col min="8" max="8" width="40.42578125" style="378" customWidth="1"/>
    <col min="9" max="12" width="26.7109375" style="341" customWidth="1"/>
    <col min="13" max="13" width="20.85546875" style="341" customWidth="1"/>
    <col min="14" max="14" width="23.140625" style="341" customWidth="1"/>
    <col min="15" max="15" width="82.5703125" style="341" customWidth="1"/>
    <col min="16" max="16" width="61.85546875" style="341" customWidth="1"/>
    <col min="17" max="17" width="51.5703125" style="341" customWidth="1"/>
    <col min="18" max="18" width="39.42578125" style="341" customWidth="1"/>
    <col min="19" max="19" width="68.85546875" style="341" customWidth="1"/>
    <col min="20" max="20" width="60.42578125" style="341" customWidth="1"/>
    <col min="21" max="21" width="28.85546875" style="341" customWidth="1"/>
    <col min="22" max="22" width="22" style="341" customWidth="1"/>
    <col min="23" max="23" width="23.28515625" style="341" customWidth="1"/>
    <col min="24" max="24" width="34.140625" style="341" customWidth="1"/>
    <col min="25" max="25" width="22.5703125" style="341" customWidth="1"/>
    <col min="26" max="26" width="37.28515625" style="341" customWidth="1"/>
    <col min="27" max="27" width="78.140625" style="341" customWidth="1"/>
    <col min="28" max="31" width="8.85546875" style="341"/>
    <col min="32" max="32" width="0" style="341" hidden="1" customWidth="1"/>
    <col min="33" max="16384" width="8.85546875" style="341"/>
  </cols>
  <sheetData>
    <row r="1" spans="1:32" s="368" customFormat="1" ht="171" hidden="1">
      <c r="A1" s="367" t="s">
        <v>0</v>
      </c>
      <c r="D1" s="369"/>
      <c r="E1" s="369"/>
      <c r="F1" s="370"/>
      <c r="H1" s="369"/>
    </row>
    <row r="2" spans="1:32" s="371" customFormat="1" ht="4.1500000000000004" hidden="1" customHeight="1">
      <c r="D2" s="372"/>
      <c r="E2" s="372"/>
      <c r="F2" s="373"/>
      <c r="H2" s="372"/>
    </row>
    <row r="3" spans="1:32" s="377" customFormat="1" ht="32.25" customHeight="1" thickBot="1">
      <c r="A3" s="407" t="s">
        <v>526</v>
      </c>
      <c r="B3" s="374"/>
      <c r="C3" s="375"/>
      <c r="D3" s="376"/>
      <c r="E3" s="376"/>
      <c r="F3" s="374"/>
      <c r="G3" s="374"/>
      <c r="H3" s="376"/>
      <c r="I3" s="374"/>
      <c r="J3" s="374"/>
      <c r="K3" s="374"/>
      <c r="L3" s="374"/>
      <c r="M3" s="374"/>
      <c r="O3" s="374"/>
      <c r="P3" s="374"/>
      <c r="Q3" s="374"/>
    </row>
    <row r="4" spans="1:32" ht="29.25" thickTop="1"/>
    <row r="5" spans="1:32" ht="29.25" thickBot="1">
      <c r="A5" s="409" t="s">
        <v>1</v>
      </c>
      <c r="B5" s="363"/>
      <c r="C5" s="465" t="s">
        <v>527</v>
      </c>
      <c r="D5" s="465"/>
      <c r="E5" s="465"/>
      <c r="F5" s="465"/>
      <c r="G5" s="465"/>
      <c r="H5" s="466"/>
      <c r="I5" s="344"/>
      <c r="J5" s="344"/>
      <c r="K5" s="344"/>
      <c r="L5" s="344"/>
      <c r="M5" s="344"/>
    </row>
    <row r="6" spans="1:32" ht="29.25" thickTop="1"/>
    <row r="7" spans="1:32" ht="44.25" customHeight="1" thickBot="1">
      <c r="A7" s="409" t="s">
        <v>2</v>
      </c>
      <c r="B7" s="343"/>
      <c r="C7" s="380" t="s">
        <v>1596</v>
      </c>
      <c r="D7" s="381"/>
      <c r="E7" s="381"/>
      <c r="F7" s="382"/>
      <c r="G7" s="383"/>
      <c r="AF7" s="341" t="s">
        <v>72</v>
      </c>
    </row>
    <row r="8" spans="1:32" ht="32.25" customHeight="1" thickTop="1">
      <c r="AF8" s="384" t="s">
        <v>73</v>
      </c>
    </row>
    <row r="9" spans="1:32" ht="33.75" customHeight="1" thickBot="1">
      <c r="A9" s="408" t="s">
        <v>11</v>
      </c>
      <c r="B9" s="385"/>
      <c r="C9" s="386"/>
      <c r="D9" s="385"/>
      <c r="E9" s="385"/>
      <c r="F9" s="387"/>
      <c r="G9" s="385"/>
      <c r="H9" s="388"/>
      <c r="I9" s="451" t="s">
        <v>67</v>
      </c>
      <c r="J9" s="452"/>
      <c r="K9" s="452"/>
      <c r="L9" s="452"/>
      <c r="M9" s="452"/>
      <c r="N9" s="452"/>
      <c r="O9" s="452"/>
      <c r="P9" s="452"/>
      <c r="Q9" s="452"/>
      <c r="R9" s="453"/>
      <c r="S9" s="389"/>
      <c r="T9" s="454" t="s">
        <v>30</v>
      </c>
      <c r="U9" s="455"/>
      <c r="V9" s="455"/>
      <c r="W9" s="455"/>
      <c r="X9" s="455"/>
      <c r="Y9" s="455"/>
      <c r="Z9" s="455"/>
      <c r="AA9" s="456"/>
    </row>
    <row r="10" spans="1:32" ht="112.5" customHeight="1" thickTop="1" thickBot="1">
      <c r="A10" s="323" t="s">
        <v>3</v>
      </c>
      <c r="B10" s="323" t="s">
        <v>4</v>
      </c>
      <c r="C10" s="323" t="s">
        <v>5</v>
      </c>
      <c r="D10" s="323" t="s">
        <v>9</v>
      </c>
      <c r="E10" s="323" t="s">
        <v>10</v>
      </c>
      <c r="F10" s="323" t="s">
        <v>6</v>
      </c>
      <c r="G10" s="323" t="s">
        <v>8</v>
      </c>
      <c r="H10" s="323" t="s">
        <v>70</v>
      </c>
      <c r="I10" s="292" t="s">
        <v>12</v>
      </c>
      <c r="J10" s="293" t="s">
        <v>13</v>
      </c>
      <c r="K10" s="294" t="s">
        <v>14</v>
      </c>
      <c r="L10" s="295" t="s">
        <v>15</v>
      </c>
      <c r="M10" s="296" t="s">
        <v>16</v>
      </c>
      <c r="N10" s="297" t="s">
        <v>17</v>
      </c>
      <c r="O10" s="298" t="s">
        <v>18</v>
      </c>
      <c r="P10" s="298" t="s">
        <v>19</v>
      </c>
      <c r="Q10" s="298" t="s">
        <v>20</v>
      </c>
      <c r="R10" s="298" t="s">
        <v>21</v>
      </c>
      <c r="S10" s="298" t="s">
        <v>68</v>
      </c>
      <c r="T10" s="299" t="s">
        <v>22</v>
      </c>
      <c r="U10" s="300" t="s">
        <v>23</v>
      </c>
      <c r="V10" s="300" t="s">
        <v>24</v>
      </c>
      <c r="W10" s="300" t="s">
        <v>25</v>
      </c>
      <c r="X10" s="300" t="s">
        <v>26</v>
      </c>
      <c r="Y10" s="300" t="s">
        <v>27</v>
      </c>
      <c r="Z10" s="300" t="s">
        <v>28</v>
      </c>
      <c r="AA10" s="300" t="s">
        <v>29</v>
      </c>
    </row>
    <row r="11" spans="1:32" ht="314.25" thickTop="1">
      <c r="A11" s="457" t="s">
        <v>130</v>
      </c>
      <c r="B11" s="301" t="s">
        <v>643</v>
      </c>
      <c r="C11" s="309" t="s">
        <v>79</v>
      </c>
      <c r="D11" s="321">
        <v>40817</v>
      </c>
      <c r="E11" s="321">
        <v>42644</v>
      </c>
      <c r="F11" s="315" t="s">
        <v>633</v>
      </c>
      <c r="G11" s="301" t="s">
        <v>1217</v>
      </c>
      <c r="H11" s="306">
        <v>3600000</v>
      </c>
      <c r="I11" s="390"/>
      <c r="J11" s="390"/>
      <c r="K11" s="390"/>
      <c r="L11" s="390" t="s">
        <v>69</v>
      </c>
      <c r="M11" s="390"/>
      <c r="N11" s="391"/>
      <c r="O11" s="345" t="s">
        <v>1453</v>
      </c>
      <c r="P11" s="345" t="s">
        <v>1454</v>
      </c>
      <c r="Q11" s="345"/>
      <c r="R11" s="345" t="s">
        <v>740</v>
      </c>
      <c r="S11" s="345" t="s">
        <v>1344</v>
      </c>
      <c r="T11" s="390"/>
      <c r="U11" s="390"/>
      <c r="V11" s="390"/>
      <c r="W11" s="390"/>
      <c r="X11" s="390"/>
      <c r="Y11" s="390"/>
      <c r="Z11" s="390"/>
      <c r="AA11" s="390"/>
    </row>
    <row r="12" spans="1:32" ht="142.5">
      <c r="A12" s="458"/>
      <c r="B12" s="301" t="s">
        <v>82</v>
      </c>
      <c r="C12" s="302" t="s">
        <v>83</v>
      </c>
      <c r="D12" s="321">
        <v>40817</v>
      </c>
      <c r="E12" s="303">
        <v>42644</v>
      </c>
      <c r="F12" s="304" t="s">
        <v>786</v>
      </c>
      <c r="G12" s="305" t="s">
        <v>1302</v>
      </c>
      <c r="H12" s="306">
        <v>200000</v>
      </c>
      <c r="I12" s="390"/>
      <c r="J12" s="390"/>
      <c r="K12" s="390"/>
      <c r="L12" s="390" t="s">
        <v>69</v>
      </c>
      <c r="M12" s="390"/>
      <c r="N12" s="391"/>
      <c r="O12" s="307" t="s">
        <v>1400</v>
      </c>
      <c r="P12" s="307" t="s">
        <v>1401</v>
      </c>
      <c r="Q12" s="307"/>
      <c r="R12" s="307" t="s">
        <v>786</v>
      </c>
      <c r="S12" s="307" t="s">
        <v>1402</v>
      </c>
      <c r="T12" s="342"/>
      <c r="U12" s="342"/>
      <c r="V12" s="342"/>
      <c r="W12" s="342" t="s">
        <v>1399</v>
      </c>
      <c r="X12" s="342"/>
      <c r="Y12" s="342"/>
      <c r="Z12" s="342"/>
      <c r="AA12" s="342"/>
    </row>
    <row r="13" spans="1:32" ht="256.5">
      <c r="A13" s="458"/>
      <c r="B13" s="301" t="s">
        <v>88</v>
      </c>
      <c r="C13" s="309" t="s">
        <v>89</v>
      </c>
      <c r="D13" s="321">
        <v>40817</v>
      </c>
      <c r="E13" s="321">
        <v>42644</v>
      </c>
      <c r="F13" s="315" t="s">
        <v>633</v>
      </c>
      <c r="G13" s="301" t="s">
        <v>1437</v>
      </c>
      <c r="H13" s="306">
        <v>3600000</v>
      </c>
      <c r="I13" s="390"/>
      <c r="J13" s="390"/>
      <c r="K13" s="390" t="s">
        <v>69</v>
      </c>
      <c r="L13" s="390"/>
      <c r="M13" s="390"/>
      <c r="N13" s="391"/>
      <c r="O13" s="346" t="s">
        <v>1455</v>
      </c>
      <c r="P13" s="346" t="s">
        <v>1345</v>
      </c>
      <c r="Q13" s="346" t="s">
        <v>843</v>
      </c>
      <c r="R13" s="346" t="s">
        <v>740</v>
      </c>
      <c r="S13" s="312" t="s">
        <v>1456</v>
      </c>
      <c r="T13" s="342" t="s">
        <v>1458</v>
      </c>
      <c r="U13" s="342"/>
      <c r="V13" s="342"/>
      <c r="W13" s="393">
        <v>42767</v>
      </c>
      <c r="X13" s="342"/>
      <c r="Y13" s="342"/>
      <c r="Z13" s="342" t="s">
        <v>1457</v>
      </c>
      <c r="AA13" s="342" t="s">
        <v>1459</v>
      </c>
    </row>
    <row r="14" spans="1:32" ht="285">
      <c r="A14" s="458"/>
      <c r="B14" s="308" t="s">
        <v>93</v>
      </c>
      <c r="C14" s="309" t="s">
        <v>647</v>
      </c>
      <c r="D14" s="321">
        <v>40817</v>
      </c>
      <c r="E14" s="321">
        <v>42644</v>
      </c>
      <c r="F14" s="310" t="s">
        <v>808</v>
      </c>
      <c r="G14" s="301" t="s">
        <v>1398</v>
      </c>
      <c r="H14" s="306">
        <v>200000</v>
      </c>
      <c r="I14" s="390"/>
      <c r="J14" s="390"/>
      <c r="K14" s="390" t="s">
        <v>69</v>
      </c>
      <c r="L14" s="390"/>
      <c r="M14" s="390"/>
      <c r="N14" s="391"/>
      <c r="O14" s="307" t="s">
        <v>1403</v>
      </c>
      <c r="P14" s="307"/>
      <c r="Q14" s="307" t="s">
        <v>1404</v>
      </c>
      <c r="R14" s="307" t="s">
        <v>1380</v>
      </c>
      <c r="S14" s="307"/>
      <c r="T14" s="342"/>
      <c r="U14" s="342"/>
      <c r="V14" s="342"/>
      <c r="W14" s="342"/>
      <c r="X14" s="342"/>
      <c r="Y14" s="342"/>
      <c r="Z14" s="342"/>
      <c r="AA14" s="342"/>
    </row>
    <row r="15" spans="1:32" ht="171">
      <c r="A15" s="458"/>
      <c r="B15" s="301" t="s">
        <v>97</v>
      </c>
      <c r="C15" s="309" t="s">
        <v>98</v>
      </c>
      <c r="D15" s="321">
        <v>40817</v>
      </c>
      <c r="E15" s="321">
        <v>42644</v>
      </c>
      <c r="F15" s="304" t="s">
        <v>786</v>
      </c>
      <c r="G15" s="301" t="s">
        <v>651</v>
      </c>
      <c r="H15" s="306">
        <v>900000</v>
      </c>
      <c r="I15" s="390"/>
      <c r="J15" s="390"/>
      <c r="K15" s="390" t="s">
        <v>69</v>
      </c>
      <c r="L15" s="390"/>
      <c r="M15" s="390"/>
      <c r="N15" s="391"/>
      <c r="O15" s="307" t="s">
        <v>1405</v>
      </c>
      <c r="P15" s="307" t="s">
        <v>1406</v>
      </c>
      <c r="Q15" s="307" t="s">
        <v>1407</v>
      </c>
      <c r="R15" s="307" t="s">
        <v>786</v>
      </c>
      <c r="S15" s="307" t="s">
        <v>1408</v>
      </c>
      <c r="T15" s="342"/>
      <c r="U15" s="342"/>
      <c r="V15" s="342"/>
      <c r="W15" s="342"/>
      <c r="X15" s="342"/>
      <c r="Y15" s="342"/>
      <c r="Z15" s="342"/>
      <c r="AA15" s="342"/>
    </row>
    <row r="16" spans="1:32" ht="399" customHeight="1">
      <c r="A16" s="458"/>
      <c r="B16" s="301" t="s">
        <v>99</v>
      </c>
      <c r="C16" s="309" t="s">
        <v>100</v>
      </c>
      <c r="D16" s="321">
        <v>41640</v>
      </c>
      <c r="E16" s="321">
        <v>41974</v>
      </c>
      <c r="F16" s="301" t="s">
        <v>102</v>
      </c>
      <c r="G16" s="301" t="s">
        <v>103</v>
      </c>
      <c r="H16" s="311">
        <v>250000</v>
      </c>
      <c r="I16" s="390"/>
      <c r="J16" s="390" t="s">
        <v>69</v>
      </c>
      <c r="K16" s="390"/>
      <c r="L16" s="390"/>
      <c r="M16" s="390"/>
      <c r="N16" s="391"/>
      <c r="O16" s="312" t="s">
        <v>1409</v>
      </c>
      <c r="P16" s="313" t="s">
        <v>1361</v>
      </c>
      <c r="Q16" s="313" t="s">
        <v>1362</v>
      </c>
      <c r="R16" s="313" t="s">
        <v>1363</v>
      </c>
      <c r="S16" s="314"/>
      <c r="T16" s="342"/>
      <c r="U16" s="342"/>
      <c r="V16" s="342"/>
      <c r="W16" s="393">
        <v>42767</v>
      </c>
      <c r="X16" s="342"/>
      <c r="Y16" s="342"/>
      <c r="Z16" s="342"/>
      <c r="AA16" s="342"/>
    </row>
    <row r="17" spans="1:27" ht="409.5">
      <c r="A17" s="458"/>
      <c r="B17" s="301" t="s">
        <v>1460</v>
      </c>
      <c r="C17" s="309" t="s">
        <v>105</v>
      </c>
      <c r="D17" s="321">
        <v>41548</v>
      </c>
      <c r="E17" s="321">
        <v>42644</v>
      </c>
      <c r="F17" s="305" t="s">
        <v>915</v>
      </c>
      <c r="G17" s="301" t="s">
        <v>106</v>
      </c>
      <c r="H17" s="306">
        <v>2100000</v>
      </c>
      <c r="I17" s="390"/>
      <c r="J17" s="390"/>
      <c r="K17" s="390" t="s">
        <v>69</v>
      </c>
      <c r="L17" s="390"/>
      <c r="M17" s="390"/>
      <c r="N17" s="391"/>
      <c r="O17" s="307" t="s">
        <v>1461</v>
      </c>
      <c r="P17" s="307"/>
      <c r="Q17" s="307"/>
      <c r="R17" s="307" t="s">
        <v>1391</v>
      </c>
      <c r="S17" s="307"/>
      <c r="T17" s="342"/>
      <c r="U17" s="342"/>
      <c r="V17" s="342"/>
      <c r="W17" s="342"/>
      <c r="X17" s="342"/>
      <c r="Y17" s="342"/>
      <c r="Z17" s="342"/>
      <c r="AA17" s="342"/>
    </row>
    <row r="18" spans="1:27" ht="171">
      <c r="A18" s="458"/>
      <c r="B18" s="301" t="s">
        <v>653</v>
      </c>
      <c r="C18" s="309" t="s">
        <v>107</v>
      </c>
      <c r="D18" s="321">
        <v>41365</v>
      </c>
      <c r="E18" s="321">
        <v>42461</v>
      </c>
      <c r="F18" s="310" t="s">
        <v>1305</v>
      </c>
      <c r="G18" s="305" t="s">
        <v>1303</v>
      </c>
      <c r="H18" s="347" t="s">
        <v>1218</v>
      </c>
      <c r="I18" s="390"/>
      <c r="J18" s="390" t="s">
        <v>69</v>
      </c>
      <c r="K18" s="390"/>
      <c r="L18" s="390"/>
      <c r="M18" s="390"/>
      <c r="N18" s="391"/>
      <c r="O18" s="361" t="s">
        <v>1463</v>
      </c>
      <c r="P18" s="307"/>
      <c r="Q18" s="307"/>
      <c r="R18" s="307"/>
      <c r="S18" s="307" t="s">
        <v>1462</v>
      </c>
      <c r="T18" s="342"/>
      <c r="U18" s="342"/>
      <c r="V18" s="342"/>
      <c r="W18" s="342"/>
      <c r="X18" s="342"/>
      <c r="Y18" s="342"/>
      <c r="Z18" s="342"/>
      <c r="AA18" s="342"/>
    </row>
    <row r="19" spans="1:27" ht="171">
      <c r="A19" s="458"/>
      <c r="B19" s="301" t="s">
        <v>109</v>
      </c>
      <c r="C19" s="309" t="s">
        <v>110</v>
      </c>
      <c r="D19" s="321">
        <v>40817</v>
      </c>
      <c r="E19" s="321">
        <v>42644</v>
      </c>
      <c r="F19" s="301" t="s">
        <v>1319</v>
      </c>
      <c r="G19" s="301" t="s">
        <v>1219</v>
      </c>
      <c r="H19" s="306">
        <v>3500000</v>
      </c>
      <c r="I19" s="390"/>
      <c r="J19" s="390"/>
      <c r="K19" s="390"/>
      <c r="L19" s="390" t="s">
        <v>69</v>
      </c>
      <c r="M19" s="390"/>
      <c r="N19" s="391"/>
      <c r="O19" s="361" t="s">
        <v>1464</v>
      </c>
      <c r="P19" s="307"/>
      <c r="Q19" s="307"/>
      <c r="R19" s="307"/>
      <c r="S19" s="307"/>
      <c r="T19" s="342"/>
      <c r="U19" s="342"/>
      <c r="V19" s="342"/>
      <c r="W19" s="393">
        <v>42767</v>
      </c>
      <c r="X19" s="342"/>
      <c r="Y19" s="342"/>
      <c r="Z19" s="342"/>
      <c r="AA19" s="342"/>
    </row>
    <row r="20" spans="1:27" ht="409.5">
      <c r="A20" s="458"/>
      <c r="B20" s="301" t="s">
        <v>1220</v>
      </c>
      <c r="C20" s="309" t="s">
        <v>788</v>
      </c>
      <c r="D20" s="320">
        <v>40920</v>
      </c>
      <c r="E20" s="321">
        <v>42644</v>
      </c>
      <c r="F20" s="301" t="s">
        <v>119</v>
      </c>
      <c r="G20" s="301" t="s">
        <v>120</v>
      </c>
      <c r="H20" s="306">
        <v>600000</v>
      </c>
      <c r="I20" s="390"/>
      <c r="J20" s="390"/>
      <c r="K20" s="390"/>
      <c r="L20" s="390" t="s">
        <v>69</v>
      </c>
      <c r="M20" s="390"/>
      <c r="N20" s="391"/>
      <c r="O20" s="349" t="s">
        <v>1465</v>
      </c>
      <c r="P20" s="307" t="s">
        <v>1467</v>
      </c>
      <c r="Q20" s="307"/>
      <c r="R20" s="307" t="s">
        <v>1466</v>
      </c>
      <c r="S20" s="362" t="s">
        <v>1604</v>
      </c>
      <c r="T20" s="342"/>
      <c r="U20" s="342"/>
      <c r="V20" s="342"/>
      <c r="W20" s="342"/>
      <c r="X20" s="342"/>
      <c r="Y20" s="342"/>
      <c r="Z20" s="342"/>
      <c r="AA20" s="342"/>
    </row>
    <row r="21" spans="1:27" ht="228">
      <c r="A21" s="458"/>
      <c r="B21" s="305" t="s">
        <v>1438</v>
      </c>
      <c r="C21" s="350" t="s">
        <v>1053</v>
      </c>
      <c r="D21" s="303">
        <v>41791</v>
      </c>
      <c r="E21" s="303">
        <v>42644</v>
      </c>
      <c r="F21" s="301" t="s">
        <v>1323</v>
      </c>
      <c r="G21" s="305" t="s">
        <v>1287</v>
      </c>
      <c r="H21" s="306">
        <v>800000</v>
      </c>
      <c r="I21" s="390"/>
      <c r="J21" s="390"/>
      <c r="K21" s="390" t="s">
        <v>69</v>
      </c>
      <c r="L21" s="390"/>
      <c r="M21" s="390"/>
      <c r="N21" s="391"/>
      <c r="O21" s="361" t="s">
        <v>1589</v>
      </c>
      <c r="P21" s="307"/>
      <c r="Q21" s="307" t="s">
        <v>886</v>
      </c>
      <c r="R21" s="307" t="s">
        <v>1588</v>
      </c>
      <c r="S21" s="307" t="s">
        <v>1468</v>
      </c>
      <c r="T21" s="342"/>
      <c r="U21" s="342"/>
      <c r="V21" s="342"/>
      <c r="W21" s="342"/>
      <c r="X21" s="342"/>
      <c r="Y21" s="342"/>
      <c r="Z21" s="342"/>
      <c r="AA21" s="342"/>
    </row>
    <row r="22" spans="1:27" ht="172.5" customHeight="1">
      <c r="A22" s="459"/>
      <c r="B22" s="305" t="s">
        <v>1238</v>
      </c>
      <c r="C22" s="309" t="s">
        <v>1239</v>
      </c>
      <c r="D22" s="303">
        <v>41275</v>
      </c>
      <c r="E22" s="303">
        <v>42370</v>
      </c>
      <c r="F22" s="315" t="s">
        <v>633</v>
      </c>
      <c r="G22" s="310" t="s">
        <v>1288</v>
      </c>
      <c r="H22" s="351"/>
      <c r="I22" s="390"/>
      <c r="J22" s="390"/>
      <c r="K22" s="390"/>
      <c r="L22" s="390"/>
      <c r="M22" s="390" t="s">
        <v>69</v>
      </c>
      <c r="N22" s="391"/>
      <c r="O22" s="346" t="s">
        <v>1346</v>
      </c>
      <c r="P22" s="346" t="s">
        <v>1345</v>
      </c>
      <c r="Q22" s="346"/>
      <c r="R22" s="346" t="s">
        <v>740</v>
      </c>
      <c r="S22" s="346"/>
      <c r="T22" s="342"/>
      <c r="U22" s="342"/>
      <c r="V22" s="342"/>
      <c r="W22" s="342"/>
      <c r="X22" s="342"/>
      <c r="Y22" s="342"/>
      <c r="Z22" s="342"/>
      <c r="AA22" s="342"/>
    </row>
    <row r="23" spans="1:27" ht="285">
      <c r="A23" s="460" t="s">
        <v>173</v>
      </c>
      <c r="B23" s="315" t="s">
        <v>1221</v>
      </c>
      <c r="C23" s="352" t="s">
        <v>1232</v>
      </c>
      <c r="D23" s="324">
        <v>40817</v>
      </c>
      <c r="E23" s="324">
        <v>42644</v>
      </c>
      <c r="F23" s="315" t="s">
        <v>633</v>
      </c>
      <c r="G23" s="315" t="s">
        <v>137</v>
      </c>
      <c r="H23" s="317">
        <v>1400000</v>
      </c>
      <c r="I23" s="390"/>
      <c r="J23" s="390"/>
      <c r="K23" s="390"/>
      <c r="L23" s="390" t="s">
        <v>69</v>
      </c>
      <c r="M23" s="390"/>
      <c r="N23" s="391"/>
      <c r="O23" s="346" t="s">
        <v>1347</v>
      </c>
      <c r="P23" s="346" t="s">
        <v>1345</v>
      </c>
      <c r="Q23" s="346"/>
      <c r="R23" s="346" t="s">
        <v>740</v>
      </c>
      <c r="S23" s="307"/>
      <c r="T23" s="342"/>
      <c r="U23" s="342"/>
      <c r="V23" s="342"/>
      <c r="W23" s="342"/>
      <c r="X23" s="342"/>
      <c r="Y23" s="342"/>
      <c r="Z23" s="342"/>
      <c r="AA23" s="342"/>
    </row>
    <row r="24" spans="1:27" ht="285">
      <c r="A24" s="458"/>
      <c r="B24" s="315" t="s">
        <v>1222</v>
      </c>
      <c r="C24" s="316" t="s">
        <v>142</v>
      </c>
      <c r="D24" s="353">
        <v>41852</v>
      </c>
      <c r="E24" s="324">
        <v>42644</v>
      </c>
      <c r="F24" s="315" t="s">
        <v>1307</v>
      </c>
      <c r="G24" s="305" t="s">
        <v>1233</v>
      </c>
      <c r="H24" s="317">
        <v>100000</v>
      </c>
      <c r="I24" s="390"/>
      <c r="J24" s="390" t="s">
        <v>69</v>
      </c>
      <c r="K24" s="390"/>
      <c r="L24" s="390"/>
      <c r="M24" s="390"/>
      <c r="N24" s="391"/>
      <c r="O24" s="361" t="s">
        <v>1598</v>
      </c>
      <c r="P24" s="307"/>
      <c r="Q24" s="307"/>
      <c r="R24" s="307" t="s">
        <v>1597</v>
      </c>
      <c r="S24" s="307"/>
      <c r="T24" s="342"/>
      <c r="U24" s="342"/>
      <c r="V24" s="342"/>
      <c r="W24" s="342"/>
      <c r="X24" s="342"/>
      <c r="Y24" s="342"/>
      <c r="Z24" s="342"/>
      <c r="AA24" s="342"/>
    </row>
    <row r="25" spans="1:27" ht="167.25" customHeight="1">
      <c r="A25" s="458"/>
      <c r="B25" s="315" t="s">
        <v>1223</v>
      </c>
      <c r="C25" s="316" t="s">
        <v>144</v>
      </c>
      <c r="D25" s="324">
        <v>41640</v>
      </c>
      <c r="E25" s="324">
        <v>42644</v>
      </c>
      <c r="F25" s="318" t="s">
        <v>411</v>
      </c>
      <c r="G25" s="305" t="s">
        <v>1234</v>
      </c>
      <c r="H25" s="354">
        <v>1000000</v>
      </c>
      <c r="I25" s="390"/>
      <c r="J25" s="390"/>
      <c r="K25" s="390"/>
      <c r="L25" s="390"/>
      <c r="M25" s="390"/>
      <c r="N25" s="394"/>
      <c r="O25" s="365" t="s">
        <v>1470</v>
      </c>
      <c r="P25" s="340"/>
      <c r="Q25" s="340"/>
      <c r="R25" s="340"/>
      <c r="S25" s="340"/>
      <c r="T25" s="390"/>
      <c r="U25" s="390"/>
      <c r="V25" s="390"/>
      <c r="W25" s="390"/>
      <c r="X25" s="390"/>
      <c r="Y25" s="390"/>
      <c r="Z25" s="390"/>
      <c r="AA25" s="390"/>
    </row>
    <row r="26" spans="1:27" ht="285">
      <c r="A26" s="458"/>
      <c r="B26" s="315" t="s">
        <v>1224</v>
      </c>
      <c r="C26" s="316" t="s">
        <v>150</v>
      </c>
      <c r="D26" s="324">
        <v>41730</v>
      </c>
      <c r="E26" s="324">
        <v>42461</v>
      </c>
      <c r="F26" s="304" t="s">
        <v>786</v>
      </c>
      <c r="G26" s="315" t="s">
        <v>667</v>
      </c>
      <c r="H26" s="317">
        <v>60000</v>
      </c>
      <c r="I26" s="390"/>
      <c r="J26" s="390" t="s">
        <v>69</v>
      </c>
      <c r="K26" s="390"/>
      <c r="L26" s="390"/>
      <c r="M26" s="390"/>
      <c r="N26" s="391"/>
      <c r="O26" s="307" t="s">
        <v>1411</v>
      </c>
      <c r="P26" s="340"/>
      <c r="Q26" s="340" t="s">
        <v>1410</v>
      </c>
      <c r="R26" s="307" t="s">
        <v>786</v>
      </c>
      <c r="S26" s="340"/>
      <c r="T26" s="390" t="s">
        <v>1412</v>
      </c>
      <c r="U26" s="390" t="s">
        <v>1413</v>
      </c>
      <c r="V26" s="390"/>
      <c r="W26" s="395">
        <v>42767</v>
      </c>
      <c r="X26" s="390"/>
      <c r="Y26" s="390"/>
      <c r="Z26" s="390"/>
      <c r="AA26" s="390"/>
    </row>
    <row r="27" spans="1:27" ht="134.25" customHeight="1">
      <c r="A27" s="458"/>
      <c r="B27" s="315" t="s">
        <v>1237</v>
      </c>
      <c r="C27" s="316" t="s">
        <v>152</v>
      </c>
      <c r="D27" s="324">
        <v>40817</v>
      </c>
      <c r="E27" s="324">
        <v>42430</v>
      </c>
      <c r="F27" s="315" t="s">
        <v>633</v>
      </c>
      <c r="G27" s="315" t="s">
        <v>1225</v>
      </c>
      <c r="H27" s="317">
        <v>4000000</v>
      </c>
      <c r="I27" s="390"/>
      <c r="J27" s="390"/>
      <c r="K27" s="390"/>
      <c r="L27" s="390" t="s">
        <v>69</v>
      </c>
      <c r="M27" s="390"/>
      <c r="N27" s="391"/>
      <c r="O27" s="345" t="s">
        <v>1348</v>
      </c>
      <c r="P27" s="345" t="s">
        <v>1349</v>
      </c>
      <c r="Q27" s="345"/>
      <c r="R27" s="345" t="s">
        <v>740</v>
      </c>
      <c r="S27" s="340"/>
      <c r="T27" s="390"/>
      <c r="U27" s="390"/>
      <c r="V27" s="390"/>
      <c r="W27" s="395">
        <v>42767</v>
      </c>
      <c r="X27" s="390"/>
      <c r="Y27" s="390"/>
      <c r="Z27" s="390"/>
      <c r="AA27" s="390"/>
    </row>
    <row r="28" spans="1:27" ht="342">
      <c r="A28" s="458"/>
      <c r="B28" s="315" t="s">
        <v>1226</v>
      </c>
      <c r="C28" s="316" t="s">
        <v>157</v>
      </c>
      <c r="D28" s="324">
        <v>41275</v>
      </c>
      <c r="E28" s="324">
        <v>42370</v>
      </c>
      <c r="F28" s="315" t="s">
        <v>561</v>
      </c>
      <c r="G28" s="315" t="s">
        <v>158</v>
      </c>
      <c r="H28" s="317">
        <v>1700000</v>
      </c>
      <c r="I28" s="390"/>
      <c r="J28" s="390"/>
      <c r="K28" s="390" t="s">
        <v>69</v>
      </c>
      <c r="L28" s="390"/>
      <c r="M28" s="390"/>
      <c r="N28" s="391"/>
      <c r="O28" s="312" t="s">
        <v>1414</v>
      </c>
      <c r="P28" s="312" t="s">
        <v>1415</v>
      </c>
      <c r="Q28" s="312" t="s">
        <v>1416</v>
      </c>
      <c r="R28" s="312" t="s">
        <v>1364</v>
      </c>
      <c r="S28" s="314" t="s">
        <v>1365</v>
      </c>
      <c r="T28" s="390"/>
      <c r="U28" s="390"/>
      <c r="V28" s="390"/>
      <c r="W28" s="395">
        <v>42767</v>
      </c>
      <c r="X28" s="390"/>
      <c r="Y28" s="390"/>
      <c r="Z28" s="390"/>
      <c r="AA28" s="390"/>
    </row>
    <row r="29" spans="1:27" ht="167.25" customHeight="1">
      <c r="A29" s="458"/>
      <c r="B29" s="315" t="s">
        <v>1227</v>
      </c>
      <c r="C29" s="316" t="s">
        <v>160</v>
      </c>
      <c r="D29" s="324">
        <v>40969</v>
      </c>
      <c r="E29" s="324">
        <v>42644</v>
      </c>
      <c r="F29" s="304" t="s">
        <v>786</v>
      </c>
      <c r="G29" s="305" t="s">
        <v>1235</v>
      </c>
      <c r="H29" s="317">
        <v>7500000</v>
      </c>
      <c r="I29" s="390"/>
      <c r="J29" s="390"/>
      <c r="K29" s="390"/>
      <c r="L29" s="390" t="s">
        <v>69</v>
      </c>
      <c r="M29" s="390"/>
      <c r="N29" s="391"/>
      <c r="O29" s="307" t="s">
        <v>1417</v>
      </c>
      <c r="P29" s="340"/>
      <c r="Q29" s="340"/>
      <c r="R29" s="307" t="s">
        <v>786</v>
      </c>
      <c r="S29" s="340" t="s">
        <v>1418</v>
      </c>
      <c r="T29" s="390"/>
      <c r="U29" s="390"/>
      <c r="V29" s="390"/>
      <c r="W29" s="395">
        <v>42767</v>
      </c>
      <c r="X29" s="390"/>
      <c r="Y29" s="390"/>
      <c r="Z29" s="390"/>
      <c r="AA29" s="390"/>
    </row>
    <row r="30" spans="1:27" ht="142.5">
      <c r="A30" s="458"/>
      <c r="B30" s="315" t="s">
        <v>1228</v>
      </c>
      <c r="C30" s="316" t="s">
        <v>166</v>
      </c>
      <c r="D30" s="324">
        <v>40909</v>
      </c>
      <c r="E30" s="324">
        <v>42644</v>
      </c>
      <c r="F30" s="315" t="s">
        <v>633</v>
      </c>
      <c r="G30" s="315" t="s">
        <v>1600</v>
      </c>
      <c r="H30" s="317"/>
      <c r="I30" s="390"/>
      <c r="J30" s="390"/>
      <c r="K30" s="390"/>
      <c r="L30" s="390" t="s">
        <v>69</v>
      </c>
      <c r="M30" s="390"/>
      <c r="N30" s="391"/>
      <c r="O30" s="345" t="s">
        <v>1350</v>
      </c>
      <c r="P30" s="345" t="s">
        <v>1351</v>
      </c>
      <c r="Q30" s="345"/>
      <c r="R30" s="345" t="s">
        <v>1352</v>
      </c>
      <c r="S30" s="340" t="s">
        <v>1360</v>
      </c>
      <c r="T30" s="390"/>
      <c r="U30" s="390"/>
      <c r="V30" s="390"/>
      <c r="W30" s="390"/>
      <c r="X30" s="390"/>
      <c r="Y30" s="390"/>
      <c r="Z30" s="390"/>
      <c r="AA30" s="390"/>
    </row>
    <row r="31" spans="1:27" ht="114">
      <c r="A31" s="458"/>
      <c r="B31" s="315" t="s">
        <v>1229</v>
      </c>
      <c r="C31" s="316" t="s">
        <v>169</v>
      </c>
      <c r="D31" s="324">
        <v>40909</v>
      </c>
      <c r="E31" s="324">
        <v>42644</v>
      </c>
      <c r="F31" s="315" t="s">
        <v>633</v>
      </c>
      <c r="G31" s="305" t="s">
        <v>1236</v>
      </c>
      <c r="H31" s="317">
        <v>1000000</v>
      </c>
      <c r="I31" s="390"/>
      <c r="J31" s="390"/>
      <c r="K31" s="390"/>
      <c r="L31" s="390" t="s">
        <v>69</v>
      </c>
      <c r="M31" s="390"/>
      <c r="N31" s="391"/>
      <c r="O31" s="345" t="s">
        <v>1471</v>
      </c>
      <c r="P31" s="345" t="s">
        <v>1345</v>
      </c>
      <c r="Q31" s="345"/>
      <c r="R31" s="345" t="s">
        <v>740</v>
      </c>
      <c r="S31" s="340"/>
      <c r="T31" s="390"/>
      <c r="U31" s="390"/>
      <c r="V31" s="390"/>
      <c r="W31" s="390"/>
      <c r="X31" s="390"/>
      <c r="Y31" s="390"/>
      <c r="Z31" s="390"/>
      <c r="AA31" s="390"/>
    </row>
    <row r="32" spans="1:27" ht="409.5">
      <c r="A32" s="458"/>
      <c r="B32" s="305" t="s">
        <v>1230</v>
      </c>
      <c r="C32" s="316" t="s">
        <v>171</v>
      </c>
      <c r="D32" s="324">
        <v>40909</v>
      </c>
      <c r="E32" s="324">
        <v>42644</v>
      </c>
      <c r="F32" s="315" t="s">
        <v>563</v>
      </c>
      <c r="G32" s="315" t="s">
        <v>898</v>
      </c>
      <c r="H32" s="317">
        <v>2000000</v>
      </c>
      <c r="I32" s="390"/>
      <c r="J32" s="390"/>
      <c r="K32" s="390"/>
      <c r="L32" s="390" t="s">
        <v>69</v>
      </c>
      <c r="M32" s="390"/>
      <c r="N32" s="391"/>
      <c r="O32" s="340" t="s">
        <v>1472</v>
      </c>
      <c r="P32" s="340"/>
      <c r="Q32" s="340"/>
      <c r="R32" s="340" t="s">
        <v>1473</v>
      </c>
      <c r="S32" s="340"/>
      <c r="T32" s="390"/>
      <c r="U32" s="390"/>
      <c r="V32" s="390"/>
      <c r="W32" s="390"/>
      <c r="X32" s="390"/>
      <c r="Y32" s="390"/>
      <c r="Z32" s="390"/>
      <c r="AA32" s="390"/>
    </row>
    <row r="33" spans="1:27" ht="143.25" thickBot="1">
      <c r="A33" s="461"/>
      <c r="B33" s="315" t="s">
        <v>1231</v>
      </c>
      <c r="C33" s="316" t="s">
        <v>502</v>
      </c>
      <c r="D33" s="324">
        <v>40969</v>
      </c>
      <c r="E33" s="324">
        <v>42644</v>
      </c>
      <c r="F33" s="310" t="s">
        <v>1257</v>
      </c>
      <c r="G33" s="315" t="s">
        <v>926</v>
      </c>
      <c r="H33" s="364">
        <v>900000</v>
      </c>
      <c r="I33" s="390"/>
      <c r="J33" s="390"/>
      <c r="K33" s="390"/>
      <c r="L33" s="390" t="s">
        <v>69</v>
      </c>
      <c r="M33" s="390"/>
      <c r="N33" s="391"/>
      <c r="O33" s="345" t="s">
        <v>1474</v>
      </c>
      <c r="P33" s="355" t="s">
        <v>1341</v>
      </c>
      <c r="Q33" s="340"/>
      <c r="R33" s="355" t="s">
        <v>1342</v>
      </c>
      <c r="S33" s="348"/>
      <c r="T33" s="390"/>
      <c r="U33" s="390"/>
      <c r="V33" s="390"/>
      <c r="W33" s="390"/>
      <c r="X33" s="390"/>
      <c r="Y33" s="390"/>
      <c r="Z33" s="390"/>
      <c r="AA33" s="390"/>
    </row>
    <row r="34" spans="1:27" ht="171.75" thickTop="1">
      <c r="A34" s="462" t="s">
        <v>242</v>
      </c>
      <c r="B34" s="305" t="s">
        <v>174</v>
      </c>
      <c r="C34" s="315" t="s">
        <v>175</v>
      </c>
      <c r="D34" s="324">
        <v>41456</v>
      </c>
      <c r="E34" s="324">
        <v>41821</v>
      </c>
      <c r="F34" s="310" t="s">
        <v>1305</v>
      </c>
      <c r="G34" s="305" t="s">
        <v>1384</v>
      </c>
      <c r="H34" s="356">
        <v>200000</v>
      </c>
      <c r="I34" s="390"/>
      <c r="J34" s="390" t="s">
        <v>69</v>
      </c>
      <c r="K34" s="390"/>
      <c r="L34" s="390"/>
      <c r="M34" s="390"/>
      <c r="N34" s="391"/>
      <c r="O34" s="361" t="s">
        <v>1476</v>
      </c>
      <c r="P34" s="307"/>
      <c r="Q34" s="307" t="s">
        <v>1475</v>
      </c>
      <c r="R34" s="307"/>
      <c r="S34" s="307"/>
      <c r="T34" s="342"/>
      <c r="U34" s="342"/>
      <c r="V34" s="342"/>
      <c r="W34" s="393">
        <v>42767</v>
      </c>
      <c r="X34" s="342" t="s">
        <v>405</v>
      </c>
      <c r="Y34" s="342"/>
      <c r="Z34" s="342"/>
      <c r="AA34" s="342"/>
    </row>
    <row r="35" spans="1:27" ht="409.5">
      <c r="A35" s="463"/>
      <c r="B35" s="315" t="s">
        <v>1240</v>
      </c>
      <c r="C35" s="315" t="s">
        <v>195</v>
      </c>
      <c r="D35" s="324">
        <v>41487</v>
      </c>
      <c r="E35" s="324">
        <v>42644</v>
      </c>
      <c r="F35" s="315" t="s">
        <v>1310</v>
      </c>
      <c r="G35" s="315" t="s">
        <v>683</v>
      </c>
      <c r="H35" s="356" t="s">
        <v>796</v>
      </c>
      <c r="I35" s="390"/>
      <c r="J35" s="390"/>
      <c r="K35" s="390"/>
      <c r="L35" s="390" t="s">
        <v>69</v>
      </c>
      <c r="M35" s="390"/>
      <c r="N35" s="391"/>
      <c r="O35" s="307" t="s">
        <v>1477</v>
      </c>
      <c r="P35" s="307" t="s">
        <v>1478</v>
      </c>
      <c r="Q35" s="307" t="s">
        <v>1336</v>
      </c>
      <c r="R35" s="307" t="s">
        <v>1337</v>
      </c>
      <c r="S35" s="307"/>
      <c r="T35" s="342"/>
      <c r="U35" s="342"/>
      <c r="V35" s="342"/>
      <c r="W35" s="342"/>
      <c r="X35" s="342"/>
      <c r="Y35" s="342"/>
      <c r="Z35" s="342"/>
      <c r="AA35" s="342"/>
    </row>
    <row r="36" spans="1:27" ht="285">
      <c r="A36" s="463"/>
      <c r="B36" s="315" t="s">
        <v>1241</v>
      </c>
      <c r="C36" s="315" t="s">
        <v>205</v>
      </c>
      <c r="D36" s="324">
        <v>41791</v>
      </c>
      <c r="E36" s="324">
        <v>42644</v>
      </c>
      <c r="F36" s="310" t="s">
        <v>1311</v>
      </c>
      <c r="G36" s="305" t="s">
        <v>1250</v>
      </c>
      <c r="H36" s="356">
        <v>25000</v>
      </c>
      <c r="I36" s="390"/>
      <c r="J36" s="390"/>
      <c r="K36" s="390"/>
      <c r="L36" s="390" t="s">
        <v>69</v>
      </c>
      <c r="M36" s="390"/>
      <c r="N36" s="391"/>
      <c r="O36" s="307" t="s">
        <v>1480</v>
      </c>
      <c r="P36" s="307"/>
      <c r="Q36" s="307"/>
      <c r="R36" s="307" t="s">
        <v>1390</v>
      </c>
      <c r="S36" s="307" t="s">
        <v>1389</v>
      </c>
      <c r="T36" s="342" t="s">
        <v>1479</v>
      </c>
      <c r="U36" s="342"/>
      <c r="V36" s="342"/>
      <c r="W36" s="342"/>
      <c r="X36" s="342"/>
      <c r="Y36" s="342"/>
      <c r="Z36" s="342"/>
      <c r="AA36" s="342"/>
    </row>
    <row r="37" spans="1:27" ht="409.5">
      <c r="A37" s="463"/>
      <c r="B37" s="315" t="s">
        <v>1242</v>
      </c>
      <c r="C37" s="315" t="s">
        <v>209</v>
      </c>
      <c r="D37" s="324">
        <v>41061</v>
      </c>
      <c r="E37" s="324">
        <v>42644</v>
      </c>
      <c r="F37" s="305" t="s">
        <v>1304</v>
      </c>
      <c r="G37" s="305" t="s">
        <v>1243</v>
      </c>
      <c r="H37" s="356">
        <v>2500000</v>
      </c>
      <c r="I37" s="390"/>
      <c r="J37" s="390"/>
      <c r="K37" s="390" t="s">
        <v>69</v>
      </c>
      <c r="L37" s="390"/>
      <c r="M37" s="390"/>
      <c r="N37" s="391"/>
      <c r="O37" s="366" t="s">
        <v>1603</v>
      </c>
      <c r="P37" s="340"/>
      <c r="Q37" s="340"/>
      <c r="R37" s="340" t="s">
        <v>1481</v>
      </c>
      <c r="S37" s="340"/>
      <c r="T37" s="390"/>
      <c r="U37" s="390"/>
      <c r="V37" s="390"/>
      <c r="W37" s="395">
        <v>42767</v>
      </c>
      <c r="X37" s="390"/>
      <c r="Y37" s="390"/>
      <c r="Z37" s="390"/>
      <c r="AA37" s="390"/>
    </row>
    <row r="38" spans="1:27" ht="87.75" customHeight="1">
      <c r="A38" s="463"/>
      <c r="B38" s="315" t="s">
        <v>1244</v>
      </c>
      <c r="C38" s="315" t="s">
        <v>219</v>
      </c>
      <c r="D38" s="324">
        <v>40909</v>
      </c>
      <c r="E38" s="324">
        <v>41244</v>
      </c>
      <c r="F38" s="318" t="s">
        <v>1308</v>
      </c>
      <c r="G38" s="305" t="s">
        <v>1251</v>
      </c>
      <c r="H38" s="356">
        <v>500000</v>
      </c>
      <c r="I38" s="390"/>
      <c r="J38" s="390"/>
      <c r="K38" s="390"/>
      <c r="L38" s="390"/>
      <c r="M38" s="396"/>
      <c r="N38" s="391"/>
      <c r="O38" s="357" t="s">
        <v>889</v>
      </c>
      <c r="P38" s="340" t="s">
        <v>1054</v>
      </c>
      <c r="Q38" s="340"/>
      <c r="R38" s="340"/>
      <c r="S38" s="340"/>
      <c r="T38" s="390"/>
      <c r="U38" s="390"/>
      <c r="V38" s="390"/>
      <c r="W38" s="390"/>
      <c r="X38" s="390"/>
      <c r="Y38" s="390"/>
      <c r="Z38" s="390"/>
      <c r="AA38" s="390"/>
    </row>
    <row r="39" spans="1:27" ht="113.25" customHeight="1">
      <c r="A39" s="463"/>
      <c r="B39" s="315" t="s">
        <v>1245</v>
      </c>
      <c r="C39" s="315" t="s">
        <v>219</v>
      </c>
      <c r="D39" s="353">
        <v>41456</v>
      </c>
      <c r="E39" s="353">
        <v>42186</v>
      </c>
      <c r="F39" s="305" t="s">
        <v>1246</v>
      </c>
      <c r="G39" s="305" t="s">
        <v>1252</v>
      </c>
      <c r="H39" s="356">
        <v>200000</v>
      </c>
      <c r="I39" s="390"/>
      <c r="J39" s="390" t="s">
        <v>69</v>
      </c>
      <c r="K39" s="390"/>
      <c r="L39" s="390"/>
      <c r="M39" s="390"/>
      <c r="N39" s="391"/>
      <c r="O39" s="340" t="s">
        <v>1482</v>
      </c>
      <c r="P39" s="340" t="s">
        <v>1483</v>
      </c>
      <c r="Q39" s="340" t="s">
        <v>1485</v>
      </c>
      <c r="R39" s="340" t="s">
        <v>1381</v>
      </c>
      <c r="S39" s="340" t="s">
        <v>1382</v>
      </c>
      <c r="T39" s="390"/>
      <c r="U39" s="390"/>
      <c r="V39" s="390"/>
      <c r="W39" s="397">
        <v>42767</v>
      </c>
      <c r="X39" s="390" t="s">
        <v>1484</v>
      </c>
      <c r="Y39" s="390"/>
      <c r="Z39" s="390"/>
      <c r="AA39" s="390"/>
    </row>
    <row r="40" spans="1:27" ht="142.5">
      <c r="A40" s="463"/>
      <c r="B40" s="315" t="s">
        <v>1247</v>
      </c>
      <c r="C40" s="315" t="s">
        <v>219</v>
      </c>
      <c r="D40" s="324">
        <v>40909</v>
      </c>
      <c r="E40" s="353">
        <v>42339</v>
      </c>
      <c r="F40" s="315" t="s">
        <v>1318</v>
      </c>
      <c r="G40" s="305" t="s">
        <v>1253</v>
      </c>
      <c r="H40" s="356">
        <v>1000000</v>
      </c>
      <c r="I40" s="390"/>
      <c r="J40" s="390"/>
      <c r="K40" s="390" t="s">
        <v>69</v>
      </c>
      <c r="L40" s="390"/>
      <c r="M40" s="390"/>
      <c r="N40" s="391"/>
      <c r="O40" s="340" t="s">
        <v>1493</v>
      </c>
      <c r="P40" s="340" t="s">
        <v>1494</v>
      </c>
      <c r="Q40" s="340"/>
      <c r="R40" s="340" t="s">
        <v>1486</v>
      </c>
      <c r="S40" s="340"/>
      <c r="T40" s="390"/>
      <c r="U40" s="390"/>
      <c r="V40" s="390"/>
      <c r="W40" s="395">
        <v>42767</v>
      </c>
      <c r="X40" s="390" t="s">
        <v>1487</v>
      </c>
      <c r="Y40" s="390"/>
      <c r="Z40" s="390"/>
      <c r="AA40" s="390"/>
    </row>
    <row r="41" spans="1:27" ht="154.5" customHeight="1">
      <c r="A41" s="464"/>
      <c r="B41" s="315" t="s">
        <v>1248</v>
      </c>
      <c r="C41" s="315" t="s">
        <v>241</v>
      </c>
      <c r="D41" s="324">
        <v>41913</v>
      </c>
      <c r="E41" s="324">
        <v>42644</v>
      </c>
      <c r="F41" s="315" t="s">
        <v>1310</v>
      </c>
      <c r="G41" s="305" t="s">
        <v>1249</v>
      </c>
      <c r="H41" s="356">
        <v>3000000</v>
      </c>
      <c r="I41" s="390" t="s">
        <v>69</v>
      </c>
      <c r="J41" s="390"/>
      <c r="K41" s="390"/>
      <c r="L41" s="390"/>
      <c r="M41" s="390"/>
      <c r="N41" s="391"/>
      <c r="O41" s="340" t="s">
        <v>1495</v>
      </c>
      <c r="P41" s="340"/>
      <c r="Q41" s="340" t="s">
        <v>1497</v>
      </c>
      <c r="R41" s="340" t="s">
        <v>1337</v>
      </c>
      <c r="S41" s="340"/>
      <c r="T41" s="390"/>
      <c r="U41" s="390"/>
      <c r="V41" s="390" t="s">
        <v>1496</v>
      </c>
      <c r="W41" s="395">
        <v>42767</v>
      </c>
      <c r="X41" s="390"/>
      <c r="Y41" s="390"/>
      <c r="Z41" s="390"/>
      <c r="AA41" s="390"/>
    </row>
    <row r="42" spans="1:27" ht="142.5">
      <c r="A42" s="467" t="s">
        <v>290</v>
      </c>
      <c r="B42" s="318" t="s">
        <v>243</v>
      </c>
      <c r="C42" s="318" t="s">
        <v>579</v>
      </c>
      <c r="D42" s="321">
        <v>41640</v>
      </c>
      <c r="E42" s="321">
        <v>42005</v>
      </c>
      <c r="F42" s="318" t="s">
        <v>405</v>
      </c>
      <c r="G42" s="310" t="s">
        <v>1289</v>
      </c>
      <c r="H42" s="319">
        <v>100000</v>
      </c>
      <c r="I42" s="390"/>
      <c r="J42" s="390"/>
      <c r="K42" s="390"/>
      <c r="L42" s="390"/>
      <c r="M42" s="390" t="s">
        <v>69</v>
      </c>
      <c r="N42" s="391"/>
      <c r="O42" s="307" t="s">
        <v>1488</v>
      </c>
      <c r="P42" s="312" t="s">
        <v>1353</v>
      </c>
      <c r="Q42" s="307"/>
      <c r="R42" s="307" t="s">
        <v>405</v>
      </c>
      <c r="S42" s="307"/>
      <c r="T42" s="342"/>
      <c r="U42" s="342"/>
      <c r="V42" s="342"/>
      <c r="W42" s="342"/>
      <c r="X42" s="342"/>
      <c r="Y42" s="342"/>
      <c r="Z42" s="342"/>
      <c r="AA42" s="342"/>
    </row>
    <row r="43" spans="1:27" ht="114">
      <c r="A43" s="463"/>
      <c r="B43" s="318" t="s">
        <v>799</v>
      </c>
      <c r="C43" s="318" t="s">
        <v>252</v>
      </c>
      <c r="D43" s="321">
        <v>40909</v>
      </c>
      <c r="E43" s="321">
        <v>42644</v>
      </c>
      <c r="F43" s="358" t="s">
        <v>1254</v>
      </c>
      <c r="G43" s="318" t="s">
        <v>253</v>
      </c>
      <c r="H43" s="319" t="s">
        <v>800</v>
      </c>
      <c r="I43" s="390"/>
      <c r="J43" s="390"/>
      <c r="K43" s="390" t="s">
        <v>69</v>
      </c>
      <c r="L43" s="390"/>
      <c r="M43" s="390"/>
      <c r="N43" s="391"/>
      <c r="O43" s="307" t="s">
        <v>1498</v>
      </c>
      <c r="P43" s="307"/>
      <c r="Q43" s="307" t="s">
        <v>1503</v>
      </c>
      <c r="R43" s="307" t="s">
        <v>1342</v>
      </c>
      <c r="S43" s="307"/>
      <c r="T43" s="342" t="s">
        <v>1501</v>
      </c>
      <c r="U43" s="342" t="s">
        <v>1502</v>
      </c>
      <c r="V43" s="342"/>
      <c r="W43" s="342"/>
      <c r="X43" s="342" t="s">
        <v>1499</v>
      </c>
      <c r="Y43" s="342"/>
      <c r="Z43" s="342"/>
      <c r="AA43" s="342" t="s">
        <v>1500</v>
      </c>
    </row>
    <row r="44" spans="1:27" ht="285">
      <c r="A44" s="463"/>
      <c r="B44" s="318" t="s">
        <v>705</v>
      </c>
      <c r="C44" s="318" t="s">
        <v>254</v>
      </c>
      <c r="D44" s="321">
        <v>40909</v>
      </c>
      <c r="E44" s="321">
        <v>42644</v>
      </c>
      <c r="F44" s="318" t="s">
        <v>405</v>
      </c>
      <c r="G44" s="310" t="s">
        <v>584</v>
      </c>
      <c r="H44" s="319">
        <v>300000</v>
      </c>
      <c r="I44" s="390"/>
      <c r="J44" s="390"/>
      <c r="K44" s="390" t="s">
        <v>69</v>
      </c>
      <c r="L44" s="390"/>
      <c r="M44" s="390"/>
      <c r="N44" s="391"/>
      <c r="O44" s="307" t="s">
        <v>1505</v>
      </c>
      <c r="P44" s="307"/>
      <c r="Q44" s="307" t="s">
        <v>1504</v>
      </c>
      <c r="R44" s="307" t="s">
        <v>405</v>
      </c>
      <c r="S44" s="312"/>
      <c r="T44" s="342" t="s">
        <v>1506</v>
      </c>
      <c r="U44" s="342" t="s">
        <v>1507</v>
      </c>
      <c r="V44" s="342"/>
      <c r="W44" s="342"/>
      <c r="X44" s="342" t="s">
        <v>1508</v>
      </c>
      <c r="Y44" s="342"/>
      <c r="Z44" s="342" t="s">
        <v>1509</v>
      </c>
      <c r="AA44" s="342"/>
    </row>
    <row r="45" spans="1:27" ht="142.5">
      <c r="A45" s="463"/>
      <c r="B45" s="318" t="s">
        <v>258</v>
      </c>
      <c r="C45" s="310" t="s">
        <v>1260</v>
      </c>
      <c r="D45" s="320">
        <v>40909</v>
      </c>
      <c r="E45" s="320">
        <v>42644</v>
      </c>
      <c r="F45" s="315" t="s">
        <v>1310</v>
      </c>
      <c r="G45" s="318" t="s">
        <v>586</v>
      </c>
      <c r="H45" s="319">
        <v>2000000</v>
      </c>
      <c r="I45" s="390"/>
      <c r="J45" s="390"/>
      <c r="K45" s="390"/>
      <c r="L45" s="390" t="s">
        <v>69</v>
      </c>
      <c r="M45" s="390"/>
      <c r="N45" s="391"/>
      <c r="O45" s="307" t="s">
        <v>1338</v>
      </c>
      <c r="P45" s="307" t="s">
        <v>1339</v>
      </c>
      <c r="Q45" s="307" t="s">
        <v>1336</v>
      </c>
      <c r="R45" s="307" t="s">
        <v>1337</v>
      </c>
      <c r="S45" s="307" t="s">
        <v>1340</v>
      </c>
      <c r="T45" s="342"/>
      <c r="U45" s="342"/>
      <c r="V45" s="342"/>
      <c r="W45" s="342"/>
      <c r="X45" s="342"/>
      <c r="Y45" s="342"/>
      <c r="Z45" s="342"/>
      <c r="AA45" s="342"/>
    </row>
    <row r="46" spans="1:27" ht="142.5">
      <c r="A46" s="463"/>
      <c r="B46" s="318" t="s">
        <v>264</v>
      </c>
      <c r="C46" s="318" t="s">
        <v>265</v>
      </c>
      <c r="D46" s="321">
        <v>42278</v>
      </c>
      <c r="E46" s="321">
        <v>42644</v>
      </c>
      <c r="F46" s="318" t="s">
        <v>266</v>
      </c>
      <c r="G46" s="310" t="s">
        <v>1255</v>
      </c>
      <c r="H46" s="319">
        <v>300000</v>
      </c>
      <c r="I46" s="390" t="s">
        <v>69</v>
      </c>
      <c r="J46" s="390"/>
      <c r="K46" s="390"/>
      <c r="L46" s="390"/>
      <c r="M46" s="390"/>
      <c r="N46" s="391"/>
      <c r="O46" s="307" t="s">
        <v>1510</v>
      </c>
      <c r="P46" s="307"/>
      <c r="Q46" s="307"/>
      <c r="R46" s="307"/>
      <c r="S46" s="307"/>
      <c r="T46" s="342"/>
      <c r="U46" s="342"/>
      <c r="V46" s="342"/>
      <c r="W46" s="393">
        <v>42767</v>
      </c>
      <c r="X46" s="342"/>
      <c r="Y46" s="342"/>
      <c r="Z46" s="342"/>
      <c r="AA46" s="342"/>
    </row>
    <row r="47" spans="1:27" ht="370.5">
      <c r="A47" s="463"/>
      <c r="B47" s="318" t="s">
        <v>267</v>
      </c>
      <c r="C47" s="318" t="s">
        <v>268</v>
      </c>
      <c r="D47" s="321">
        <v>40909</v>
      </c>
      <c r="E47" s="320">
        <v>42644</v>
      </c>
      <c r="F47" s="301" t="s">
        <v>1319</v>
      </c>
      <c r="G47" s="318" t="s">
        <v>711</v>
      </c>
      <c r="H47" s="319">
        <v>1000000</v>
      </c>
      <c r="I47" s="390"/>
      <c r="J47" s="390"/>
      <c r="K47" s="390" t="s">
        <v>69</v>
      </c>
      <c r="L47" s="390"/>
      <c r="M47" s="390"/>
      <c r="N47" s="391"/>
      <c r="O47" s="361" t="s">
        <v>1512</v>
      </c>
      <c r="P47" s="307" t="s">
        <v>1511</v>
      </c>
      <c r="Q47" s="307" t="s">
        <v>1514</v>
      </c>
      <c r="R47" s="307"/>
      <c r="S47" s="307"/>
      <c r="T47" s="342"/>
      <c r="U47" s="342"/>
      <c r="V47" s="342"/>
      <c r="W47" s="342"/>
      <c r="X47" s="342"/>
      <c r="Y47" s="342"/>
      <c r="Z47" s="342" t="s">
        <v>1513</v>
      </c>
      <c r="AA47" s="342"/>
    </row>
    <row r="48" spans="1:27" ht="256.5">
      <c r="A48" s="463"/>
      <c r="B48" s="318" t="s">
        <v>1439</v>
      </c>
      <c r="C48" s="318" t="s">
        <v>273</v>
      </c>
      <c r="D48" s="321">
        <v>40909</v>
      </c>
      <c r="E48" s="320">
        <v>42644</v>
      </c>
      <c r="F48" s="301" t="s">
        <v>1319</v>
      </c>
      <c r="G48" s="310" t="s">
        <v>1256</v>
      </c>
      <c r="H48" s="319">
        <v>1000000</v>
      </c>
      <c r="I48" s="390"/>
      <c r="J48" s="390"/>
      <c r="K48" s="390" t="s">
        <v>69</v>
      </c>
      <c r="L48" s="390"/>
      <c r="M48" s="390"/>
      <c r="N48" s="391"/>
      <c r="O48" s="361" t="s">
        <v>1516</v>
      </c>
      <c r="P48" s="307" t="s">
        <v>1602</v>
      </c>
      <c r="Q48" s="307" t="s">
        <v>1517</v>
      </c>
      <c r="R48" s="307"/>
      <c r="S48" s="307" t="s">
        <v>1518</v>
      </c>
      <c r="T48" s="342" t="s">
        <v>1515</v>
      </c>
      <c r="U48" s="342"/>
      <c r="V48" s="342"/>
      <c r="W48" s="342"/>
      <c r="X48" s="342"/>
      <c r="Y48" s="342"/>
      <c r="Z48" s="342"/>
      <c r="AA48" s="342"/>
    </row>
    <row r="49" spans="1:27" ht="198.75" customHeight="1">
      <c r="A49" s="463"/>
      <c r="B49" s="318" t="s">
        <v>276</v>
      </c>
      <c r="C49" s="318" t="s">
        <v>1521</v>
      </c>
      <c r="D49" s="321">
        <v>40909</v>
      </c>
      <c r="E49" s="321">
        <v>42644</v>
      </c>
      <c r="F49" s="310" t="s">
        <v>1257</v>
      </c>
      <c r="G49" s="310" t="s">
        <v>1290</v>
      </c>
      <c r="H49" s="319">
        <v>600000</v>
      </c>
      <c r="I49" s="390"/>
      <c r="J49" s="390"/>
      <c r="K49" s="390" t="s">
        <v>69</v>
      </c>
      <c r="L49" s="390"/>
      <c r="M49" s="390"/>
      <c r="N49" s="391"/>
      <c r="O49" s="346" t="s">
        <v>1519</v>
      </c>
      <c r="P49" s="359"/>
      <c r="Q49" s="359" t="s">
        <v>1520</v>
      </c>
      <c r="R49" s="355" t="s">
        <v>1342</v>
      </c>
      <c r="S49" s="359"/>
      <c r="T49" s="342"/>
      <c r="U49" s="342"/>
      <c r="V49" s="342"/>
      <c r="W49" s="342"/>
      <c r="X49" s="342" t="s">
        <v>1131</v>
      </c>
      <c r="Y49" s="342"/>
      <c r="Z49" s="342" t="s">
        <v>1592</v>
      </c>
      <c r="AA49" s="342" t="s">
        <v>1593</v>
      </c>
    </row>
    <row r="50" spans="1:27" ht="199.5">
      <c r="A50" s="463"/>
      <c r="B50" s="318" t="s">
        <v>717</v>
      </c>
      <c r="C50" s="318" t="s">
        <v>283</v>
      </c>
      <c r="D50" s="321">
        <v>41183</v>
      </c>
      <c r="E50" s="320">
        <v>42339</v>
      </c>
      <c r="F50" s="318" t="s">
        <v>1322</v>
      </c>
      <c r="G50" s="310" t="s">
        <v>1291</v>
      </c>
      <c r="H50" s="325">
        <v>200000</v>
      </c>
      <c r="I50" s="390"/>
      <c r="J50" s="390" t="s">
        <v>69</v>
      </c>
      <c r="K50" s="390"/>
      <c r="L50" s="390"/>
      <c r="M50" s="390"/>
      <c r="N50" s="391"/>
      <c r="O50" s="340" t="s">
        <v>1590</v>
      </c>
      <c r="P50" s="340"/>
      <c r="Q50" s="340" t="s">
        <v>1327</v>
      </c>
      <c r="R50" s="340" t="s">
        <v>1328</v>
      </c>
      <c r="S50" s="340" t="s">
        <v>1329</v>
      </c>
      <c r="T50" s="390"/>
      <c r="U50" s="390"/>
      <c r="V50" s="390"/>
      <c r="W50" s="390"/>
      <c r="X50" s="390" t="s">
        <v>1257</v>
      </c>
      <c r="Y50" s="390"/>
      <c r="Z50" s="390" t="s">
        <v>1591</v>
      </c>
      <c r="AA50" s="390"/>
    </row>
    <row r="51" spans="1:27" ht="171">
      <c r="A51" s="463"/>
      <c r="B51" s="310" t="s">
        <v>285</v>
      </c>
      <c r="C51" s="318" t="s">
        <v>591</v>
      </c>
      <c r="D51" s="321">
        <v>40909</v>
      </c>
      <c r="E51" s="320">
        <v>42644</v>
      </c>
      <c r="F51" s="310" t="s">
        <v>1305</v>
      </c>
      <c r="G51" s="318" t="s">
        <v>719</v>
      </c>
      <c r="H51" s="325">
        <v>10000</v>
      </c>
      <c r="I51" s="390"/>
      <c r="J51" s="390" t="s">
        <v>69</v>
      </c>
      <c r="K51" s="390"/>
      <c r="L51" s="390"/>
      <c r="M51" s="390"/>
      <c r="N51" s="391"/>
      <c r="O51" s="361" t="s">
        <v>1522</v>
      </c>
      <c r="P51" s="340"/>
      <c r="Q51" s="340"/>
      <c r="R51" s="340"/>
      <c r="S51" s="340"/>
      <c r="T51" s="390"/>
      <c r="U51" s="390"/>
      <c r="V51" s="390"/>
      <c r="W51" s="390"/>
      <c r="X51" s="390"/>
      <c r="Y51" s="390"/>
      <c r="Z51" s="390"/>
      <c r="AA51" s="390"/>
    </row>
    <row r="52" spans="1:27" ht="171">
      <c r="A52" s="464"/>
      <c r="B52" s="318" t="s">
        <v>1259</v>
      </c>
      <c r="C52" s="318" t="s">
        <v>976</v>
      </c>
      <c r="D52" s="320">
        <v>41548</v>
      </c>
      <c r="E52" s="320">
        <v>42644</v>
      </c>
      <c r="F52" s="310" t="s">
        <v>471</v>
      </c>
      <c r="G52" s="310" t="s">
        <v>1326</v>
      </c>
      <c r="H52" s="319">
        <v>12000</v>
      </c>
      <c r="I52" s="390"/>
      <c r="J52" s="390"/>
      <c r="K52" s="390" t="s">
        <v>69</v>
      </c>
      <c r="L52" s="390"/>
      <c r="M52" s="390"/>
      <c r="N52" s="391" t="s">
        <v>73</v>
      </c>
      <c r="O52" s="340" t="s">
        <v>1392</v>
      </c>
      <c r="P52" s="340" t="s">
        <v>177</v>
      </c>
      <c r="Q52" s="340" t="s">
        <v>1393</v>
      </c>
      <c r="R52" s="340" t="s">
        <v>1394</v>
      </c>
      <c r="S52" s="340"/>
      <c r="T52" s="390"/>
      <c r="U52" s="390"/>
      <c r="V52" s="390"/>
      <c r="W52" s="390"/>
      <c r="X52" s="390"/>
      <c r="Y52" s="390"/>
      <c r="Z52" s="390"/>
      <c r="AA52" s="390"/>
    </row>
    <row r="53" spans="1:27" ht="171">
      <c r="A53" s="467" t="s">
        <v>315</v>
      </c>
      <c r="B53" s="310" t="s">
        <v>291</v>
      </c>
      <c r="C53" s="310" t="s">
        <v>292</v>
      </c>
      <c r="D53" s="320">
        <v>40909</v>
      </c>
      <c r="E53" s="320">
        <v>42644</v>
      </c>
      <c r="F53" s="318" t="s">
        <v>405</v>
      </c>
      <c r="G53" s="310"/>
      <c r="H53" s="325">
        <v>450000</v>
      </c>
      <c r="I53" s="390"/>
      <c r="J53" s="390"/>
      <c r="K53" s="390"/>
      <c r="L53" s="390"/>
      <c r="M53" s="390" t="s">
        <v>69</v>
      </c>
      <c r="N53" s="391"/>
      <c r="O53" s="307" t="s">
        <v>1525</v>
      </c>
      <c r="P53" s="312" t="s">
        <v>1524</v>
      </c>
      <c r="Q53" s="307"/>
      <c r="R53" s="307" t="s">
        <v>405</v>
      </c>
      <c r="S53" s="307"/>
      <c r="T53" s="342"/>
      <c r="U53" s="342"/>
      <c r="V53" s="342"/>
      <c r="W53" s="342"/>
      <c r="X53" s="342"/>
      <c r="Y53" s="342"/>
      <c r="Z53" s="342"/>
      <c r="AA53" s="342"/>
    </row>
    <row r="54" spans="1:27" ht="171">
      <c r="A54" s="463"/>
      <c r="B54" s="318" t="s">
        <v>295</v>
      </c>
      <c r="C54" s="318" t="s">
        <v>296</v>
      </c>
      <c r="D54" s="321">
        <v>41183</v>
      </c>
      <c r="E54" s="321">
        <v>42644</v>
      </c>
      <c r="F54" s="318" t="s">
        <v>1309</v>
      </c>
      <c r="G54" s="318" t="s">
        <v>1599</v>
      </c>
      <c r="H54" s="319">
        <v>500000</v>
      </c>
      <c r="I54" s="390"/>
      <c r="J54" s="390"/>
      <c r="K54" s="390"/>
      <c r="L54" s="390" t="s">
        <v>69</v>
      </c>
      <c r="M54" s="390"/>
      <c r="N54" s="391"/>
      <c r="O54" s="307" t="s">
        <v>1526</v>
      </c>
      <c r="P54" s="307"/>
      <c r="Q54" s="307"/>
      <c r="R54" s="307" t="s">
        <v>1309</v>
      </c>
      <c r="S54" s="307"/>
      <c r="T54" s="342"/>
      <c r="U54" s="342"/>
      <c r="V54" s="342"/>
      <c r="W54" s="342"/>
      <c r="X54" s="342"/>
      <c r="Y54" s="342"/>
      <c r="Z54" s="342"/>
      <c r="AA54" s="342"/>
    </row>
    <row r="55" spans="1:27" ht="313.5">
      <c r="A55" s="463"/>
      <c r="B55" s="318" t="s">
        <v>301</v>
      </c>
      <c r="C55" s="318" t="s">
        <v>1440</v>
      </c>
      <c r="D55" s="321">
        <v>41122</v>
      </c>
      <c r="E55" s="321">
        <v>42644</v>
      </c>
      <c r="F55" s="318" t="s">
        <v>1309</v>
      </c>
      <c r="G55" s="318" t="s">
        <v>1441</v>
      </c>
      <c r="H55" s="319">
        <v>500000</v>
      </c>
      <c r="I55" s="390"/>
      <c r="J55" s="390"/>
      <c r="K55" s="390"/>
      <c r="L55" s="390" t="s">
        <v>69</v>
      </c>
      <c r="M55" s="390"/>
      <c r="N55" s="391"/>
      <c r="O55" s="307" t="s">
        <v>1528</v>
      </c>
      <c r="P55" s="307"/>
      <c r="Q55" s="307"/>
      <c r="R55" s="307" t="s">
        <v>1309</v>
      </c>
      <c r="S55" s="362" t="s">
        <v>1527</v>
      </c>
      <c r="T55" s="342"/>
      <c r="U55" s="342"/>
      <c r="V55" s="342"/>
      <c r="W55" s="342"/>
      <c r="X55" s="342"/>
      <c r="Y55" s="342"/>
      <c r="Z55" s="342"/>
      <c r="AA55" s="342"/>
    </row>
    <row r="56" spans="1:27" ht="285">
      <c r="A56" s="463"/>
      <c r="B56" s="318" t="s">
        <v>306</v>
      </c>
      <c r="C56" s="318" t="s">
        <v>1442</v>
      </c>
      <c r="D56" s="321">
        <v>41183</v>
      </c>
      <c r="E56" s="321">
        <v>42644</v>
      </c>
      <c r="F56" s="318" t="s">
        <v>1309</v>
      </c>
      <c r="G56" s="318" t="s">
        <v>1443</v>
      </c>
      <c r="H56" s="319">
        <v>600000</v>
      </c>
      <c r="I56" s="390"/>
      <c r="J56" s="390"/>
      <c r="K56" s="390"/>
      <c r="L56" s="390" t="s">
        <v>69</v>
      </c>
      <c r="M56" s="390"/>
      <c r="N56" s="391"/>
      <c r="O56" s="361" t="s">
        <v>1531</v>
      </c>
      <c r="P56" s="307" t="s">
        <v>1529</v>
      </c>
      <c r="Q56" s="307" t="s">
        <v>1532</v>
      </c>
      <c r="R56" s="307" t="s">
        <v>1530</v>
      </c>
      <c r="S56" s="307" t="s">
        <v>1533</v>
      </c>
      <c r="T56" s="342"/>
      <c r="U56" s="342"/>
      <c r="V56" s="342"/>
      <c r="W56" s="342"/>
      <c r="X56" s="342"/>
      <c r="Y56" s="342"/>
      <c r="Z56" s="342"/>
      <c r="AA56" s="342"/>
    </row>
    <row r="57" spans="1:27" ht="139.5" customHeight="1">
      <c r="A57" s="463"/>
      <c r="B57" s="318" t="s">
        <v>308</v>
      </c>
      <c r="C57" s="318" t="s">
        <v>309</v>
      </c>
      <c r="D57" s="321">
        <v>40817</v>
      </c>
      <c r="E57" s="321">
        <v>42644</v>
      </c>
      <c r="F57" s="318" t="s">
        <v>405</v>
      </c>
      <c r="G57" s="318"/>
      <c r="H57" s="319">
        <v>450000</v>
      </c>
      <c r="I57" s="390"/>
      <c r="J57" s="390"/>
      <c r="K57" s="390"/>
      <c r="L57" s="390"/>
      <c r="M57" s="390" t="s">
        <v>69</v>
      </c>
      <c r="N57" s="391"/>
      <c r="O57" s="307" t="s">
        <v>1354</v>
      </c>
      <c r="P57" s="312" t="s">
        <v>1534</v>
      </c>
      <c r="Q57" s="307"/>
      <c r="R57" s="307" t="s">
        <v>405</v>
      </c>
      <c r="S57" s="307"/>
      <c r="T57" s="342"/>
      <c r="U57" s="342"/>
      <c r="V57" s="342"/>
      <c r="W57" s="342"/>
      <c r="X57" s="342"/>
      <c r="Y57" s="342"/>
      <c r="Z57" s="342"/>
      <c r="AA57" s="342"/>
    </row>
    <row r="58" spans="1:27" ht="142.5">
      <c r="A58" s="463"/>
      <c r="B58" s="310" t="s">
        <v>1258</v>
      </c>
      <c r="C58" s="310" t="s">
        <v>985</v>
      </c>
      <c r="D58" s="321">
        <v>40909</v>
      </c>
      <c r="E58" s="320">
        <v>42644</v>
      </c>
      <c r="F58" s="305" t="s">
        <v>1246</v>
      </c>
      <c r="G58" s="318" t="s">
        <v>1325</v>
      </c>
      <c r="H58" s="319">
        <v>600000</v>
      </c>
      <c r="I58" s="390"/>
      <c r="J58" s="390" t="s">
        <v>69</v>
      </c>
      <c r="K58" s="390"/>
      <c r="L58" s="390"/>
      <c r="M58" s="390"/>
      <c r="N58" s="391"/>
      <c r="O58" s="307" t="s">
        <v>1535</v>
      </c>
      <c r="P58" s="307"/>
      <c r="Q58" s="307"/>
      <c r="R58" s="307" t="s">
        <v>1383</v>
      </c>
      <c r="S58" s="307"/>
      <c r="T58" s="342"/>
      <c r="U58" s="342"/>
      <c r="V58" s="342"/>
      <c r="W58" s="342"/>
      <c r="X58" s="342" t="s">
        <v>1484</v>
      </c>
      <c r="Y58" s="342"/>
      <c r="Z58" s="342"/>
      <c r="AA58" s="342"/>
    </row>
    <row r="59" spans="1:27" ht="409.5">
      <c r="A59" s="464"/>
      <c r="B59" s="310" t="s">
        <v>804</v>
      </c>
      <c r="C59" s="310" t="s">
        <v>637</v>
      </c>
      <c r="D59" s="320">
        <v>41640</v>
      </c>
      <c r="E59" s="320">
        <v>42644</v>
      </c>
      <c r="F59" s="310" t="s">
        <v>1385</v>
      </c>
      <c r="G59" s="310" t="s">
        <v>1386</v>
      </c>
      <c r="H59" s="319">
        <v>20000</v>
      </c>
      <c r="I59" s="390"/>
      <c r="J59" s="390" t="s">
        <v>69</v>
      </c>
      <c r="K59" s="390"/>
      <c r="L59" s="390"/>
      <c r="M59" s="390"/>
      <c r="N59" s="391"/>
      <c r="O59" s="307" t="s">
        <v>1388</v>
      </c>
      <c r="P59" s="307"/>
      <c r="Q59" s="307"/>
      <c r="R59" s="307" t="s">
        <v>1387</v>
      </c>
      <c r="S59" s="307"/>
      <c r="T59" s="342"/>
      <c r="U59" s="342"/>
      <c r="V59" s="342"/>
      <c r="W59" s="342"/>
      <c r="X59" s="342"/>
      <c r="Y59" s="342"/>
      <c r="Z59" s="342" t="s">
        <v>1536</v>
      </c>
      <c r="AA59" s="342"/>
    </row>
    <row r="60" spans="1:27" ht="199.5">
      <c r="A60" s="467" t="s">
        <v>330</v>
      </c>
      <c r="B60" s="318" t="s">
        <v>316</v>
      </c>
      <c r="C60" s="318" t="s">
        <v>317</v>
      </c>
      <c r="D60" s="321">
        <v>41640</v>
      </c>
      <c r="E60" s="321">
        <v>42278</v>
      </c>
      <c r="F60" s="358" t="s">
        <v>1261</v>
      </c>
      <c r="G60" s="318" t="s">
        <v>806</v>
      </c>
      <c r="H60" s="319">
        <v>25000</v>
      </c>
      <c r="I60" s="390"/>
      <c r="J60" s="390"/>
      <c r="K60" s="390"/>
      <c r="L60" s="390" t="s">
        <v>69</v>
      </c>
      <c r="M60" s="390"/>
      <c r="N60" s="391"/>
      <c r="O60" s="346" t="s">
        <v>1537</v>
      </c>
      <c r="P60" s="307"/>
      <c r="Q60" s="307"/>
      <c r="R60" s="307" t="s">
        <v>405</v>
      </c>
      <c r="S60" s="348" t="s">
        <v>1539</v>
      </c>
      <c r="T60" s="342" t="s">
        <v>1540</v>
      </c>
      <c r="U60" s="342" t="s">
        <v>1538</v>
      </c>
      <c r="V60" s="342"/>
      <c r="W60" s="393">
        <v>42767</v>
      </c>
      <c r="X60" s="342" t="s">
        <v>405</v>
      </c>
      <c r="Y60" s="342"/>
      <c r="Z60" s="342"/>
      <c r="AA60" s="342" t="s">
        <v>1541</v>
      </c>
    </row>
    <row r="61" spans="1:27" ht="199.5">
      <c r="A61" s="463"/>
      <c r="B61" s="318" t="s">
        <v>320</v>
      </c>
      <c r="C61" s="318" t="s">
        <v>321</v>
      </c>
      <c r="D61" s="321">
        <v>41091</v>
      </c>
      <c r="E61" s="320">
        <v>42278</v>
      </c>
      <c r="F61" s="358" t="s">
        <v>1261</v>
      </c>
      <c r="G61" s="318" t="s">
        <v>807</v>
      </c>
      <c r="H61" s="319">
        <v>6800000</v>
      </c>
      <c r="I61" s="390"/>
      <c r="J61" s="390" t="s">
        <v>69</v>
      </c>
      <c r="K61" s="390"/>
      <c r="L61" s="390"/>
      <c r="M61" s="390"/>
      <c r="N61" s="391"/>
      <c r="O61" s="346" t="s">
        <v>1542</v>
      </c>
      <c r="P61" s="307"/>
      <c r="Q61" s="307" t="s">
        <v>1543</v>
      </c>
      <c r="R61" s="307"/>
      <c r="S61" s="348" t="s">
        <v>1539</v>
      </c>
      <c r="T61" s="406"/>
      <c r="U61" s="342" t="s">
        <v>1595</v>
      </c>
      <c r="V61" s="342"/>
      <c r="W61" s="393">
        <v>42767</v>
      </c>
      <c r="X61" s="405" t="s">
        <v>1571</v>
      </c>
      <c r="Y61" s="342"/>
      <c r="Z61" s="342" t="s">
        <v>1594</v>
      </c>
      <c r="AA61" s="342"/>
    </row>
    <row r="62" spans="1:27" ht="313.5">
      <c r="A62" s="463"/>
      <c r="B62" s="318" t="s">
        <v>1448</v>
      </c>
      <c r="C62" s="318" t="s">
        <v>323</v>
      </c>
      <c r="D62" s="321">
        <v>40909</v>
      </c>
      <c r="E62" s="321">
        <v>42644</v>
      </c>
      <c r="F62" s="310" t="s">
        <v>1306</v>
      </c>
      <c r="G62" s="310" t="s">
        <v>1292</v>
      </c>
      <c r="H62" s="319">
        <v>50000</v>
      </c>
      <c r="I62" s="390"/>
      <c r="J62" s="390" t="s">
        <v>69</v>
      </c>
      <c r="K62" s="390"/>
      <c r="L62" s="390"/>
      <c r="M62" s="390"/>
      <c r="N62" s="391"/>
      <c r="O62" s="312" t="s">
        <v>1435</v>
      </c>
      <c r="P62" s="313"/>
      <c r="Q62" s="313" t="s">
        <v>1436</v>
      </c>
      <c r="R62" s="313" t="s">
        <v>1367</v>
      </c>
      <c r="S62" s="314" t="s">
        <v>1368</v>
      </c>
      <c r="T62" s="342" t="s">
        <v>1449</v>
      </c>
      <c r="U62" s="342" t="s">
        <v>1450</v>
      </c>
      <c r="V62" s="342"/>
      <c r="W62" s="393">
        <v>42767</v>
      </c>
      <c r="X62" s="342"/>
      <c r="Y62" s="342"/>
      <c r="Z62" s="342"/>
      <c r="AA62" s="342"/>
    </row>
    <row r="63" spans="1:27" ht="121.5" customHeight="1">
      <c r="A63" s="464"/>
      <c r="B63" s="310" t="s">
        <v>1275</v>
      </c>
      <c r="C63" s="310" t="s">
        <v>327</v>
      </c>
      <c r="D63" s="320">
        <v>40909</v>
      </c>
      <c r="E63" s="320">
        <v>42644</v>
      </c>
      <c r="F63" s="305" t="s">
        <v>1246</v>
      </c>
      <c r="G63" s="310" t="s">
        <v>1293</v>
      </c>
      <c r="H63" s="319">
        <v>100000</v>
      </c>
      <c r="I63" s="390"/>
      <c r="J63" s="390" t="s">
        <v>69</v>
      </c>
      <c r="K63" s="390"/>
      <c r="L63" s="390"/>
      <c r="M63" s="390"/>
      <c r="N63" s="391"/>
      <c r="O63" s="307" t="s">
        <v>1545</v>
      </c>
      <c r="P63" s="307"/>
      <c r="Q63" s="307" t="s">
        <v>1546</v>
      </c>
      <c r="R63" s="307" t="s">
        <v>1383</v>
      </c>
      <c r="S63" s="307"/>
      <c r="T63" s="342"/>
      <c r="U63" s="342"/>
      <c r="V63" s="342"/>
      <c r="W63" s="342"/>
      <c r="X63" s="342" t="s">
        <v>1484</v>
      </c>
      <c r="Y63" s="342"/>
      <c r="Z63" s="342"/>
      <c r="AA63" s="342"/>
    </row>
    <row r="64" spans="1:27" ht="370.5">
      <c r="A64" s="460" t="s">
        <v>1273</v>
      </c>
      <c r="B64" s="310" t="s">
        <v>1276</v>
      </c>
      <c r="C64" s="310" t="s">
        <v>332</v>
      </c>
      <c r="D64" s="320">
        <v>41548</v>
      </c>
      <c r="E64" s="320">
        <v>42644</v>
      </c>
      <c r="F64" s="318" t="s">
        <v>1322</v>
      </c>
      <c r="G64" s="318" t="s">
        <v>1262</v>
      </c>
      <c r="H64" s="325">
        <v>150000</v>
      </c>
      <c r="I64" s="390"/>
      <c r="J64" s="390"/>
      <c r="K64" s="390" t="s">
        <v>69</v>
      </c>
      <c r="L64" s="390"/>
      <c r="M64" s="390"/>
      <c r="N64" s="391"/>
      <c r="O64" s="307" t="s">
        <v>1548</v>
      </c>
      <c r="P64" s="307" t="s">
        <v>1330</v>
      </c>
      <c r="Q64" s="307" t="s">
        <v>1547</v>
      </c>
      <c r="R64" s="307" t="s">
        <v>1328</v>
      </c>
      <c r="S64" s="307" t="s">
        <v>1329</v>
      </c>
      <c r="T64" s="342"/>
      <c r="U64" s="342"/>
      <c r="V64" s="342"/>
      <c r="W64" s="342"/>
      <c r="X64" s="342"/>
      <c r="Y64" s="342"/>
      <c r="Z64" s="342"/>
      <c r="AA64" s="342"/>
    </row>
    <row r="65" spans="1:27" ht="409.5">
      <c r="A65" s="458"/>
      <c r="B65" s="310" t="s">
        <v>337</v>
      </c>
      <c r="C65" s="310" t="s">
        <v>603</v>
      </c>
      <c r="D65" s="320">
        <v>41548</v>
      </c>
      <c r="E65" s="320">
        <v>42644</v>
      </c>
      <c r="F65" s="310" t="s">
        <v>808</v>
      </c>
      <c r="G65" s="310" t="s">
        <v>1294</v>
      </c>
      <c r="H65" s="319">
        <v>600000</v>
      </c>
      <c r="I65" s="390"/>
      <c r="J65" s="390"/>
      <c r="K65" s="390" t="s">
        <v>69</v>
      </c>
      <c r="L65" s="390"/>
      <c r="M65" s="390"/>
      <c r="N65" s="391"/>
      <c r="O65" s="307" t="s">
        <v>1421</v>
      </c>
      <c r="P65" s="307" t="s">
        <v>1420</v>
      </c>
      <c r="Q65" s="307" t="s">
        <v>1422</v>
      </c>
      <c r="R65" s="307" t="s">
        <v>1419</v>
      </c>
      <c r="S65" s="307" t="s">
        <v>1451</v>
      </c>
      <c r="T65" s="342" t="s">
        <v>1424</v>
      </c>
      <c r="U65" s="342" t="s">
        <v>1425</v>
      </c>
      <c r="V65" s="342"/>
      <c r="W65" s="342"/>
      <c r="X65" s="342"/>
      <c r="Y65" s="342"/>
      <c r="Z65" s="342"/>
      <c r="AA65" s="342"/>
    </row>
    <row r="66" spans="1:27" ht="256.5">
      <c r="A66" s="458"/>
      <c r="B66" s="310" t="s">
        <v>1277</v>
      </c>
      <c r="C66" s="310" t="s">
        <v>1005</v>
      </c>
      <c r="D66" s="320">
        <v>40940</v>
      </c>
      <c r="E66" s="320">
        <v>42614</v>
      </c>
      <c r="F66" s="310" t="s">
        <v>1311</v>
      </c>
      <c r="G66" s="310" t="s">
        <v>1295</v>
      </c>
      <c r="H66" s="319">
        <v>3000000</v>
      </c>
      <c r="I66" s="390"/>
      <c r="J66" s="390"/>
      <c r="K66" s="390"/>
      <c r="L66" s="390" t="s">
        <v>69</v>
      </c>
      <c r="M66" s="390"/>
      <c r="N66" s="391"/>
      <c r="O66" s="307" t="s">
        <v>1549</v>
      </c>
      <c r="P66" s="307"/>
      <c r="Q66" s="307"/>
      <c r="R66" s="307" t="s">
        <v>1390</v>
      </c>
      <c r="S66" s="307"/>
      <c r="T66" s="342" t="s">
        <v>1550</v>
      </c>
      <c r="U66" s="342"/>
      <c r="V66" s="342"/>
      <c r="W66" s="393">
        <v>42767</v>
      </c>
      <c r="X66" s="342"/>
      <c r="Y66" s="342"/>
      <c r="Z66" s="342"/>
      <c r="AA66" s="342"/>
    </row>
    <row r="67" spans="1:27" ht="313.5">
      <c r="A67" s="458"/>
      <c r="B67" s="310" t="s">
        <v>1263</v>
      </c>
      <c r="C67" s="310" t="s">
        <v>371</v>
      </c>
      <c r="D67" s="320">
        <v>40909</v>
      </c>
      <c r="E67" s="320">
        <v>42186</v>
      </c>
      <c r="F67" s="315" t="s">
        <v>633</v>
      </c>
      <c r="G67" s="318" t="s">
        <v>1317</v>
      </c>
      <c r="H67" s="319">
        <v>250000</v>
      </c>
      <c r="I67" s="390"/>
      <c r="J67" s="390"/>
      <c r="K67" s="390"/>
      <c r="L67" s="390"/>
      <c r="M67" s="390" t="s">
        <v>69</v>
      </c>
      <c r="N67" s="391"/>
      <c r="O67" s="346" t="s">
        <v>1355</v>
      </c>
      <c r="P67" s="346" t="s">
        <v>1356</v>
      </c>
      <c r="Q67" s="346"/>
      <c r="R67" s="346" t="s">
        <v>740</v>
      </c>
      <c r="S67" s="307"/>
      <c r="T67" s="342"/>
      <c r="U67" s="342"/>
      <c r="V67" s="342"/>
      <c r="W67" s="342"/>
      <c r="X67" s="342"/>
      <c r="Y67" s="342"/>
      <c r="Z67" s="342"/>
      <c r="AA67" s="342"/>
    </row>
    <row r="68" spans="1:27" ht="199.5">
      <c r="A68" s="458"/>
      <c r="B68" s="318" t="s">
        <v>1264</v>
      </c>
      <c r="C68" s="318" t="s">
        <v>375</v>
      </c>
      <c r="D68" s="321">
        <v>41275</v>
      </c>
      <c r="E68" s="321">
        <v>42644</v>
      </c>
      <c r="F68" s="315" t="s">
        <v>633</v>
      </c>
      <c r="G68" s="318" t="s">
        <v>738</v>
      </c>
      <c r="H68" s="319">
        <v>8000000</v>
      </c>
      <c r="I68" s="390"/>
      <c r="J68" s="390"/>
      <c r="K68" s="390"/>
      <c r="L68" s="390" t="s">
        <v>69</v>
      </c>
      <c r="M68" s="390"/>
      <c r="N68" s="391"/>
      <c r="O68" s="346" t="s">
        <v>862</v>
      </c>
      <c r="P68" s="312" t="s">
        <v>1551</v>
      </c>
      <c r="Q68" s="346"/>
      <c r="R68" s="346" t="s">
        <v>740</v>
      </c>
      <c r="S68" s="307" t="s">
        <v>1552</v>
      </c>
      <c r="T68" s="342"/>
      <c r="U68" s="342"/>
      <c r="V68" s="342"/>
      <c r="W68" s="342"/>
      <c r="X68" s="342"/>
      <c r="Y68" s="342"/>
      <c r="Z68" s="342"/>
      <c r="AA68" s="342"/>
    </row>
    <row r="69" spans="1:27" ht="199.5">
      <c r="A69" s="458"/>
      <c r="B69" s="318" t="s">
        <v>1265</v>
      </c>
      <c r="C69" s="318" t="s">
        <v>375</v>
      </c>
      <c r="D69" s="321">
        <v>40909</v>
      </c>
      <c r="E69" s="321">
        <v>42644</v>
      </c>
      <c r="F69" s="315" t="s">
        <v>633</v>
      </c>
      <c r="G69" s="318" t="s">
        <v>1444</v>
      </c>
      <c r="H69" s="319">
        <v>5300000</v>
      </c>
      <c r="I69" s="390"/>
      <c r="J69" s="390"/>
      <c r="K69" s="390"/>
      <c r="L69" s="390" t="s">
        <v>69</v>
      </c>
      <c r="M69" s="390"/>
      <c r="N69" s="391"/>
      <c r="O69" s="346" t="s">
        <v>1357</v>
      </c>
      <c r="P69" s="392" t="s">
        <v>1358</v>
      </c>
      <c r="Q69" s="346"/>
      <c r="R69" s="346" t="s">
        <v>740</v>
      </c>
      <c r="S69" s="307" t="s">
        <v>1553</v>
      </c>
      <c r="T69" s="342"/>
      <c r="U69" s="342"/>
      <c r="V69" s="342"/>
      <c r="W69" s="342"/>
      <c r="X69" s="342"/>
      <c r="Y69" s="342"/>
      <c r="Z69" s="342"/>
      <c r="AA69" s="342"/>
    </row>
    <row r="70" spans="1:27" ht="142.5">
      <c r="A70" s="458"/>
      <c r="B70" s="318" t="s">
        <v>1266</v>
      </c>
      <c r="C70" s="318" t="s">
        <v>381</v>
      </c>
      <c r="D70" s="321">
        <v>40910</v>
      </c>
      <c r="E70" s="321">
        <v>42370</v>
      </c>
      <c r="F70" s="310" t="s">
        <v>1305</v>
      </c>
      <c r="G70" s="310" t="s">
        <v>1296</v>
      </c>
      <c r="H70" s="319">
        <v>4000000</v>
      </c>
      <c r="I70" s="390"/>
      <c r="J70" s="390"/>
      <c r="K70" s="390" t="s">
        <v>69</v>
      </c>
      <c r="L70" s="390"/>
      <c r="M70" s="390"/>
      <c r="N70" s="391"/>
      <c r="O70" s="361" t="s">
        <v>1601</v>
      </c>
      <c r="P70" s="307"/>
      <c r="Q70" s="307"/>
      <c r="R70" s="307"/>
      <c r="S70" s="307"/>
      <c r="T70" s="342"/>
      <c r="U70" s="342"/>
      <c r="V70" s="342"/>
      <c r="W70" s="393">
        <v>42767</v>
      </c>
      <c r="X70" s="342"/>
      <c r="Y70" s="342"/>
      <c r="Z70" s="342" t="s">
        <v>1554</v>
      </c>
      <c r="AA70" s="342"/>
    </row>
    <row r="71" spans="1:27" ht="399">
      <c r="A71" s="458"/>
      <c r="B71" s="310" t="s">
        <v>1274</v>
      </c>
      <c r="C71" s="310" t="s">
        <v>1013</v>
      </c>
      <c r="D71" s="321">
        <v>40909</v>
      </c>
      <c r="E71" s="320">
        <v>42064</v>
      </c>
      <c r="F71" s="318" t="s">
        <v>1309</v>
      </c>
      <c r="G71" s="310" t="s">
        <v>1297</v>
      </c>
      <c r="H71" s="319">
        <v>200000</v>
      </c>
      <c r="I71" s="390"/>
      <c r="J71" s="390" t="s">
        <v>69</v>
      </c>
      <c r="K71" s="390"/>
      <c r="L71" s="390"/>
      <c r="M71" s="390"/>
      <c r="N71" s="391"/>
      <c r="O71" s="307" t="s">
        <v>1558</v>
      </c>
      <c r="P71" s="307"/>
      <c r="Q71" s="307" t="s">
        <v>1555</v>
      </c>
      <c r="R71" s="307" t="s">
        <v>1309</v>
      </c>
      <c r="S71" s="307"/>
      <c r="T71" s="342" t="s">
        <v>1557</v>
      </c>
      <c r="U71" s="342" t="s">
        <v>1556</v>
      </c>
      <c r="V71" s="342"/>
      <c r="W71" s="393">
        <v>42767</v>
      </c>
      <c r="X71" s="342"/>
      <c r="Y71" s="342"/>
      <c r="Z71" s="342" t="s">
        <v>1559</v>
      </c>
      <c r="AA71" s="342"/>
    </row>
    <row r="72" spans="1:27" ht="228">
      <c r="A72" s="458"/>
      <c r="B72" s="318" t="s">
        <v>1267</v>
      </c>
      <c r="C72" s="318" t="s">
        <v>388</v>
      </c>
      <c r="D72" s="321">
        <v>40909</v>
      </c>
      <c r="E72" s="320">
        <v>42644</v>
      </c>
      <c r="F72" s="310" t="s">
        <v>1257</v>
      </c>
      <c r="G72" s="310" t="s">
        <v>1298</v>
      </c>
      <c r="H72" s="319">
        <v>600000</v>
      </c>
      <c r="I72" s="390"/>
      <c r="J72" s="390"/>
      <c r="K72" s="390"/>
      <c r="L72" s="390"/>
      <c r="M72" s="390" t="s">
        <v>69</v>
      </c>
      <c r="N72" s="391"/>
      <c r="O72" s="346" t="s">
        <v>1561</v>
      </c>
      <c r="P72" s="359" t="s">
        <v>1343</v>
      </c>
      <c r="Q72" s="359"/>
      <c r="R72" s="355" t="s">
        <v>1342</v>
      </c>
      <c r="S72" s="361" t="s">
        <v>1560</v>
      </c>
      <c r="T72" s="342"/>
      <c r="U72" s="342"/>
      <c r="V72" s="342"/>
      <c r="W72" s="342"/>
      <c r="X72" s="342"/>
      <c r="Y72" s="342"/>
      <c r="Z72" s="342"/>
      <c r="AA72" s="342"/>
    </row>
    <row r="73" spans="1:27" ht="228">
      <c r="A73" s="458"/>
      <c r="B73" s="318" t="s">
        <v>1268</v>
      </c>
      <c r="C73" s="304" t="s">
        <v>511</v>
      </c>
      <c r="D73" s="321">
        <v>41030</v>
      </c>
      <c r="E73" s="321">
        <v>42491</v>
      </c>
      <c r="F73" s="310" t="s">
        <v>1306</v>
      </c>
      <c r="G73" s="310" t="s">
        <v>1299</v>
      </c>
      <c r="H73" s="322"/>
      <c r="I73" s="390"/>
      <c r="J73" s="390"/>
      <c r="K73" s="390" t="s">
        <v>69</v>
      </c>
      <c r="L73" s="390"/>
      <c r="M73" s="390"/>
      <c r="N73" s="391"/>
      <c r="O73" s="312" t="s">
        <v>1427</v>
      </c>
      <c r="P73" s="313" t="s">
        <v>1361</v>
      </c>
      <c r="Q73" s="313" t="s">
        <v>1369</v>
      </c>
      <c r="R73" s="313" t="s">
        <v>1367</v>
      </c>
      <c r="S73" s="314" t="s">
        <v>1370</v>
      </c>
      <c r="T73" s="342"/>
      <c r="U73" s="342"/>
      <c r="V73" s="342"/>
      <c r="W73" s="393">
        <v>42767</v>
      </c>
      <c r="X73" s="342"/>
      <c r="Y73" s="342"/>
      <c r="Z73" s="342"/>
      <c r="AA73" s="342"/>
    </row>
    <row r="74" spans="1:27" ht="409.5">
      <c r="A74" s="458"/>
      <c r="B74" s="318" t="s">
        <v>1269</v>
      </c>
      <c r="C74" s="304" t="s">
        <v>515</v>
      </c>
      <c r="D74" s="321">
        <v>41030</v>
      </c>
      <c r="E74" s="321">
        <v>42491</v>
      </c>
      <c r="F74" s="310" t="s">
        <v>1306</v>
      </c>
      <c r="G74" s="310" t="s">
        <v>1300</v>
      </c>
      <c r="H74" s="322"/>
      <c r="I74" s="390"/>
      <c r="J74" s="390"/>
      <c r="K74" s="390" t="s">
        <v>69</v>
      </c>
      <c r="L74" s="390"/>
      <c r="M74" s="390"/>
      <c r="N74" s="391"/>
      <c r="O74" s="312" t="s">
        <v>1428</v>
      </c>
      <c r="P74" s="313" t="s">
        <v>1371</v>
      </c>
      <c r="Q74" s="313" t="s">
        <v>1372</v>
      </c>
      <c r="R74" s="313" t="s">
        <v>1367</v>
      </c>
      <c r="S74" s="314" t="s">
        <v>1373</v>
      </c>
      <c r="T74" s="342"/>
      <c r="U74" s="342"/>
      <c r="V74" s="342"/>
      <c r="W74" s="393">
        <v>42767</v>
      </c>
      <c r="X74" s="342"/>
      <c r="Y74" s="342"/>
      <c r="Z74" s="342"/>
      <c r="AA74" s="342"/>
    </row>
    <row r="75" spans="1:27" ht="142.5">
      <c r="A75" s="458"/>
      <c r="B75" s="318" t="s">
        <v>1270</v>
      </c>
      <c r="C75" s="304" t="s">
        <v>518</v>
      </c>
      <c r="D75" s="321">
        <v>41030</v>
      </c>
      <c r="E75" s="321">
        <v>42491</v>
      </c>
      <c r="F75" s="310" t="s">
        <v>1306</v>
      </c>
      <c r="G75" s="318" t="s">
        <v>519</v>
      </c>
      <c r="H75" s="322" t="s">
        <v>882</v>
      </c>
      <c r="I75" s="390"/>
      <c r="J75" s="390"/>
      <c r="K75" s="390" t="s">
        <v>69</v>
      </c>
      <c r="L75" s="390"/>
      <c r="M75" s="390"/>
      <c r="N75" s="391"/>
      <c r="O75" s="312" t="s">
        <v>1374</v>
      </c>
      <c r="P75" s="313" t="s">
        <v>1431</v>
      </c>
      <c r="Q75" s="313" t="s">
        <v>1432</v>
      </c>
      <c r="R75" s="313" t="s">
        <v>1367</v>
      </c>
      <c r="S75" s="314" t="s">
        <v>1429</v>
      </c>
      <c r="T75" s="342" t="s">
        <v>1430</v>
      </c>
      <c r="U75" s="342"/>
      <c r="V75" s="342"/>
      <c r="W75" s="393">
        <v>42401</v>
      </c>
      <c r="X75" s="342"/>
      <c r="Y75" s="342"/>
      <c r="Z75" s="342"/>
      <c r="AA75" s="342"/>
    </row>
    <row r="76" spans="1:27" ht="313.5">
      <c r="A76" s="458"/>
      <c r="B76" s="318" t="s">
        <v>1271</v>
      </c>
      <c r="C76" s="304" t="s">
        <v>521</v>
      </c>
      <c r="D76" s="321">
        <v>41030</v>
      </c>
      <c r="E76" s="321">
        <v>42491</v>
      </c>
      <c r="F76" s="310" t="s">
        <v>1306</v>
      </c>
      <c r="G76" s="318" t="s">
        <v>522</v>
      </c>
      <c r="H76" s="322"/>
      <c r="I76" s="390"/>
      <c r="J76" s="390"/>
      <c r="K76" s="390" t="s">
        <v>69</v>
      </c>
      <c r="L76" s="390"/>
      <c r="M76" s="390"/>
      <c r="N76" s="391"/>
      <c r="O76" s="312" t="s">
        <v>1375</v>
      </c>
      <c r="P76" s="313" t="s">
        <v>1376</v>
      </c>
      <c r="Q76" s="313" t="s">
        <v>1433</v>
      </c>
      <c r="R76" s="313" t="s">
        <v>1367</v>
      </c>
      <c r="S76" s="314" t="s">
        <v>1377</v>
      </c>
      <c r="T76" s="342"/>
      <c r="U76" s="342"/>
      <c r="V76" s="342"/>
      <c r="W76" s="393">
        <v>42767</v>
      </c>
      <c r="X76" s="342"/>
      <c r="Y76" s="342"/>
      <c r="Z76" s="342"/>
      <c r="AA76" s="342"/>
    </row>
    <row r="77" spans="1:27" ht="200.25" thickBot="1">
      <c r="A77" s="459"/>
      <c r="B77" s="318" t="s">
        <v>1272</v>
      </c>
      <c r="C77" s="310" t="s">
        <v>1021</v>
      </c>
      <c r="D77" s="320">
        <v>41030</v>
      </c>
      <c r="E77" s="320">
        <v>42644</v>
      </c>
      <c r="F77" s="310" t="s">
        <v>1306</v>
      </c>
      <c r="G77" s="318" t="s">
        <v>525</v>
      </c>
      <c r="H77" s="325">
        <v>18000</v>
      </c>
      <c r="I77" s="390"/>
      <c r="J77" s="390"/>
      <c r="K77" s="390"/>
      <c r="L77" s="390" t="s">
        <v>69</v>
      </c>
      <c r="M77" s="390"/>
      <c r="N77" s="391"/>
      <c r="O77" s="312" t="s">
        <v>1434</v>
      </c>
      <c r="P77" s="313" t="s">
        <v>1378</v>
      </c>
      <c r="Q77" s="313" t="s">
        <v>1366</v>
      </c>
      <c r="R77" s="313" t="s">
        <v>1367</v>
      </c>
      <c r="S77" s="314" t="s">
        <v>1379</v>
      </c>
      <c r="T77" s="342"/>
      <c r="U77" s="342"/>
      <c r="V77" s="342"/>
      <c r="W77" s="342"/>
      <c r="X77" s="342"/>
      <c r="Y77" s="342"/>
      <c r="Z77" s="342"/>
      <c r="AA77" s="342"/>
    </row>
    <row r="78" spans="1:27" ht="314.25" thickTop="1">
      <c r="A78" s="457" t="s">
        <v>414</v>
      </c>
      <c r="B78" s="318" t="s">
        <v>1312</v>
      </c>
      <c r="C78" s="318" t="s">
        <v>404</v>
      </c>
      <c r="D78" s="321">
        <v>41456</v>
      </c>
      <c r="E78" s="321">
        <v>42644</v>
      </c>
      <c r="F78" s="315" t="s">
        <v>1027</v>
      </c>
      <c r="G78" s="318" t="s">
        <v>1315</v>
      </c>
      <c r="H78" s="319">
        <v>4000000</v>
      </c>
      <c r="I78" s="390"/>
      <c r="J78" s="390"/>
      <c r="K78" s="390" t="s">
        <v>69</v>
      </c>
      <c r="L78" s="390"/>
      <c r="M78" s="390"/>
      <c r="N78" s="391"/>
      <c r="O78" s="307" t="s">
        <v>1564</v>
      </c>
      <c r="P78" s="307"/>
      <c r="Q78" s="307"/>
      <c r="R78" s="307"/>
      <c r="S78" s="307"/>
      <c r="T78" s="342" t="s">
        <v>1562</v>
      </c>
      <c r="U78" s="342"/>
      <c r="V78" s="342"/>
      <c r="W78" s="342"/>
      <c r="X78" s="342"/>
      <c r="Y78" s="342"/>
      <c r="Z78" s="342" t="s">
        <v>1536</v>
      </c>
      <c r="AA78" s="342" t="s">
        <v>1563</v>
      </c>
    </row>
    <row r="79" spans="1:27" ht="114">
      <c r="A79" s="458"/>
      <c r="B79" s="318" t="s">
        <v>1313</v>
      </c>
      <c r="C79" s="318" t="s">
        <v>408</v>
      </c>
      <c r="D79" s="321">
        <v>40909</v>
      </c>
      <c r="E79" s="321">
        <v>41974</v>
      </c>
      <c r="F79" s="310" t="s">
        <v>411</v>
      </c>
      <c r="G79" s="318" t="s">
        <v>412</v>
      </c>
      <c r="H79" s="360">
        <v>600000</v>
      </c>
      <c r="I79" s="390"/>
      <c r="J79" s="390" t="s">
        <v>69</v>
      </c>
      <c r="K79" s="390"/>
      <c r="L79" s="390"/>
      <c r="M79" s="390"/>
      <c r="N79" s="391"/>
      <c r="O79" s="348" t="s">
        <v>1566</v>
      </c>
      <c r="P79" s="307"/>
      <c r="Q79" s="307"/>
      <c r="R79" s="307"/>
      <c r="S79" s="307" t="s">
        <v>1567</v>
      </c>
      <c r="T79" s="342" t="s">
        <v>1565</v>
      </c>
      <c r="U79" s="342"/>
      <c r="V79" s="342"/>
      <c r="W79" s="393">
        <v>42767</v>
      </c>
      <c r="X79" s="342" t="s">
        <v>1131</v>
      </c>
      <c r="Y79" s="342"/>
      <c r="Z79" s="342"/>
      <c r="AA79" s="342"/>
    </row>
    <row r="80" spans="1:27" ht="256.5">
      <c r="A80" s="459"/>
      <c r="B80" s="318" t="s">
        <v>1314</v>
      </c>
      <c r="C80" s="318" t="s">
        <v>930</v>
      </c>
      <c r="D80" s="321">
        <v>41699</v>
      </c>
      <c r="E80" s="321">
        <v>42644</v>
      </c>
      <c r="F80" s="318" t="s">
        <v>1309</v>
      </c>
      <c r="G80" s="318" t="s">
        <v>1316</v>
      </c>
      <c r="H80" s="319">
        <v>100000</v>
      </c>
      <c r="I80" s="390"/>
      <c r="J80" s="390"/>
      <c r="K80" s="390" t="s">
        <v>69</v>
      </c>
      <c r="L80" s="390"/>
      <c r="M80" s="390"/>
      <c r="N80" s="391"/>
      <c r="O80" s="307" t="s">
        <v>1568</v>
      </c>
      <c r="P80" s="307"/>
      <c r="Q80" s="307" t="s">
        <v>1569</v>
      </c>
      <c r="R80" s="307" t="s">
        <v>1309</v>
      </c>
      <c r="S80" s="307" t="s">
        <v>1570</v>
      </c>
      <c r="T80" s="342"/>
      <c r="U80" s="342"/>
      <c r="V80" s="342"/>
      <c r="W80" s="393">
        <v>42767</v>
      </c>
      <c r="X80" s="342" t="s">
        <v>1571</v>
      </c>
      <c r="Y80" s="342"/>
      <c r="Z80" s="342" t="s">
        <v>1572</v>
      </c>
      <c r="AA80" s="342"/>
    </row>
    <row r="81" spans="1:27" ht="409.5">
      <c r="A81" s="467" t="s">
        <v>1573</v>
      </c>
      <c r="B81" s="310" t="s">
        <v>1284</v>
      </c>
      <c r="C81" s="310" t="s">
        <v>1030</v>
      </c>
      <c r="D81" s="321">
        <v>40940</v>
      </c>
      <c r="E81" s="321">
        <v>42614</v>
      </c>
      <c r="F81" s="310" t="s">
        <v>1311</v>
      </c>
      <c r="G81" s="310" t="s">
        <v>1301</v>
      </c>
      <c r="H81" s="319">
        <v>400000</v>
      </c>
      <c r="I81" s="390"/>
      <c r="J81" s="390"/>
      <c r="K81" s="390"/>
      <c r="L81" s="390" t="s">
        <v>69</v>
      </c>
      <c r="M81" s="390"/>
      <c r="N81" s="391"/>
      <c r="O81" s="307" t="s">
        <v>1575</v>
      </c>
      <c r="P81" s="307" t="s">
        <v>1583</v>
      </c>
      <c r="Q81" s="307"/>
      <c r="R81" s="307" t="s">
        <v>1574</v>
      </c>
      <c r="S81" s="307"/>
      <c r="T81" s="342"/>
      <c r="U81" s="342"/>
      <c r="V81" s="342"/>
      <c r="W81" s="393">
        <v>42767</v>
      </c>
      <c r="X81" s="342"/>
      <c r="Y81" s="342"/>
      <c r="Z81" s="342" t="s">
        <v>1576</v>
      </c>
      <c r="AA81" s="342"/>
    </row>
    <row r="82" spans="1:27" ht="256.5">
      <c r="A82" s="463"/>
      <c r="B82" s="310" t="s">
        <v>1278</v>
      </c>
      <c r="C82" s="310" t="s">
        <v>436</v>
      </c>
      <c r="D82" s="321">
        <v>40940</v>
      </c>
      <c r="E82" s="321">
        <v>42614</v>
      </c>
      <c r="F82" s="318" t="s">
        <v>1322</v>
      </c>
      <c r="G82" s="318" t="s">
        <v>826</v>
      </c>
      <c r="H82" s="325">
        <v>150000</v>
      </c>
      <c r="I82" s="390"/>
      <c r="J82" s="390"/>
      <c r="K82" s="390" t="s">
        <v>69</v>
      </c>
      <c r="L82" s="390"/>
      <c r="M82" s="390"/>
      <c r="N82" s="391"/>
      <c r="O82" s="307" t="s">
        <v>1332</v>
      </c>
      <c r="P82" s="307" t="s">
        <v>1333</v>
      </c>
      <c r="Q82" s="307" t="s">
        <v>1331</v>
      </c>
      <c r="R82" s="307" t="s">
        <v>1328</v>
      </c>
      <c r="S82" s="307" t="s">
        <v>1329</v>
      </c>
      <c r="T82" s="342"/>
      <c r="U82" s="342"/>
      <c r="V82" s="342"/>
      <c r="W82" s="342"/>
      <c r="X82" s="342"/>
      <c r="Y82" s="342"/>
      <c r="Z82" s="342"/>
      <c r="AA82" s="342"/>
    </row>
    <row r="83" spans="1:27" ht="84.75" customHeight="1">
      <c r="A83" s="463"/>
      <c r="B83" s="310" t="s">
        <v>1285</v>
      </c>
      <c r="C83" s="310" t="s">
        <v>443</v>
      </c>
      <c r="D83" s="321">
        <v>41122</v>
      </c>
      <c r="E83" s="320">
        <v>42644</v>
      </c>
      <c r="F83" s="318" t="s">
        <v>1322</v>
      </c>
      <c r="G83" s="318" t="s">
        <v>437</v>
      </c>
      <c r="H83" s="325">
        <v>150000</v>
      </c>
      <c r="I83" s="390"/>
      <c r="J83" s="390" t="s">
        <v>69</v>
      </c>
      <c r="K83" s="390"/>
      <c r="L83" s="390"/>
      <c r="M83" s="390"/>
      <c r="N83" s="391"/>
      <c r="O83" s="307" t="s">
        <v>1334</v>
      </c>
      <c r="P83" s="307"/>
      <c r="Q83" s="307" t="s">
        <v>1335</v>
      </c>
      <c r="R83" s="307" t="s">
        <v>1328</v>
      </c>
      <c r="S83" s="307" t="s">
        <v>1329</v>
      </c>
      <c r="T83" s="342"/>
      <c r="U83" s="342"/>
      <c r="V83" s="342"/>
      <c r="W83" s="342"/>
      <c r="X83" s="342"/>
      <c r="Y83" s="342"/>
      <c r="Z83" s="342"/>
      <c r="AA83" s="342"/>
    </row>
    <row r="84" spans="1:27" ht="285">
      <c r="A84" s="463"/>
      <c r="B84" s="310" t="s">
        <v>1286</v>
      </c>
      <c r="C84" s="310" t="s">
        <v>1038</v>
      </c>
      <c r="D84" s="321">
        <v>41122</v>
      </c>
      <c r="E84" s="320">
        <v>42614</v>
      </c>
      <c r="F84" s="318" t="s">
        <v>1309</v>
      </c>
      <c r="G84" s="318" t="s">
        <v>448</v>
      </c>
      <c r="H84" s="325">
        <v>600000</v>
      </c>
      <c r="I84" s="390"/>
      <c r="J84" s="390"/>
      <c r="K84" s="390"/>
      <c r="L84" s="390" t="s">
        <v>69</v>
      </c>
      <c r="M84" s="390"/>
      <c r="N84" s="391"/>
      <c r="O84" s="307" t="s">
        <v>1577</v>
      </c>
      <c r="P84" s="307"/>
      <c r="Q84" s="307"/>
      <c r="R84" s="307" t="s">
        <v>1578</v>
      </c>
      <c r="S84" s="307"/>
      <c r="T84" s="342"/>
      <c r="U84" s="342"/>
      <c r="V84" s="342"/>
      <c r="W84" s="393">
        <v>42767</v>
      </c>
      <c r="X84" s="342"/>
      <c r="Y84" s="342"/>
      <c r="Z84" s="342"/>
      <c r="AA84" s="342"/>
    </row>
    <row r="85" spans="1:27" ht="199.5">
      <c r="A85" s="463"/>
      <c r="B85" s="318" t="s">
        <v>1279</v>
      </c>
      <c r="C85" s="318" t="s">
        <v>456</v>
      </c>
      <c r="D85" s="321">
        <v>41913</v>
      </c>
      <c r="E85" s="321">
        <v>42644</v>
      </c>
      <c r="F85" s="305" t="s">
        <v>1246</v>
      </c>
      <c r="G85" s="318" t="s">
        <v>1280</v>
      </c>
      <c r="H85" s="319" t="s">
        <v>457</v>
      </c>
      <c r="I85" s="390"/>
      <c r="J85" s="390"/>
      <c r="K85" s="390"/>
      <c r="L85" s="390" t="s">
        <v>69</v>
      </c>
      <c r="M85" s="390"/>
      <c r="N85" s="391"/>
      <c r="O85" s="307" t="s">
        <v>1579</v>
      </c>
      <c r="P85" s="307"/>
      <c r="Q85" s="307"/>
      <c r="R85" s="307" t="s">
        <v>1383</v>
      </c>
      <c r="S85" s="307"/>
      <c r="T85" s="342"/>
      <c r="U85" s="342"/>
      <c r="V85" s="342"/>
      <c r="W85" s="342"/>
      <c r="X85" s="342" t="s">
        <v>1484</v>
      </c>
      <c r="Y85" s="342"/>
      <c r="Z85" s="342"/>
      <c r="AA85" s="342"/>
    </row>
    <row r="86" spans="1:27" ht="228">
      <c r="A86" s="463"/>
      <c r="B86" s="318" t="s">
        <v>1281</v>
      </c>
      <c r="C86" s="318" t="s">
        <v>459</v>
      </c>
      <c r="D86" s="321">
        <v>40909</v>
      </c>
      <c r="E86" s="321">
        <v>42644</v>
      </c>
      <c r="F86" s="310" t="s">
        <v>1257</v>
      </c>
      <c r="G86" s="318" t="s">
        <v>760</v>
      </c>
      <c r="H86" s="319">
        <v>4000000</v>
      </c>
      <c r="I86" s="390"/>
      <c r="J86" s="390"/>
      <c r="K86" s="390"/>
      <c r="L86" s="390" t="s">
        <v>69</v>
      </c>
      <c r="M86" s="390"/>
      <c r="N86" s="391"/>
      <c r="O86" s="346" t="s">
        <v>1580</v>
      </c>
      <c r="P86" s="355" t="s">
        <v>1341</v>
      </c>
      <c r="Q86" s="359"/>
      <c r="R86" s="355" t="s">
        <v>1342</v>
      </c>
      <c r="S86" s="348"/>
      <c r="T86" s="342"/>
      <c r="U86" s="342"/>
      <c r="V86" s="342"/>
      <c r="W86" s="342"/>
      <c r="X86" s="342"/>
      <c r="Y86" s="342"/>
      <c r="Z86" s="342"/>
      <c r="AA86" s="342"/>
    </row>
    <row r="87" spans="1:27" ht="114">
      <c r="A87" s="463"/>
      <c r="B87" s="310" t="s">
        <v>1283</v>
      </c>
      <c r="C87" s="318" t="s">
        <v>464</v>
      </c>
      <c r="D87" s="321">
        <v>40909</v>
      </c>
      <c r="E87" s="321">
        <v>42370</v>
      </c>
      <c r="F87" s="305" t="s">
        <v>1246</v>
      </c>
      <c r="G87" s="318" t="s">
        <v>1324</v>
      </c>
      <c r="H87" s="319">
        <v>1800000</v>
      </c>
      <c r="I87" s="390"/>
      <c r="J87" s="390" t="s">
        <v>69</v>
      </c>
      <c r="K87" s="390"/>
      <c r="L87" s="390"/>
      <c r="M87" s="390"/>
      <c r="N87" s="391"/>
      <c r="O87" s="307" t="s">
        <v>1581</v>
      </c>
      <c r="P87" s="307"/>
      <c r="Q87" s="307"/>
      <c r="R87" s="307" t="s">
        <v>1383</v>
      </c>
      <c r="S87" s="307"/>
      <c r="T87" s="342"/>
      <c r="U87" s="342"/>
      <c r="V87" s="342"/>
      <c r="W87" s="393">
        <v>42767</v>
      </c>
      <c r="X87" s="342" t="s">
        <v>1484</v>
      </c>
      <c r="Y87" s="342"/>
      <c r="Z87" s="342" t="s">
        <v>1582</v>
      </c>
      <c r="AA87" s="342"/>
    </row>
    <row r="88" spans="1:27" ht="256.5">
      <c r="A88" s="463"/>
      <c r="B88" s="318" t="s">
        <v>1445</v>
      </c>
      <c r="C88" s="318" t="s">
        <v>468</v>
      </c>
      <c r="D88" s="321">
        <v>41395</v>
      </c>
      <c r="E88" s="321">
        <v>42644</v>
      </c>
      <c r="F88" s="318" t="s">
        <v>471</v>
      </c>
      <c r="G88" s="318" t="s">
        <v>836</v>
      </c>
      <c r="H88" s="319">
        <v>1000000</v>
      </c>
      <c r="I88" s="390"/>
      <c r="J88" s="390"/>
      <c r="K88" s="390"/>
      <c r="L88" s="390" t="s">
        <v>69</v>
      </c>
      <c r="M88" s="390"/>
      <c r="N88" s="391"/>
      <c r="O88" s="307" t="s">
        <v>1395</v>
      </c>
      <c r="P88" s="307" t="s">
        <v>1396</v>
      </c>
      <c r="Q88" s="307" t="s">
        <v>1397</v>
      </c>
      <c r="R88" s="307" t="s">
        <v>1394</v>
      </c>
      <c r="S88" s="307"/>
      <c r="T88" s="342"/>
      <c r="U88" s="342"/>
      <c r="V88" s="342"/>
      <c r="W88" s="342"/>
      <c r="X88" s="342"/>
      <c r="Y88" s="342"/>
      <c r="Z88" s="342"/>
      <c r="AA88" s="342"/>
    </row>
    <row r="89" spans="1:27" ht="313.5">
      <c r="A89" s="464"/>
      <c r="B89" s="318" t="s">
        <v>1282</v>
      </c>
      <c r="C89" s="318" t="s">
        <v>474</v>
      </c>
      <c r="D89" s="321">
        <v>40909</v>
      </c>
      <c r="E89" s="321">
        <v>42370</v>
      </c>
      <c r="F89" s="310" t="s">
        <v>1257</v>
      </c>
      <c r="G89" s="318" t="s">
        <v>764</v>
      </c>
      <c r="H89" s="319">
        <v>1000000</v>
      </c>
      <c r="I89" s="390"/>
      <c r="J89" s="390"/>
      <c r="K89" s="390"/>
      <c r="L89" s="390" t="s">
        <v>69</v>
      </c>
      <c r="M89" s="390"/>
      <c r="N89" s="391"/>
      <c r="O89" s="346" t="s">
        <v>1584</v>
      </c>
      <c r="P89" s="355" t="s">
        <v>1341</v>
      </c>
      <c r="Q89" s="359"/>
      <c r="R89" s="355" t="s">
        <v>1342</v>
      </c>
      <c r="S89" s="348"/>
      <c r="T89" s="342"/>
      <c r="U89" s="342"/>
      <c r="V89" s="342"/>
      <c r="W89" s="342"/>
      <c r="X89" s="342"/>
      <c r="Y89" s="342"/>
      <c r="Z89" s="342"/>
      <c r="AA89" s="342"/>
    </row>
    <row r="90" spans="1:27" ht="171">
      <c r="A90" s="460" t="s">
        <v>1446</v>
      </c>
      <c r="B90" s="310" t="s">
        <v>1320</v>
      </c>
      <c r="C90" s="310" t="s">
        <v>483</v>
      </c>
      <c r="D90" s="320">
        <v>40817</v>
      </c>
      <c r="E90" s="320">
        <v>42644</v>
      </c>
      <c r="F90" s="315" t="s">
        <v>633</v>
      </c>
      <c r="G90" s="318" t="s">
        <v>766</v>
      </c>
      <c r="H90" s="319">
        <v>400000</v>
      </c>
      <c r="I90" s="390"/>
      <c r="J90" s="390"/>
      <c r="K90" s="390"/>
      <c r="L90" s="390" t="s">
        <v>69</v>
      </c>
      <c r="M90" s="390"/>
      <c r="N90" s="391"/>
      <c r="O90" s="346" t="s">
        <v>1359</v>
      </c>
      <c r="P90" s="312" t="s">
        <v>1585</v>
      </c>
      <c r="Q90" s="346"/>
      <c r="R90" s="346" t="s">
        <v>1352</v>
      </c>
      <c r="S90" s="307"/>
      <c r="T90" s="342"/>
      <c r="U90" s="342"/>
      <c r="V90" s="342"/>
      <c r="W90" s="342"/>
      <c r="X90" s="342"/>
      <c r="Y90" s="342"/>
      <c r="Z90" s="342"/>
      <c r="AA90" s="342"/>
    </row>
    <row r="91" spans="1:27" ht="189" customHeight="1">
      <c r="A91" s="459"/>
      <c r="B91" s="310" t="s">
        <v>1321</v>
      </c>
      <c r="C91" s="310" t="s">
        <v>1052</v>
      </c>
      <c r="D91" s="320">
        <v>40817</v>
      </c>
      <c r="E91" s="320">
        <v>42644</v>
      </c>
      <c r="F91" s="318" t="s">
        <v>1309</v>
      </c>
      <c r="G91" s="318" t="s">
        <v>1447</v>
      </c>
      <c r="H91" s="319">
        <v>400000</v>
      </c>
      <c r="I91" s="390"/>
      <c r="J91" s="390"/>
      <c r="K91" s="390" t="s">
        <v>69</v>
      </c>
      <c r="L91" s="390"/>
      <c r="M91" s="390"/>
      <c r="N91" s="391"/>
      <c r="O91" s="307" t="s">
        <v>1586</v>
      </c>
      <c r="P91" s="307"/>
      <c r="Q91" s="307"/>
      <c r="R91" s="307" t="s">
        <v>1309</v>
      </c>
      <c r="S91" s="307"/>
      <c r="T91" s="342"/>
      <c r="U91" s="342"/>
      <c r="V91" s="342"/>
      <c r="W91" s="342"/>
      <c r="X91" s="342"/>
      <c r="Y91" s="342"/>
      <c r="Z91" s="342"/>
      <c r="AA91" s="342"/>
    </row>
    <row r="96" spans="1:27" ht="29.25" thickBot="1"/>
    <row r="97" spans="1:8" ht="43.5" customHeight="1" thickTop="1" thickBot="1">
      <c r="A97" s="326" t="s">
        <v>58</v>
      </c>
      <c r="B97" s="327">
        <f>COUNTA(B102:B111,B114:B123,B126:B135,B138:B147)</f>
        <v>3</v>
      </c>
    </row>
    <row r="98" spans="1:8" ht="29.25" thickTop="1"/>
    <row r="100" spans="1:8" ht="29.25" thickBot="1"/>
    <row r="101" spans="1:8" ht="58.5" thickTop="1" thickBot="1">
      <c r="A101" s="326" t="s">
        <v>61</v>
      </c>
      <c r="B101" s="326" t="s">
        <v>60</v>
      </c>
      <c r="C101" s="328" t="s">
        <v>5</v>
      </c>
      <c r="D101" s="329" t="s">
        <v>9</v>
      </c>
      <c r="E101" s="329" t="s">
        <v>10</v>
      </c>
      <c r="F101" s="330" t="s">
        <v>7</v>
      </c>
      <c r="G101" s="329" t="s">
        <v>6</v>
      </c>
      <c r="H101" s="329" t="s">
        <v>8</v>
      </c>
    </row>
    <row r="102" spans="1:8" ht="200.25" thickTop="1">
      <c r="A102" s="331">
        <v>7</v>
      </c>
      <c r="B102" s="398" t="s">
        <v>1423</v>
      </c>
      <c r="C102" s="398" t="s">
        <v>1426</v>
      </c>
      <c r="D102" s="399">
        <v>42278</v>
      </c>
      <c r="E102" s="399">
        <v>42767</v>
      </c>
      <c r="F102" s="400"/>
      <c r="G102" s="398" t="s">
        <v>96</v>
      </c>
      <c r="H102" s="401" t="s">
        <v>1452</v>
      </c>
    </row>
    <row r="103" spans="1:8">
      <c r="A103" s="332"/>
      <c r="B103" s="398"/>
      <c r="C103" s="398"/>
      <c r="D103" s="401"/>
      <c r="E103" s="401"/>
      <c r="F103" s="400"/>
      <c r="G103" s="398"/>
      <c r="H103" s="401"/>
    </row>
    <row r="104" spans="1:8">
      <c r="A104" s="332"/>
      <c r="B104" s="398"/>
      <c r="C104" s="398"/>
      <c r="D104" s="401"/>
      <c r="E104" s="401"/>
      <c r="F104" s="400"/>
      <c r="G104" s="398"/>
      <c r="H104" s="401"/>
    </row>
    <row r="105" spans="1:8">
      <c r="A105" s="332"/>
      <c r="B105" s="398"/>
      <c r="C105" s="398"/>
      <c r="D105" s="401"/>
      <c r="E105" s="401"/>
      <c r="F105" s="400"/>
      <c r="G105" s="398"/>
      <c r="H105" s="401"/>
    </row>
    <row r="106" spans="1:8">
      <c r="A106" s="332"/>
      <c r="B106" s="398"/>
      <c r="C106" s="398"/>
      <c r="D106" s="401"/>
      <c r="E106" s="401"/>
      <c r="F106" s="400"/>
      <c r="G106" s="398"/>
      <c r="H106" s="401"/>
    </row>
    <row r="107" spans="1:8">
      <c r="A107" s="332"/>
      <c r="B107" s="398"/>
      <c r="C107" s="398"/>
      <c r="D107" s="401"/>
      <c r="E107" s="401"/>
      <c r="F107" s="400"/>
      <c r="G107" s="398"/>
      <c r="H107" s="401"/>
    </row>
    <row r="108" spans="1:8">
      <c r="A108" s="332"/>
      <c r="B108" s="398"/>
      <c r="C108" s="398"/>
      <c r="D108" s="401"/>
      <c r="E108" s="401"/>
      <c r="F108" s="400"/>
      <c r="G108" s="398"/>
      <c r="H108" s="401"/>
    </row>
    <row r="109" spans="1:8">
      <c r="A109" s="332"/>
      <c r="B109" s="398"/>
      <c r="C109" s="398"/>
      <c r="D109" s="401"/>
      <c r="E109" s="401"/>
      <c r="F109" s="400"/>
      <c r="G109" s="398"/>
      <c r="H109" s="401"/>
    </row>
    <row r="110" spans="1:8">
      <c r="A110" s="332"/>
      <c r="B110" s="398"/>
      <c r="C110" s="398"/>
      <c r="D110" s="401"/>
      <c r="E110" s="401"/>
      <c r="F110" s="400"/>
      <c r="G110" s="398"/>
      <c r="H110" s="401"/>
    </row>
    <row r="111" spans="1:8">
      <c r="A111" s="333"/>
      <c r="B111" s="398"/>
      <c r="C111" s="398"/>
      <c r="D111" s="401"/>
      <c r="E111" s="401"/>
      <c r="F111" s="400"/>
      <c r="G111" s="398"/>
      <c r="H111" s="401"/>
    </row>
    <row r="112" spans="1:8" ht="29.25" thickBot="1"/>
    <row r="113" spans="1:9" ht="58.5" thickTop="1" thickBot="1">
      <c r="A113" s="326" t="s">
        <v>61</v>
      </c>
      <c r="B113" s="326" t="s">
        <v>60</v>
      </c>
      <c r="C113" s="334" t="s">
        <v>5</v>
      </c>
      <c r="D113" s="326" t="s">
        <v>9</v>
      </c>
      <c r="E113" s="326" t="s">
        <v>10</v>
      </c>
      <c r="F113" s="335" t="s">
        <v>7</v>
      </c>
      <c r="G113" s="326" t="s">
        <v>6</v>
      </c>
      <c r="H113" s="326" t="s">
        <v>8</v>
      </c>
      <c r="I113" s="326" t="s">
        <v>931</v>
      </c>
    </row>
    <row r="114" spans="1:9" ht="114.75" thickTop="1">
      <c r="A114" s="331">
        <v>1</v>
      </c>
      <c r="B114" s="403" t="s">
        <v>1523</v>
      </c>
      <c r="C114" s="398" t="s">
        <v>1469</v>
      </c>
      <c r="D114" s="399">
        <v>42278</v>
      </c>
      <c r="E114" s="399">
        <v>42767</v>
      </c>
      <c r="F114" s="400"/>
      <c r="G114" s="404" t="s">
        <v>1587</v>
      </c>
      <c r="H114" s="401" t="s">
        <v>1288</v>
      </c>
      <c r="I114" s="402"/>
    </row>
    <row r="115" spans="1:9">
      <c r="A115" s="332"/>
      <c r="B115" s="398"/>
      <c r="C115" s="398"/>
      <c r="D115" s="401"/>
      <c r="E115" s="401"/>
      <c r="F115" s="400"/>
      <c r="G115" s="398"/>
      <c r="H115" s="401"/>
    </row>
    <row r="116" spans="1:9">
      <c r="A116" s="332"/>
      <c r="B116" s="398"/>
      <c r="C116" s="398"/>
      <c r="D116" s="401"/>
      <c r="E116" s="401"/>
      <c r="F116" s="400"/>
      <c r="G116" s="398"/>
      <c r="H116" s="401"/>
    </row>
    <row r="117" spans="1:9">
      <c r="A117" s="332"/>
      <c r="B117" s="398"/>
      <c r="C117" s="398"/>
      <c r="D117" s="401"/>
      <c r="E117" s="401"/>
      <c r="F117" s="400"/>
      <c r="G117" s="398"/>
      <c r="H117" s="401"/>
    </row>
    <row r="118" spans="1:9">
      <c r="A118" s="332"/>
      <c r="B118" s="398"/>
      <c r="C118" s="398"/>
      <c r="D118" s="401"/>
      <c r="E118" s="401"/>
      <c r="F118" s="400"/>
      <c r="G118" s="398"/>
      <c r="H118" s="401"/>
    </row>
    <row r="119" spans="1:9">
      <c r="A119" s="332"/>
      <c r="B119" s="398"/>
      <c r="C119" s="398"/>
      <c r="D119" s="401"/>
      <c r="E119" s="401"/>
      <c r="F119" s="400"/>
      <c r="G119" s="398"/>
      <c r="H119" s="401"/>
    </row>
    <row r="120" spans="1:9">
      <c r="A120" s="332"/>
      <c r="B120" s="398"/>
      <c r="C120" s="398"/>
      <c r="D120" s="401"/>
      <c r="E120" s="401"/>
      <c r="F120" s="400"/>
      <c r="G120" s="398"/>
      <c r="H120" s="401"/>
    </row>
    <row r="121" spans="1:9">
      <c r="A121" s="332"/>
      <c r="B121" s="398"/>
      <c r="C121" s="398"/>
      <c r="D121" s="401"/>
      <c r="E121" s="401"/>
      <c r="F121" s="400"/>
      <c r="G121" s="398"/>
      <c r="H121" s="401"/>
    </row>
    <row r="122" spans="1:9">
      <c r="A122" s="332"/>
      <c r="B122" s="398"/>
      <c r="C122" s="398"/>
      <c r="D122" s="401"/>
      <c r="E122" s="401"/>
      <c r="F122" s="400"/>
      <c r="G122" s="398"/>
      <c r="H122" s="401"/>
    </row>
    <row r="123" spans="1:9">
      <c r="A123" s="333"/>
      <c r="B123" s="398"/>
      <c r="C123" s="398"/>
      <c r="D123" s="401"/>
      <c r="E123" s="401"/>
      <c r="F123" s="400"/>
      <c r="G123" s="398"/>
      <c r="H123" s="401"/>
    </row>
    <row r="124" spans="1:9" ht="29.25" thickBot="1"/>
    <row r="125" spans="1:9" ht="58.5" thickTop="1" thickBot="1">
      <c r="A125" s="326" t="s">
        <v>61</v>
      </c>
      <c r="B125" s="326" t="s">
        <v>60</v>
      </c>
      <c r="C125" s="334" t="s">
        <v>5</v>
      </c>
      <c r="D125" s="326" t="s">
        <v>9</v>
      </c>
      <c r="E125" s="326" t="s">
        <v>10</v>
      </c>
      <c r="F125" s="335" t="s">
        <v>7</v>
      </c>
      <c r="G125" s="326" t="s">
        <v>6</v>
      </c>
      <c r="H125" s="326" t="s">
        <v>8</v>
      </c>
      <c r="I125" s="326" t="s">
        <v>931</v>
      </c>
    </row>
    <row r="126" spans="1:9" ht="371.25" thickTop="1">
      <c r="A126" s="331">
        <v>4</v>
      </c>
      <c r="B126" s="398" t="s">
        <v>1491</v>
      </c>
      <c r="C126" s="398" t="s">
        <v>1489</v>
      </c>
      <c r="D126" s="399">
        <v>42278</v>
      </c>
      <c r="E126" s="399">
        <v>42552</v>
      </c>
      <c r="F126" s="400"/>
      <c r="G126" s="398" t="s">
        <v>1490</v>
      </c>
      <c r="H126" s="401" t="s">
        <v>1492</v>
      </c>
      <c r="I126" s="401" t="s">
        <v>1544</v>
      </c>
    </row>
    <row r="127" spans="1:9">
      <c r="A127" s="332"/>
      <c r="B127" s="398"/>
      <c r="C127" s="398"/>
      <c r="D127" s="401"/>
      <c r="E127" s="401"/>
      <c r="F127" s="400"/>
      <c r="G127" s="398"/>
      <c r="H127" s="401"/>
    </row>
    <row r="128" spans="1:9">
      <c r="A128" s="332"/>
      <c r="B128" s="398"/>
      <c r="C128" s="398"/>
      <c r="D128" s="401"/>
      <c r="E128" s="401"/>
      <c r="F128" s="400"/>
      <c r="G128" s="398"/>
      <c r="H128" s="401"/>
    </row>
    <row r="129" spans="1:8">
      <c r="A129" s="332"/>
      <c r="B129" s="398"/>
      <c r="C129" s="398"/>
      <c r="D129" s="401"/>
      <c r="E129" s="401"/>
      <c r="F129" s="400"/>
      <c r="G129" s="398"/>
      <c r="H129" s="401"/>
    </row>
    <row r="130" spans="1:8">
      <c r="A130" s="332"/>
      <c r="B130" s="398"/>
      <c r="C130" s="398"/>
      <c r="D130" s="401"/>
      <c r="E130" s="401"/>
      <c r="F130" s="400"/>
      <c r="G130" s="398"/>
      <c r="H130" s="401"/>
    </row>
    <row r="131" spans="1:8">
      <c r="A131" s="332"/>
      <c r="B131" s="398"/>
      <c r="C131" s="398"/>
      <c r="D131" s="401"/>
      <c r="E131" s="401"/>
      <c r="F131" s="400"/>
      <c r="G131" s="398"/>
      <c r="H131" s="401"/>
    </row>
    <row r="132" spans="1:8">
      <c r="A132" s="332"/>
      <c r="B132" s="398"/>
      <c r="C132" s="398"/>
      <c r="D132" s="401"/>
      <c r="E132" s="401"/>
      <c r="F132" s="400"/>
      <c r="G132" s="398"/>
      <c r="H132" s="401"/>
    </row>
    <row r="133" spans="1:8">
      <c r="A133" s="332"/>
      <c r="B133" s="398"/>
      <c r="C133" s="398"/>
      <c r="D133" s="401"/>
      <c r="E133" s="401"/>
      <c r="F133" s="400"/>
      <c r="G133" s="398"/>
      <c r="H133" s="401"/>
    </row>
    <row r="134" spans="1:8">
      <c r="A134" s="332"/>
      <c r="B134" s="398"/>
      <c r="C134" s="398"/>
      <c r="D134" s="401"/>
      <c r="E134" s="401"/>
      <c r="F134" s="400"/>
      <c r="G134" s="398"/>
      <c r="H134" s="401"/>
    </row>
    <row r="135" spans="1:8">
      <c r="A135" s="333"/>
      <c r="B135" s="398"/>
      <c r="C135" s="398"/>
      <c r="D135" s="401"/>
      <c r="E135" s="401"/>
      <c r="F135" s="400"/>
      <c r="G135" s="398"/>
      <c r="H135" s="401"/>
    </row>
    <row r="136" spans="1:8" ht="29.25" thickBot="1"/>
    <row r="137" spans="1:8" ht="58.5" thickTop="1" thickBot="1">
      <c r="A137" s="336" t="s">
        <v>61</v>
      </c>
      <c r="B137" s="336" t="s">
        <v>60</v>
      </c>
      <c r="C137" s="337" t="s">
        <v>5</v>
      </c>
      <c r="D137" s="338" t="s">
        <v>9</v>
      </c>
      <c r="E137" s="338" t="s">
        <v>10</v>
      </c>
      <c r="F137" s="339" t="s">
        <v>7</v>
      </c>
      <c r="G137" s="338" t="s">
        <v>6</v>
      </c>
      <c r="H137" s="338" t="s">
        <v>8</v>
      </c>
    </row>
    <row r="138" spans="1:8" ht="57.75" thickTop="1">
      <c r="A138" s="331" t="s">
        <v>59</v>
      </c>
      <c r="B138" s="398"/>
      <c r="C138" s="398"/>
      <c r="D138" s="401"/>
      <c r="E138" s="401"/>
      <c r="F138" s="400"/>
      <c r="G138" s="398"/>
      <c r="H138" s="401"/>
    </row>
    <row r="139" spans="1:8">
      <c r="A139" s="332"/>
      <c r="B139" s="398"/>
      <c r="C139" s="398"/>
      <c r="D139" s="401"/>
      <c r="E139" s="401"/>
      <c r="F139" s="400"/>
      <c r="G139" s="398"/>
      <c r="H139" s="401"/>
    </row>
    <row r="140" spans="1:8">
      <c r="A140" s="332"/>
      <c r="B140" s="398"/>
      <c r="C140" s="398"/>
      <c r="D140" s="401"/>
      <c r="E140" s="401"/>
      <c r="F140" s="400"/>
      <c r="G140" s="398"/>
      <c r="H140" s="401"/>
    </row>
    <row r="141" spans="1:8">
      <c r="A141" s="332"/>
      <c r="B141" s="398"/>
      <c r="C141" s="398"/>
      <c r="D141" s="401"/>
      <c r="E141" s="401"/>
      <c r="F141" s="400"/>
      <c r="G141" s="398"/>
      <c r="H141" s="401"/>
    </row>
    <row r="142" spans="1:8">
      <c r="A142" s="332"/>
      <c r="B142" s="398"/>
      <c r="C142" s="398"/>
      <c r="D142" s="401"/>
      <c r="E142" s="401"/>
      <c r="F142" s="400"/>
      <c r="G142" s="398"/>
      <c r="H142" s="401"/>
    </row>
    <row r="143" spans="1:8">
      <c r="A143" s="332"/>
      <c r="B143" s="398"/>
      <c r="C143" s="398"/>
      <c r="D143" s="401"/>
      <c r="E143" s="401"/>
      <c r="F143" s="400"/>
      <c r="G143" s="398"/>
      <c r="H143" s="401"/>
    </row>
    <row r="144" spans="1:8">
      <c r="A144" s="332"/>
      <c r="B144" s="398"/>
      <c r="C144" s="398"/>
      <c r="D144" s="401"/>
      <c r="E144" s="401"/>
      <c r="F144" s="400"/>
      <c r="G144" s="398"/>
      <c r="H144" s="401"/>
    </row>
    <row r="145" spans="1:8">
      <c r="A145" s="332"/>
      <c r="B145" s="398"/>
      <c r="C145" s="398"/>
      <c r="D145" s="401"/>
      <c r="E145" s="401"/>
      <c r="F145" s="400"/>
      <c r="G145" s="398"/>
      <c r="H145" s="401"/>
    </row>
    <row r="146" spans="1:8">
      <c r="A146" s="332"/>
      <c r="B146" s="398"/>
      <c r="C146" s="398"/>
      <c r="D146" s="401"/>
      <c r="E146" s="401"/>
      <c r="F146" s="400"/>
      <c r="G146" s="398"/>
      <c r="H146" s="401"/>
    </row>
    <row r="147" spans="1:8">
      <c r="A147" s="333"/>
      <c r="B147" s="398"/>
      <c r="C147" s="398"/>
      <c r="D147" s="401"/>
      <c r="E147" s="401"/>
      <c r="F147" s="400"/>
      <c r="G147" s="398"/>
      <c r="H147" s="401"/>
    </row>
  </sheetData>
  <autoFilter ref="A10:AF91">
    <filterColumn colId="5"/>
  </autoFilter>
  <mergeCells count="13">
    <mergeCell ref="C5:H5"/>
    <mergeCell ref="A81:A89"/>
    <mergeCell ref="A90:A91"/>
    <mergeCell ref="A42:A52"/>
    <mergeCell ref="A53:A59"/>
    <mergeCell ref="A60:A63"/>
    <mergeCell ref="A64:A77"/>
    <mergeCell ref="A78:A80"/>
    <mergeCell ref="I9:R9"/>
    <mergeCell ref="T9:AA9"/>
    <mergeCell ref="A11:A22"/>
    <mergeCell ref="A23:A33"/>
    <mergeCell ref="A34:A41"/>
  </mergeCells>
  <conditionalFormatting sqref="AF7:AF8">
    <cfRule type="cellIs" dxfId="17" priority="265" stopIfTrue="1" operator="equal">
      <formula>$AF$7</formula>
    </cfRule>
  </conditionalFormatting>
  <conditionalFormatting sqref="I11:I91">
    <cfRule type="cellIs" dxfId="16" priority="264" stopIfTrue="1" operator="equal">
      <formula>"x"</formula>
    </cfRule>
  </conditionalFormatting>
  <conditionalFormatting sqref="J11:J91">
    <cfRule type="cellIs" dxfId="15" priority="263" operator="equal">
      <formula>"x"</formula>
    </cfRule>
  </conditionalFormatting>
  <conditionalFormatting sqref="K11:K91">
    <cfRule type="cellIs" dxfId="14" priority="262" operator="equal">
      <formula>"x"</formula>
    </cfRule>
  </conditionalFormatting>
  <conditionalFormatting sqref="L11:L91">
    <cfRule type="cellIs" dxfId="13" priority="261" stopIfTrue="1" operator="equal">
      <formula>"x"</formula>
    </cfRule>
  </conditionalFormatting>
  <conditionalFormatting sqref="M11:M91">
    <cfRule type="cellIs" dxfId="12" priority="260" operator="equal">
      <formula>"x"</formula>
    </cfRule>
  </conditionalFormatting>
  <conditionalFormatting sqref="N11:N91">
    <cfRule type="cellIs" dxfId="11" priority="1" stopIfTrue="1" operator="equal">
      <formula>$AF$8</formula>
    </cfRule>
    <cfRule type="cellIs" dxfId="10" priority="2" stopIfTrue="1" operator="equal">
      <formula>$AF$7</formula>
    </cfRule>
  </conditionalFormatting>
  <dataValidations count="1">
    <dataValidation type="list" allowBlank="1" showInputMessage="1" showErrorMessage="1" sqref="N11:N91">
      <formula1>$AF$7:$AF$8</formula1>
    </dataValidation>
  </dataValidations>
  <pageMargins left="0.511811024" right="0.511811024" top="0.78740157499999996" bottom="0.78740157499999996" header="0.31496062000000002" footer="0.31496062000000002"/>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dimension ref="A1:S41"/>
  <sheetViews>
    <sheetView showGridLines="0" tabSelected="1" topLeftCell="A24" zoomScale="110" zoomScaleNormal="110" zoomScalePageLayoutView="70" workbookViewId="0">
      <selection activeCell="B28" sqref="B28"/>
    </sheetView>
  </sheetViews>
  <sheetFormatPr defaultRowHeight="15"/>
  <cols>
    <col min="1" max="1" width="0.85546875" customWidth="1"/>
    <col min="2" max="2" width="36.7109375" customWidth="1"/>
    <col min="3" max="3" width="14.28515625" customWidth="1"/>
    <col min="5" max="5" width="13.2851562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429" t="str">
        <f>'Monitoria Anual 1'!A3</f>
        <v xml:space="preserve">PLANO DE AÇÃO NACIONAL PARA A CONSERVAÇÃO DAS ESPÉCIES ENDÊMICAS E AMEAÇADAS DE EXTINÇÃO DA REGIAO DO BAIXO E MÉDIO XINGU </v>
      </c>
      <c r="B3" s="429"/>
      <c r="C3" s="429"/>
      <c r="D3" s="429"/>
      <c r="E3" s="429"/>
      <c r="F3" s="429"/>
      <c r="G3" s="429"/>
      <c r="H3" s="429"/>
      <c r="I3" s="429"/>
      <c r="J3" s="429"/>
      <c r="K3" s="429"/>
      <c r="L3" s="429"/>
      <c r="M3" s="429"/>
      <c r="N3" s="429"/>
      <c r="O3" s="429"/>
      <c r="P3" s="429"/>
    </row>
    <row r="4" spans="1:19" s="1" customFormat="1" ht="15.75" thickTop="1">
      <c r="H4" s="18"/>
      <c r="I4" s="18"/>
      <c r="J4" s="18"/>
      <c r="K4" s="18"/>
      <c r="L4" s="18"/>
      <c r="M4" s="18"/>
    </row>
    <row r="5" spans="1:19" s="6" customFormat="1" ht="56.25" customHeight="1" thickBot="1">
      <c r="A5" s="7" t="s">
        <v>1</v>
      </c>
      <c r="B5" s="7"/>
      <c r="C5" s="248" t="str">
        <f>'Monitoria Anual 1'!D5</f>
        <v>Assegurar a viabilidade populacional de espécies ameaçadas e endêmicas da fauna da área de abrangência do PAN no Médio e Baixo Xingu, conservando habitats e promovendo o desenvolvimento socioambiental.</v>
      </c>
      <c r="D5" s="12"/>
      <c r="E5" s="12"/>
      <c r="F5" s="12"/>
      <c r="G5" s="12"/>
      <c r="H5" s="12"/>
      <c r="I5" s="12"/>
      <c r="J5" s="12"/>
      <c r="K5" s="12"/>
      <c r="L5" s="12"/>
      <c r="M5" s="12"/>
      <c r="N5" s="12"/>
      <c r="O5" s="12"/>
      <c r="P5" s="13"/>
    </row>
    <row r="6" spans="1:19" s="1" customFormat="1" ht="15.75" thickTop="1">
      <c r="H6" s="18"/>
      <c r="I6" s="18"/>
      <c r="J6" s="18"/>
      <c r="K6" s="18"/>
      <c r="L6" s="18"/>
      <c r="M6" s="18"/>
    </row>
    <row r="7" spans="1:19" s="1" customFormat="1" ht="15.75" thickBot="1">
      <c r="A7" s="7" t="s">
        <v>2</v>
      </c>
      <c r="B7" s="7"/>
      <c r="C7" s="9" t="s">
        <v>1596</v>
      </c>
      <c r="D7" s="9"/>
      <c r="E7" s="10"/>
      <c r="F7" s="10"/>
      <c r="G7" s="11"/>
      <c r="H7" s="18"/>
      <c r="I7" s="18"/>
      <c r="J7" s="18"/>
      <c r="K7" s="18"/>
      <c r="L7" s="18"/>
      <c r="M7" s="18"/>
    </row>
    <row r="8" spans="1:19" ht="15.75" thickTop="1"/>
    <row r="9" spans="1:19" ht="18.75">
      <c r="A9" s="51" t="s">
        <v>32</v>
      </c>
      <c r="B9" s="51"/>
      <c r="C9" s="51"/>
      <c r="D9" s="51"/>
      <c r="E9" s="51"/>
      <c r="F9" s="51"/>
      <c r="G9" s="51"/>
      <c r="H9" s="51"/>
      <c r="I9" s="51"/>
      <c r="J9" s="51"/>
      <c r="K9" s="51"/>
      <c r="L9" s="51"/>
      <c r="M9" s="51"/>
      <c r="N9" s="51"/>
      <c r="O9" s="51"/>
      <c r="P9" s="51"/>
      <c r="Q9" s="51"/>
      <c r="R9" s="51"/>
      <c r="S9" s="51"/>
    </row>
    <row r="11" spans="1:19">
      <c r="B11" s="29" t="s">
        <v>43</v>
      </c>
      <c r="C11" s="30"/>
      <c r="D11" s="30"/>
    </row>
    <row r="12" spans="1:19" ht="15.75" thickBot="1"/>
    <row r="13" spans="1:19" ht="41.45" customHeight="1" thickTop="1" thickBot="1">
      <c r="B13" s="426" t="s">
        <v>34</v>
      </c>
      <c r="C13" s="427"/>
      <c r="D13" s="428"/>
    </row>
    <row r="14" spans="1:19" s="73" customFormat="1" ht="31.9" customHeight="1" thickTop="1" thickBot="1">
      <c r="B14" s="74" t="s">
        <v>40</v>
      </c>
      <c r="C14" s="76" t="s">
        <v>78</v>
      </c>
      <c r="D14" s="75" t="s">
        <v>41</v>
      </c>
      <c r="E14" s="76" t="s">
        <v>71</v>
      </c>
      <c r="F14" s="75" t="s">
        <v>41</v>
      </c>
    </row>
    <row r="15" spans="1:19" ht="16.5" thickTop="1">
      <c r="B15" s="52" t="s">
        <v>35</v>
      </c>
      <c r="C15" s="84"/>
      <c r="D15" s="85"/>
      <c r="E15" s="84">
        <f>COUNTA('Monitoria Anual 3'!N11:N91)</f>
        <v>1</v>
      </c>
      <c r="F15" s="85"/>
    </row>
    <row r="16" spans="1:19" ht="15.75">
      <c r="B16" s="38" t="s">
        <v>47</v>
      </c>
      <c r="C16" s="86">
        <f>COUNTA('Monitoria Anual 3'!I11:I91)</f>
        <v>2</v>
      </c>
      <c r="D16" s="87">
        <f>C16/C22</f>
        <v>2.5316455696202531E-2</v>
      </c>
      <c r="E16" s="86">
        <v>2</v>
      </c>
      <c r="F16" s="87">
        <f>E16/$E$22</f>
        <v>2.4691358024691357E-2</v>
      </c>
    </row>
    <row r="17" spans="2:17" ht="15.75">
      <c r="B17" s="31" t="s">
        <v>36</v>
      </c>
      <c r="C17" s="88">
        <f>COUNTA('Monitoria Anual 3'!J11:J91)</f>
        <v>17</v>
      </c>
      <c r="D17" s="89">
        <f>C17/C22</f>
        <v>0.21518987341772153</v>
      </c>
      <c r="E17" s="88">
        <v>17</v>
      </c>
      <c r="F17" s="87">
        <f t="shared" ref="F17:F21" si="0">E17/$E$22</f>
        <v>0.20987654320987653</v>
      </c>
    </row>
    <row r="18" spans="2:17" ht="15.75">
      <c r="B18" s="32" t="s">
        <v>37</v>
      </c>
      <c r="C18" s="88">
        <f>COUNTA('Monitoria Anual 3'!K11:K91)</f>
        <v>25</v>
      </c>
      <c r="D18" s="89">
        <f>C18/C22</f>
        <v>0.31645569620253167</v>
      </c>
      <c r="E18" s="88">
        <v>24</v>
      </c>
      <c r="F18" s="87">
        <f t="shared" si="0"/>
        <v>0.29629629629629628</v>
      </c>
    </row>
    <row r="19" spans="2:17" ht="15.75">
      <c r="B19" s="33" t="s">
        <v>38</v>
      </c>
      <c r="C19" s="88">
        <f>COUNTA('Monitoria Anual 3'!L11:L91)</f>
        <v>29</v>
      </c>
      <c r="D19" s="89">
        <f>C19/C22</f>
        <v>0.36708860759493672</v>
      </c>
      <c r="E19" s="88">
        <v>29</v>
      </c>
      <c r="F19" s="87">
        <f t="shared" si="0"/>
        <v>0.35802469135802467</v>
      </c>
    </row>
    <row r="20" spans="2:17" ht="16.5" thickBot="1">
      <c r="B20" s="34" t="s">
        <v>39</v>
      </c>
      <c r="C20" s="88">
        <f>COUNTA('Monitoria Anual 3'!M11:M91)</f>
        <v>6</v>
      </c>
      <c r="D20" s="89">
        <f>C20/C22</f>
        <v>7.5949367088607597E-2</v>
      </c>
      <c r="E20" s="88">
        <v>6</v>
      </c>
      <c r="F20" s="87">
        <f t="shared" si="0"/>
        <v>7.407407407407407E-2</v>
      </c>
    </row>
    <row r="21" spans="2:17" ht="17.25" thickTop="1" thickBot="1">
      <c r="B21" s="81" t="s">
        <v>62</v>
      </c>
      <c r="C21" s="88"/>
      <c r="D21" s="89"/>
      <c r="E21" s="88">
        <f>'Monitoria Anual 3'!B97</f>
        <v>3</v>
      </c>
      <c r="F21" s="87">
        <f t="shared" si="0"/>
        <v>3.7037037037037035E-2</v>
      </c>
    </row>
    <row r="22" spans="2:17" ht="16.5" thickTop="1" thickBot="1">
      <c r="B22" s="91" t="s">
        <v>42</v>
      </c>
      <c r="C22" s="92">
        <f>C16+C17+C18+C19+C20</f>
        <v>79</v>
      </c>
      <c r="D22" s="93">
        <f>SUM(D15:D21)</f>
        <v>1</v>
      </c>
      <c r="E22" s="92">
        <f>SUM(E16:E21)</f>
        <v>81</v>
      </c>
      <c r="F22" s="90">
        <f>SUM(F16:F21)</f>
        <v>1</v>
      </c>
    </row>
    <row r="23" spans="2:17" ht="16.5" thickTop="1" thickBot="1">
      <c r="B23" s="430" t="s">
        <v>77</v>
      </c>
      <c r="C23" s="430"/>
      <c r="D23" s="430"/>
      <c r="E23" s="96">
        <f>COUNTIF('Monitoria Anual 3'!N11:N91,'Monitoria Anual 3'!AF7)</f>
        <v>0</v>
      </c>
      <c r="F23" s="94"/>
    </row>
    <row r="24" spans="2:17" ht="16.5" thickTop="1" thickBot="1">
      <c r="B24" s="430" t="s">
        <v>76</v>
      </c>
      <c r="C24" s="430"/>
      <c r="D24" s="430"/>
      <c r="E24" s="96">
        <f>COUNTIF('Monitoria Anual 3'!N11:N91,'Monitoria Anual 3'!AF8)</f>
        <v>1</v>
      </c>
      <c r="F24" s="95"/>
    </row>
    <row r="25" spans="2:17" ht="15.75" thickTop="1"/>
    <row r="26" spans="2:17">
      <c r="B26" s="29" t="s">
        <v>44</v>
      </c>
      <c r="C26" s="30"/>
      <c r="D26" s="30"/>
    </row>
    <row r="27" spans="2:17" ht="3" customHeight="1"/>
    <row r="28" spans="2:17" ht="36" customHeight="1">
      <c r="B28" s="50" t="s">
        <v>33</v>
      </c>
      <c r="C28" s="37">
        <f>COUNTA('Monitoria Anual 3'!A11:A91)</f>
        <v>10</v>
      </c>
      <c r="O28" t="s">
        <v>74</v>
      </c>
      <c r="Q28" t="s">
        <v>75</v>
      </c>
    </row>
    <row r="29" spans="2:17" ht="6.6" customHeight="1" thickBot="1"/>
    <row r="30" spans="2:17" ht="16.5" thickTop="1" thickBot="1">
      <c r="B30" s="35" t="s">
        <v>45</v>
      </c>
      <c r="C30" s="79" t="s">
        <v>46</v>
      </c>
      <c r="D30" s="39"/>
      <c r="E30" s="40"/>
      <c r="F30" s="41"/>
      <c r="G30" s="42"/>
      <c r="H30" s="43"/>
      <c r="I30" s="44"/>
    </row>
    <row r="31" spans="2:17" ht="15.75" thickTop="1">
      <c r="B31" s="45" t="s">
        <v>48</v>
      </c>
      <c r="C31" s="47">
        <f>COUNTA('Monitoria Anual 3'!B11:B22)</f>
        <v>12</v>
      </c>
      <c r="D31" s="468">
        <f>COUNTA('Monitoria Anual 3'!N11:N22)</f>
        <v>0</v>
      </c>
      <c r="E31" s="468">
        <f>COUNTA('Monitoria Anual 3'!I11:I22)</f>
        <v>0</v>
      </c>
      <c r="F31" s="468">
        <f>COUNTA('Monitoria Anual 3'!J11:J22)</f>
        <v>2</v>
      </c>
      <c r="G31" s="468">
        <f>COUNTA('Monitoria Anual 3'!K11:K22)</f>
        <v>5</v>
      </c>
      <c r="H31" s="468">
        <f>COUNTA('Monitoria Anual 3'!L11:L22)</f>
        <v>4</v>
      </c>
      <c r="I31" s="468">
        <f>COUNTA('Monitoria Anual 3'!M11:M22)</f>
        <v>1</v>
      </c>
    </row>
    <row r="32" spans="2:17">
      <c r="B32" s="46" t="s">
        <v>49</v>
      </c>
      <c r="C32" s="48">
        <f>COUNTA('Monitoria Anual 3'!B23:B33)</f>
        <v>11</v>
      </c>
      <c r="D32" s="48">
        <f>COUNTA('Monitoria Anual 3'!N23:N33)</f>
        <v>0</v>
      </c>
      <c r="E32" s="48">
        <f>COUNTA('Monitoria Anual 3'!I23:I33)</f>
        <v>0</v>
      </c>
      <c r="F32" s="48">
        <f>COUNTA('Monitoria Anual 3'!J23:J33)</f>
        <v>2</v>
      </c>
      <c r="G32" s="48">
        <f>COUNTA('Monitoria Anual 3'!K23:K33)</f>
        <v>1</v>
      </c>
      <c r="H32" s="48">
        <f>COUNTA('Monitoria Anual 3'!L23:L33)</f>
        <v>7</v>
      </c>
      <c r="I32" s="48">
        <f>COUNTA('Monitoria Anual 3'!M23:M33)</f>
        <v>0</v>
      </c>
    </row>
    <row r="33" spans="2:9">
      <c r="B33" s="46" t="s">
        <v>50</v>
      </c>
      <c r="C33" s="48">
        <f>COUNTA('Monitoria Anual 3'!B34:B41)</f>
        <v>8</v>
      </c>
      <c r="D33" s="48">
        <f>COUNTA('Monitoria Anual 3'!N34:N41)</f>
        <v>0</v>
      </c>
      <c r="E33" s="48">
        <f>COUNTA('Monitoria Anual 3'!I34:I41)</f>
        <v>1</v>
      </c>
      <c r="F33" s="48">
        <f>COUNTA('Monitoria Anual 3'!J34:J41)</f>
        <v>2</v>
      </c>
      <c r="G33" s="48">
        <f>COUNTA('Monitoria Anual 3'!K34:K41)</f>
        <v>2</v>
      </c>
      <c r="H33" s="48">
        <f>COUNTA('Monitoria Anual 3'!L34:L41)</f>
        <v>2</v>
      </c>
      <c r="I33" s="48">
        <f>COUNTA('Monitoria Anual 3'!M34:M41)</f>
        <v>0</v>
      </c>
    </row>
    <row r="34" spans="2:9">
      <c r="B34" s="46" t="s">
        <v>51</v>
      </c>
      <c r="C34" s="48">
        <f>COUNTA('Monitoria Anual 3'!B42:B52)</f>
        <v>11</v>
      </c>
      <c r="D34" s="48">
        <f>COUNTA('Monitoria Anual 3'!N42:N52)</f>
        <v>1</v>
      </c>
      <c r="E34" s="48">
        <f>COUNTA('Monitoria Anual 3'!I42:I52)</f>
        <v>1</v>
      </c>
      <c r="F34" s="48">
        <f>COUNTA('Monitoria Anual 3'!J42:J52)</f>
        <v>2</v>
      </c>
      <c r="G34" s="48">
        <f>COUNTA('Monitoria Anual 3'!K42:K52)</f>
        <v>6</v>
      </c>
      <c r="H34" s="48">
        <f>COUNTA('Monitoria Anual 3'!L42:L52)</f>
        <v>1</v>
      </c>
      <c r="I34" s="48">
        <f>COUNTA('Monitoria Anual 3'!M42:M52)</f>
        <v>1</v>
      </c>
    </row>
    <row r="35" spans="2:9">
      <c r="B35" s="46" t="s">
        <v>52</v>
      </c>
      <c r="C35" s="48">
        <f>COUNTA('Monitoria Anual 3'!B53:B59)</f>
        <v>7</v>
      </c>
      <c r="D35" s="48">
        <f>COUNTA('Monitoria Anual 3'!N53:N59)</f>
        <v>0</v>
      </c>
      <c r="E35" s="48">
        <f>COUNTA('Monitoria Anual 3'!I53:I59)</f>
        <v>0</v>
      </c>
      <c r="F35" s="48">
        <f>COUNTA('Monitoria Anual 3'!J53:J59)</f>
        <v>2</v>
      </c>
      <c r="G35" s="48">
        <f>COUNTA('Monitoria Anual 3'!K53:K59)</f>
        <v>0</v>
      </c>
      <c r="H35" s="48">
        <f>COUNTA('Monitoria Anual 3'!L53:L59)</f>
        <v>3</v>
      </c>
      <c r="I35" s="48">
        <f>COUNTA('Monitoria Anual 3'!M53:M59)</f>
        <v>2</v>
      </c>
    </row>
    <row r="36" spans="2:9">
      <c r="B36" s="46" t="s">
        <v>53</v>
      </c>
      <c r="C36" s="48">
        <f>COUNTA('Monitoria Anual 3'!B60:B63)</f>
        <v>4</v>
      </c>
      <c r="D36" s="48">
        <f>COUNTA('Monitoria Anual 3'!N60:N63)</f>
        <v>0</v>
      </c>
      <c r="E36" s="48">
        <f>COUNTA('Monitoria Anual 3'!I60:I63)</f>
        <v>0</v>
      </c>
      <c r="F36" s="48">
        <f>COUNTA('Monitoria Anual 3'!J60:J63)</f>
        <v>3</v>
      </c>
      <c r="G36" s="48">
        <f>COUNTA('Monitoria Anual 3'!K60:K63)</f>
        <v>0</v>
      </c>
      <c r="H36" s="48">
        <f>COUNTA('Monitoria Anual 3'!L60:L63)</f>
        <v>1</v>
      </c>
      <c r="I36" s="48">
        <f>COUNTA('Monitoria Anual 3'!M60:M63)</f>
        <v>0</v>
      </c>
    </row>
    <row r="37" spans="2:9">
      <c r="B37" s="46" t="s">
        <v>54</v>
      </c>
      <c r="C37" s="48">
        <f>COUNTA('Monitoria Anual 3'!B64:B77)</f>
        <v>14</v>
      </c>
      <c r="D37" s="48">
        <f>COUNTA('Monitoria Anual 3'!N64:N77)</f>
        <v>0</v>
      </c>
      <c r="E37" s="48">
        <f>COUNTA('Monitoria Anual 3'!I64:I77)</f>
        <v>0</v>
      </c>
      <c r="F37" s="48">
        <f>COUNTA('Monitoria Anual 3'!J64:J77)</f>
        <v>1</v>
      </c>
      <c r="G37" s="48">
        <f>COUNTA('Monitoria Anual 3'!K64:K77)</f>
        <v>7</v>
      </c>
      <c r="H37" s="48">
        <f>COUNTA('Monitoria Anual 3'!L64:L77)</f>
        <v>4</v>
      </c>
      <c r="I37" s="48">
        <f>COUNTA('Monitoria Anual 3'!M64:M77)</f>
        <v>2</v>
      </c>
    </row>
    <row r="38" spans="2:9">
      <c r="B38" s="46" t="s">
        <v>55</v>
      </c>
      <c r="C38" s="48">
        <f>COUNTA('Monitoria Anual 3'!B78:B80)</f>
        <v>3</v>
      </c>
      <c r="D38" s="48">
        <f>COUNTA('Monitoria Anual 3'!N78:N80)</f>
        <v>0</v>
      </c>
      <c r="E38" s="48">
        <f>COUNTA('Monitoria Anual 3'!I78:I80)</f>
        <v>0</v>
      </c>
      <c r="F38" s="48">
        <f>COUNTA('Monitoria Anual 3'!J78:J80)</f>
        <v>1</v>
      </c>
      <c r="G38" s="48">
        <f>COUNTA('Monitoria Anual 3'!K78:K80)</f>
        <v>2</v>
      </c>
      <c r="H38" s="48">
        <f>COUNTA('Monitoria Anual 3'!L78:L80)</f>
        <v>0</v>
      </c>
      <c r="I38" s="48">
        <f>COUNTA('Monitoria Anual 3'!M78:M80)</f>
        <v>0</v>
      </c>
    </row>
    <row r="39" spans="2:9">
      <c r="B39" s="46" t="s">
        <v>56</v>
      </c>
      <c r="C39" s="48">
        <f>COUNTA('Monitoria Anual 3'!B81:B89)</f>
        <v>9</v>
      </c>
      <c r="D39" s="48">
        <f>COUNTA('Monitoria Anual 3'!N81:N89)</f>
        <v>0</v>
      </c>
      <c r="E39" s="48">
        <f>COUNTA('Monitoria Anual 3'!I81:I89)</f>
        <v>0</v>
      </c>
      <c r="F39" s="48">
        <f>COUNTA('Monitoria Anual 3'!J81:J89)</f>
        <v>2</v>
      </c>
      <c r="G39" s="48">
        <f>COUNTA('Monitoria Anual 3'!K81:K89)</f>
        <v>1</v>
      </c>
      <c r="H39" s="48">
        <f>COUNTA('Monitoria Anual 3'!L81:L89)</f>
        <v>6</v>
      </c>
      <c r="I39" s="48">
        <f>COUNTA('Monitoria Anual 3'!M81:M89)</f>
        <v>0</v>
      </c>
    </row>
    <row r="40" spans="2:9" ht="15.75" thickBot="1">
      <c r="B40" s="53" t="s">
        <v>57</v>
      </c>
      <c r="C40" s="49">
        <f>COUNTA('Monitoria Anual 3'!B90:B91)</f>
        <v>2</v>
      </c>
      <c r="D40" s="49">
        <f>COUNTA('Monitoria Anual 3'!N90:N91)</f>
        <v>0</v>
      </c>
      <c r="E40" s="49">
        <f>COUNTA('Monitoria Anual 3'!I90:I91)</f>
        <v>0</v>
      </c>
      <c r="F40" s="49">
        <f>COUNTA('Monitoria Anual 3'!J90:J91)</f>
        <v>0</v>
      </c>
      <c r="G40" s="49">
        <f>COUNTA('Monitoria Anual 3'!K90:K91)</f>
        <v>1</v>
      </c>
      <c r="H40" s="49">
        <f>COUNTA('Monitoria Anual 3'!L90:L91)</f>
        <v>1</v>
      </c>
      <c r="I40" s="49">
        <f>COUNTA('Monitoria Anual 3'!M90:M91)</f>
        <v>0</v>
      </c>
    </row>
    <row r="41" spans="2:9" ht="15.75" thickTop="1"/>
  </sheetData>
  <sheetProtection password="ECFE" sheet="1" objects="1" scenarios="1"/>
  <mergeCells count="4">
    <mergeCell ref="A3:P3"/>
    <mergeCell ref="B13:D13"/>
    <mergeCell ref="B23:D23"/>
    <mergeCell ref="B24:D24"/>
  </mergeCells>
  <conditionalFormatting sqref="D31:I40">
    <cfRule type="cellIs" dxfId="9" priority="10" stopIfTrue="1" operator="equal">
      <formula>0</formula>
    </cfRule>
  </conditionalFormatting>
  <conditionalFormatting sqref="F31">
    <cfRule type="cellIs" dxfId="8" priority="9" operator="equal">
      <formula>0</formula>
    </cfRule>
  </conditionalFormatting>
  <conditionalFormatting sqref="G31">
    <cfRule type="cellIs" dxfId="7" priority="8" operator="equal">
      <formula>0</formula>
    </cfRule>
  </conditionalFormatting>
  <conditionalFormatting sqref="H31">
    <cfRule type="cellIs" dxfId="6" priority="7" operator="equal">
      <formula>0</formula>
    </cfRule>
  </conditionalFormatting>
  <conditionalFormatting sqref="I31">
    <cfRule type="cellIs" dxfId="5" priority="6" operator="equal">
      <formula>0</formula>
    </cfRule>
  </conditionalFormatting>
  <conditionalFormatting sqref="D31:E31 E32:E40 F31:I40">
    <cfRule type="cellIs" dxfId="4" priority="5" stopIfTrue="1" operator="equal">
      <formula>0</formula>
    </cfRule>
  </conditionalFormatting>
  <conditionalFormatting sqref="F31">
    <cfRule type="cellIs" dxfId="3" priority="4" operator="equal">
      <formula>0</formula>
    </cfRule>
  </conditionalFormatting>
  <conditionalFormatting sqref="G31">
    <cfRule type="cellIs" dxfId="2" priority="3" operator="equal">
      <formula>0</formula>
    </cfRule>
  </conditionalFormatting>
  <conditionalFormatting sqref="H31">
    <cfRule type="cellIs" dxfId="1" priority="2" operator="equal">
      <formula>0</formula>
    </cfRule>
  </conditionalFormatting>
  <conditionalFormatting sqref="I31">
    <cfRule type="cellIs" dxfId="0"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5</vt:i4>
      </vt:variant>
    </vt:vector>
  </HeadingPairs>
  <TitlesOfParts>
    <vt:vector size="13" baseType="lpstr">
      <vt:lpstr>SUMÁRIO</vt:lpstr>
      <vt:lpstr>TUTORIAL</vt:lpstr>
      <vt:lpstr>Monitoria Anual 1</vt:lpstr>
      <vt:lpstr>Painel de Gestão - 1</vt:lpstr>
      <vt:lpstr>Monitoria Anual 2</vt:lpstr>
      <vt:lpstr>Painel de Gestão - 2</vt:lpstr>
      <vt:lpstr>Monitoria Anual 3</vt:lpstr>
      <vt:lpstr>Painel de Gestão - 3</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05260677137</cp:lastModifiedBy>
  <dcterms:created xsi:type="dcterms:W3CDTF">2012-07-30T00:05:19Z</dcterms:created>
  <dcterms:modified xsi:type="dcterms:W3CDTF">2016-07-14T12:47:25Z</dcterms:modified>
</cp:coreProperties>
</file>