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C:\Users\BarbaraAlmeidadeCarv\Downloads\"/>
    </mc:Choice>
  </mc:AlternateContent>
  <xr:revisionPtr revIDLastSave="0" documentId="13_ncr:1_{1F0A5431-0F72-424A-B454-297B0CD35E50}" xr6:coauthVersionLast="47" xr6:coauthVersionMax="47" xr10:uidLastSave="{00000000-0000-0000-0000-000000000000}"/>
  <bookViews>
    <workbookView xWindow="-120" yWindow="-120" windowWidth="29040" windowHeight="15720" tabRatio="694" firstSheet="3" activeTab="9"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definedNames>
    <definedName name="_xlnm._FilterDatabase" localSheetId="6" hidden="1">'Monitoria Anual - 4'!$A$9:$BN$72</definedName>
    <definedName name="_xlnm._FilterDatabase" localSheetId="8" hidden="1">'Monitoria Final'!$A$9:$X$72</definedName>
  </definedNames>
  <calcPr calcId="191028" iterateDelta="1E-4"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69" i="46" l="1"/>
  <c r="AI70" i="46"/>
  <c r="AI71" i="46"/>
  <c r="AI72" i="46"/>
  <c r="AI65" i="46"/>
  <c r="AI66" i="46"/>
  <c r="AI67" i="46"/>
  <c r="AI68" i="46"/>
  <c r="AI57" i="46"/>
  <c r="AI58" i="46"/>
  <c r="AI59" i="46"/>
  <c r="AI60" i="46"/>
  <c r="AI61" i="46"/>
  <c r="AI62" i="46"/>
  <c r="AI63" i="46"/>
  <c r="AI64" i="46"/>
  <c r="AI56" i="46"/>
  <c r="AI55" i="46"/>
  <c r="AI50" i="46"/>
  <c r="AI51" i="46"/>
  <c r="AI52" i="46"/>
  <c r="AI53" i="46"/>
  <c r="AI54" i="46"/>
  <c r="AI48" i="46"/>
  <c r="AI49" i="46"/>
  <c r="AI23" i="46"/>
  <c r="AI24" i="46"/>
  <c r="AI25" i="46"/>
  <c r="AI26" i="46"/>
  <c r="AI27" i="46"/>
  <c r="AI28" i="46"/>
  <c r="AI29" i="46"/>
  <c r="AI30" i="46"/>
  <c r="AI31" i="46"/>
  <c r="AI32" i="46"/>
  <c r="AI33" i="46"/>
  <c r="AI34" i="46"/>
  <c r="AI35" i="46"/>
  <c r="AI36" i="46"/>
  <c r="AI37" i="46"/>
  <c r="AI38" i="46"/>
  <c r="AI39" i="46"/>
  <c r="AI40" i="46"/>
  <c r="AI41" i="46"/>
  <c r="AI42" i="46"/>
  <c r="AI43" i="46"/>
  <c r="AI44" i="46"/>
  <c r="AI45" i="46"/>
  <c r="AI46" i="46"/>
  <c r="AI47" i="46"/>
  <c r="AI17" i="46"/>
  <c r="AI18" i="46"/>
  <c r="AI19" i="46"/>
  <c r="AI20" i="46"/>
  <c r="AI21" i="46"/>
  <c r="AI22" i="46"/>
  <c r="AI16" i="46"/>
  <c r="AI12" i="46"/>
  <c r="AI13" i="46"/>
  <c r="AI14" i="46"/>
  <c r="AI15" i="46"/>
  <c r="AI11" i="46"/>
  <c r="D5" i="2"/>
  <c r="J32" i="2"/>
  <c r="F15" i="2"/>
  <c r="J41" i="49"/>
  <c r="I41" i="49"/>
  <c r="H41" i="49"/>
  <c r="G41" i="49"/>
  <c r="F41" i="49"/>
  <c r="E41" i="49"/>
  <c r="J40" i="49"/>
  <c r="I40" i="49"/>
  <c r="H40" i="49"/>
  <c r="G40" i="49"/>
  <c r="F40" i="49"/>
  <c r="E40" i="49"/>
  <c r="J39" i="49"/>
  <c r="I39" i="49"/>
  <c r="H39" i="49"/>
  <c r="G39" i="49"/>
  <c r="F39" i="49"/>
  <c r="E39" i="49"/>
  <c r="J38" i="49"/>
  <c r="I38" i="49"/>
  <c r="H38" i="49"/>
  <c r="G38" i="49"/>
  <c r="F38" i="49"/>
  <c r="E38" i="49"/>
  <c r="J37" i="49"/>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c r="Z20" i="49" a="1"/>
  <c r="Z20" i="49"/>
  <c r="D20" i="49"/>
  <c r="AA19" i="49" a="1"/>
  <c r="AA19" i="49"/>
  <c r="Z19" i="49" a="1"/>
  <c r="Z19" i="49"/>
  <c r="D19" i="49"/>
  <c r="AA18" i="49" a="1"/>
  <c r="AA18" i="49"/>
  <c r="Z18" i="49" a="1"/>
  <c r="Z18" i="49"/>
  <c r="D18" i="49"/>
  <c r="AA17" i="49" a="1"/>
  <c r="AA17" i="49"/>
  <c r="Z17" i="49" a="1"/>
  <c r="Z17" i="49"/>
  <c r="D17" i="49"/>
  <c r="AA16" i="49"/>
  <c r="Z16" i="49"/>
  <c r="D16" i="49"/>
  <c r="F15" i="49"/>
  <c r="D7" i="49"/>
  <c r="D5" i="49"/>
  <c r="B3" i="49"/>
  <c r="D41" i="49"/>
  <c r="D40" i="49"/>
  <c r="C78" i="48"/>
  <c r="F21" i="49"/>
  <c r="J41" i="47"/>
  <c r="I41" i="47"/>
  <c r="H41" i="47"/>
  <c r="G41" i="47"/>
  <c r="F41" i="47"/>
  <c r="E41" i="47"/>
  <c r="J40" i="47"/>
  <c r="I40" i="47"/>
  <c r="H40" i="47"/>
  <c r="G40" i="47"/>
  <c r="F40" i="47"/>
  <c r="E40" i="47"/>
  <c r="J39" i="47"/>
  <c r="I39" i="47"/>
  <c r="H39" i="47"/>
  <c r="F39" i="47"/>
  <c r="G39" i="47"/>
  <c r="E39" i="47"/>
  <c r="J38" i="47"/>
  <c r="D38" i="47"/>
  <c r="I38" i="47"/>
  <c r="H38" i="47"/>
  <c r="G38" i="47"/>
  <c r="F38" i="47"/>
  <c r="E38" i="47"/>
  <c r="J37" i="47"/>
  <c r="I37" i="47"/>
  <c r="H37" i="47"/>
  <c r="D37" i="47"/>
  <c r="F37" i="47"/>
  <c r="G37" i="47"/>
  <c r="E37" i="47"/>
  <c r="J36" i="47"/>
  <c r="I36" i="47"/>
  <c r="H36" i="47"/>
  <c r="G36" i="47"/>
  <c r="F36" i="47"/>
  <c r="E36" i="47"/>
  <c r="J35" i="47"/>
  <c r="I35" i="47"/>
  <c r="H35" i="47"/>
  <c r="F35" i="47"/>
  <c r="G35" i="47"/>
  <c r="E35" i="47"/>
  <c r="J34" i="47"/>
  <c r="I34" i="47"/>
  <c r="H34" i="47"/>
  <c r="G34" i="47"/>
  <c r="F34" i="47"/>
  <c r="E34" i="47"/>
  <c r="J33" i="47"/>
  <c r="I33" i="47"/>
  <c r="H33" i="47"/>
  <c r="F33" i="47"/>
  <c r="G33" i="47"/>
  <c r="E33" i="47"/>
  <c r="J32" i="47"/>
  <c r="I32" i="47"/>
  <c r="H32" i="47"/>
  <c r="G32" i="47"/>
  <c r="F32" i="47"/>
  <c r="D32" i="47"/>
  <c r="E32" i="47"/>
  <c r="D29" i="47"/>
  <c r="D24" i="47"/>
  <c r="D23" i="47"/>
  <c r="AA20" i="47" a="1"/>
  <c r="AA20" i="47"/>
  <c r="Z20" i="47"/>
  <c r="AB20" i="47"/>
  <c r="F20" i="47"/>
  <c r="Z20" i="47" a="1"/>
  <c r="D20" i="47"/>
  <c r="AA19" i="47" a="1"/>
  <c r="AA19" i="47"/>
  <c r="Z19" i="47"/>
  <c r="AB19" i="47"/>
  <c r="F19" i="47"/>
  <c r="Z19" i="47" a="1"/>
  <c r="D19" i="47"/>
  <c r="AA18" i="47" a="1"/>
  <c r="AA18" i="47"/>
  <c r="Z18" i="47"/>
  <c r="AB18" i="47"/>
  <c r="F18" i="47"/>
  <c r="Z18" i="47" a="1"/>
  <c r="D18" i="47"/>
  <c r="AA17" i="47" a="1"/>
  <c r="AA17" i="47"/>
  <c r="Z17" i="47" a="1"/>
  <c r="Z17" i="47"/>
  <c r="D17" i="47"/>
  <c r="D22" i="47"/>
  <c r="AA16" i="47"/>
  <c r="Z16" i="47"/>
  <c r="AB16" i="47"/>
  <c r="F16" i="47"/>
  <c r="D16" i="47"/>
  <c r="F15" i="47"/>
  <c r="D7" i="47"/>
  <c r="D5" i="47"/>
  <c r="B3" i="47"/>
  <c r="D41" i="47"/>
  <c r="F21" i="47"/>
  <c r="J41" i="45"/>
  <c r="I41" i="45"/>
  <c r="H41" i="45"/>
  <c r="G41" i="45"/>
  <c r="F41" i="45"/>
  <c r="E41" i="45"/>
  <c r="J40" i="45"/>
  <c r="I40" i="45"/>
  <c r="H40" i="45"/>
  <c r="D40" i="45"/>
  <c r="G40" i="45"/>
  <c r="F40" i="45"/>
  <c r="E40" i="45"/>
  <c r="J39" i="45"/>
  <c r="I39" i="45"/>
  <c r="H39" i="45"/>
  <c r="G39" i="45"/>
  <c r="F39" i="45"/>
  <c r="D39" i="45"/>
  <c r="E39" i="45"/>
  <c r="J38" i="45"/>
  <c r="I38" i="45"/>
  <c r="H38" i="45"/>
  <c r="G38" i="45"/>
  <c r="F38" i="45"/>
  <c r="D38" i="45"/>
  <c r="E38" i="45"/>
  <c r="J37" i="45"/>
  <c r="D37" i="45"/>
  <c r="I37" i="45"/>
  <c r="H37" i="45"/>
  <c r="G37" i="45"/>
  <c r="F37" i="45"/>
  <c r="E37" i="45"/>
  <c r="J36" i="45"/>
  <c r="I36" i="45"/>
  <c r="H36" i="45"/>
  <c r="D36" i="45"/>
  <c r="G36" i="45"/>
  <c r="F36" i="45"/>
  <c r="E36" i="45"/>
  <c r="J35" i="45"/>
  <c r="I35" i="45"/>
  <c r="H35" i="45"/>
  <c r="G35" i="45"/>
  <c r="F35" i="45"/>
  <c r="D35" i="45"/>
  <c r="E35" i="45"/>
  <c r="J34" i="45"/>
  <c r="I34" i="45"/>
  <c r="H34" i="45"/>
  <c r="G34" i="45"/>
  <c r="F34" i="45"/>
  <c r="E34" i="45"/>
  <c r="J33" i="45"/>
  <c r="I33" i="45"/>
  <c r="H33" i="45"/>
  <c r="G33" i="45"/>
  <c r="D33" i="45"/>
  <c r="F33" i="45"/>
  <c r="E33" i="45"/>
  <c r="J32" i="45"/>
  <c r="I32" i="45"/>
  <c r="H32" i="45"/>
  <c r="G32" i="45"/>
  <c r="F32" i="45"/>
  <c r="E32" i="45"/>
  <c r="D29" i="45"/>
  <c r="D24" i="45"/>
  <c r="D23" i="45"/>
  <c r="AA20" i="45" a="1"/>
  <c r="AA20" i="45"/>
  <c r="Z20" i="45" a="1"/>
  <c r="Z20" i="45"/>
  <c r="D20" i="45"/>
  <c r="AA19" i="45" a="1"/>
  <c r="AA19" i="45"/>
  <c r="Z19" i="45" a="1"/>
  <c r="Z19" i="45"/>
  <c r="D19" i="45"/>
  <c r="AA18" i="45" a="1"/>
  <c r="AA18" i="45"/>
  <c r="Z18" i="45" a="1"/>
  <c r="Z18" i="45"/>
  <c r="D18" i="45"/>
  <c r="AA17" i="45" a="1"/>
  <c r="AA17" i="45"/>
  <c r="Z17" i="45" a="1"/>
  <c r="Z17" i="45"/>
  <c r="AB17" i="45"/>
  <c r="F17" i="45"/>
  <c r="D17" i="45"/>
  <c r="AA16" i="45"/>
  <c r="Z16" i="45"/>
  <c r="AB16" i="45"/>
  <c r="F16" i="45"/>
  <c r="D16" i="45"/>
  <c r="F15" i="45"/>
  <c r="D7" i="45"/>
  <c r="D5" i="45"/>
  <c r="B3" i="45"/>
  <c r="C78" i="44"/>
  <c r="F21" i="45"/>
  <c r="F33" i="2"/>
  <c r="D33" i="2"/>
  <c r="G33" i="2"/>
  <c r="H33" i="2"/>
  <c r="I33" i="2"/>
  <c r="J33" i="2"/>
  <c r="AA16" i="2"/>
  <c r="Z16" i="2"/>
  <c r="AB16" i="2"/>
  <c r="F16" i="2"/>
  <c r="Z17" i="2" a="1"/>
  <c r="Z17" i="2"/>
  <c r="D41" i="45"/>
  <c r="D34" i="45"/>
  <c r="D32" i="45"/>
  <c r="AA20" i="2" a="1"/>
  <c r="AA20" i="2"/>
  <c r="Z20" i="2" a="1"/>
  <c r="Z20" i="2"/>
  <c r="AB20" i="2"/>
  <c r="F20" i="2"/>
  <c r="AA19" i="2" a="1"/>
  <c r="AA19" i="2"/>
  <c r="Z19" i="2" a="1"/>
  <c r="Z19" i="2"/>
  <c r="AA18" i="2" a="1"/>
  <c r="AA18" i="2"/>
  <c r="Z18" i="2" a="1"/>
  <c r="Z18" i="2"/>
  <c r="AB18" i="2"/>
  <c r="F18" i="2"/>
  <c r="AA17" i="2" a="1"/>
  <c r="AA17" i="2"/>
  <c r="D5" i="36"/>
  <c r="F25" i="36"/>
  <c r="G25" i="36"/>
  <c r="F26" i="36"/>
  <c r="G26" i="36"/>
  <c r="E26" i="36"/>
  <c r="D26" i="36"/>
  <c r="F27" i="36"/>
  <c r="G27" i="36"/>
  <c r="F28" i="36"/>
  <c r="G28" i="36"/>
  <c r="F29" i="36"/>
  <c r="G29" i="36"/>
  <c r="F30" i="36"/>
  <c r="G30" i="36"/>
  <c r="F31" i="36"/>
  <c r="G31" i="36"/>
  <c r="E31" i="36"/>
  <c r="D31" i="36"/>
  <c r="F32" i="36"/>
  <c r="G32" i="36"/>
  <c r="E32" i="36"/>
  <c r="D32" i="36"/>
  <c r="E30" i="36"/>
  <c r="D30" i="36"/>
  <c r="E29" i="36"/>
  <c r="E28" i="36"/>
  <c r="E27" i="36"/>
  <c r="D27" i="36"/>
  <c r="D22" i="36"/>
  <c r="E25" i="36"/>
  <c r="D25" i="36"/>
  <c r="D17" i="36"/>
  <c r="D16" i="36"/>
  <c r="D15" i="36"/>
  <c r="D18" i="36"/>
  <c r="E17" i="36"/>
  <c r="D24" i="2"/>
  <c r="D23" i="2"/>
  <c r="D20" i="2"/>
  <c r="D19" i="2"/>
  <c r="D18" i="2"/>
  <c r="D16" i="2"/>
  <c r="D17" i="2"/>
  <c r="B3" i="36"/>
  <c r="C79" i="1"/>
  <c r="F21" i="2"/>
  <c r="D7" i="2"/>
  <c r="E32" i="2"/>
  <c r="G32" i="2"/>
  <c r="D32" i="2"/>
  <c r="H32" i="2"/>
  <c r="I32" i="2"/>
  <c r="G34" i="2"/>
  <c r="H34" i="2"/>
  <c r="I34" i="2"/>
  <c r="J34" i="2"/>
  <c r="G35" i="2"/>
  <c r="H35" i="2"/>
  <c r="I35" i="2"/>
  <c r="J35" i="2"/>
  <c r="G36" i="2"/>
  <c r="H36" i="2"/>
  <c r="D36" i="2"/>
  <c r="I36" i="2"/>
  <c r="J36" i="2"/>
  <c r="G37" i="2"/>
  <c r="H37" i="2"/>
  <c r="I37" i="2"/>
  <c r="J37" i="2"/>
  <c r="G38" i="2"/>
  <c r="H38" i="2"/>
  <c r="I38" i="2"/>
  <c r="J38" i="2"/>
  <c r="G39" i="2"/>
  <c r="H39" i="2"/>
  <c r="I39" i="2"/>
  <c r="J39" i="2"/>
  <c r="G40" i="2"/>
  <c r="H40" i="2"/>
  <c r="I40" i="2"/>
  <c r="J40" i="2"/>
  <c r="G41" i="2"/>
  <c r="H41" i="2"/>
  <c r="I41" i="2"/>
  <c r="J41" i="2"/>
  <c r="F41" i="2"/>
  <c r="F40" i="2"/>
  <c r="D40" i="2"/>
  <c r="F39" i="2"/>
  <c r="F38" i="2"/>
  <c r="D38" i="2"/>
  <c r="F37" i="2"/>
  <c r="D37" i="2"/>
  <c r="F36" i="2"/>
  <c r="F35" i="2"/>
  <c r="F34" i="2"/>
  <c r="F32" i="2"/>
  <c r="E41" i="2"/>
  <c r="E40" i="2"/>
  <c r="E39" i="2"/>
  <c r="E38" i="2"/>
  <c r="E37" i="2"/>
  <c r="E36" i="2"/>
  <c r="E35" i="2"/>
  <c r="E34" i="2"/>
  <c r="E33" i="2"/>
  <c r="D29" i="2"/>
  <c r="B3" i="2"/>
  <c r="D40" i="47"/>
  <c r="D33" i="47"/>
  <c r="D35" i="47"/>
  <c r="D34" i="47"/>
  <c r="D36" i="47"/>
  <c r="D39" i="47"/>
  <c r="AB17" i="47"/>
  <c r="D36" i="49"/>
  <c r="D38" i="49"/>
  <c r="D37" i="49"/>
  <c r="E16" i="47"/>
  <c r="E19" i="47"/>
  <c r="D35" i="49"/>
  <c r="D39" i="49"/>
  <c r="D39" i="2"/>
  <c r="E15" i="36"/>
  <c r="E16" i="36"/>
  <c r="E18" i="36"/>
  <c r="F17" i="47"/>
  <c r="F22" i="47"/>
  <c r="G20" i="47"/>
  <c r="D41" i="2"/>
  <c r="AB19" i="2"/>
  <c r="F19" i="2"/>
  <c r="D22" i="45"/>
  <c r="D29" i="36"/>
  <c r="D35" i="2"/>
  <c r="AB20" i="45"/>
  <c r="F20" i="45"/>
  <c r="AB16" i="49"/>
  <c r="F16" i="49"/>
  <c r="AB18" i="45"/>
  <c r="F18" i="45"/>
  <c r="D28" i="36"/>
  <c r="D34" i="2"/>
  <c r="F19" i="45"/>
  <c r="F22" i="45"/>
  <c r="G15" i="45"/>
  <c r="AB19" i="45"/>
  <c r="D33" i="49"/>
  <c r="D32" i="49"/>
  <c r="D34" i="49"/>
  <c r="D22" i="49"/>
  <c r="E19" i="49"/>
  <c r="AB20" i="49"/>
  <c r="F20" i="49"/>
  <c r="AB19" i="49"/>
  <c r="F19" i="49"/>
  <c r="AB18" i="49"/>
  <c r="F18" i="49"/>
  <c r="AB17" i="49"/>
  <c r="F17" i="49"/>
  <c r="AB17" i="2"/>
  <c r="F17" i="2"/>
  <c r="D22" i="2"/>
  <c r="E16" i="2"/>
  <c r="E18" i="47"/>
  <c r="E17" i="47"/>
  <c r="E20" i="47"/>
  <c r="E16" i="45"/>
  <c r="E20" i="45"/>
  <c r="E18" i="45"/>
  <c r="E19" i="45"/>
  <c r="G17" i="47"/>
  <c r="E17" i="45"/>
  <c r="E22" i="47"/>
  <c r="F22" i="49"/>
  <c r="G17" i="49"/>
  <c r="E20" i="49"/>
  <c r="E16" i="49"/>
  <c r="E18" i="49"/>
  <c r="E17" i="49"/>
  <c r="G18" i="47"/>
  <c r="G16" i="45"/>
  <c r="G18" i="45"/>
  <c r="E19" i="2"/>
  <c r="E17" i="2"/>
  <c r="E18" i="2"/>
  <c r="E20" i="2"/>
  <c r="G19" i="45"/>
  <c r="G16" i="47"/>
  <c r="G15" i="47"/>
  <c r="G21" i="47"/>
  <c r="F22" i="2"/>
  <c r="G19" i="47"/>
  <c r="G20" i="45"/>
  <c r="G21" i="45"/>
  <c r="G17" i="45"/>
  <c r="G22" i="47"/>
  <c r="E22" i="2"/>
  <c r="E22" i="45"/>
  <c r="G21" i="49"/>
  <c r="G19" i="49"/>
  <c r="G20" i="49"/>
  <c r="G15" i="49"/>
  <c r="G18" i="49"/>
  <c r="G16" i="49"/>
  <c r="E22" i="49"/>
  <c r="G15" i="2"/>
  <c r="G21" i="2"/>
  <c r="G20" i="2"/>
  <c r="G16" i="2"/>
  <c r="G18" i="2"/>
  <c r="G19" i="2"/>
  <c r="G22" i="45"/>
  <c r="G17" i="2"/>
  <c r="G22" i="49"/>
  <c r="G22" i="2"/>
</calcChain>
</file>

<file path=xl/sharedStrings.xml><?xml version="1.0" encoding="utf-8"?>
<sst xmlns="http://schemas.openxmlformats.org/spreadsheetml/2006/main" count="5157" uniqueCount="1868">
  <si>
    <t>PLANO DE AÇÃO NACIONAL DE CONSERVAÇÃO DE ESPÉCIES AMEAÇADAS DE EXTINÇÃO - PAN</t>
  </si>
  <si>
    <t>Plano de Ação Nacional para Conservação da Toninha - PAN Toninha</t>
  </si>
  <si>
    <t>Objetivo geral do PAN</t>
  </si>
  <si>
    <t>Melhorar o estado de conservação de cetáceos marinhos, mitigando os impactos antrópicos e minimizando as ameaças</t>
  </si>
  <si>
    <t>Data da monitoria</t>
  </si>
  <si>
    <t>22/06/2020   -  24/06/2020 (virtual)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</si>
  <si>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</si>
  <si>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</si>
  <si>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</si>
  <si>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</si>
  <si>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</si>
  <si>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</si>
  <si>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</si>
  <si>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</si>
  <si>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</si>
  <si>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</si>
  <si>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</si>
  <si>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</si>
  <si>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</si>
  <si>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</si>
  <si>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</si>
  <si>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</si>
  <si>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</si>
  <si>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</si>
  <si>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</si>
  <si>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</si>
  <si>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</si>
  <si>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</si>
  <si>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</si>
  <si>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</si>
  <si>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</si>
  <si>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</si>
  <si>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</si>
  <si>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</si>
  <si>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</si>
  <si>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</si>
  <si>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</si>
  <si>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</si>
  <si>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</si>
  <si>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</si>
  <si>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</si>
  <si>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</si>
  <si>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</si>
  <si>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</si>
  <si>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</si>
  <si>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</si>
  <si>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</si>
  <si>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</si>
  <si>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Redução da mortalidade da espécie a níveis sustentáveis através do estabelecimento de mecanismos eficientes de redução da captura incidental na pesca de emalhe</t>
  </si>
  <si>
    <t>1.1</t>
  </si>
  <si>
    <t>Identificar e propor a implementação de novas áreas/períodos críticos para exclusão de pesca.</t>
  </si>
  <si>
    <t>Documento com áreas e períodos identificados e prospostas de implementação.</t>
  </si>
  <si>
    <t>Áreas/Períodos de exclusão identificados e implementados.</t>
  </si>
  <si>
    <t>mês1, ano1</t>
  </si>
  <si>
    <t>mês 12, ano 5</t>
  </si>
  <si>
    <t>Federico Sucunza (GEMARS/IA)</t>
  </si>
  <si>
    <t xml:space="preserve">Jonatas Prado (ICMBio/APA-BF), Sérgio Estima (NEMA), Eduardo Secchi (FURG), Renan Paitach (Projeto Toninhas/Univille), Paulo H. Ott (Uergs/GEMARS), Carolina Amorim da S. Bittencourt (SAP/MAPA) </t>
  </si>
  <si>
    <t>Espírito Santo, Rio de Janeiro, São Paulo, Paraná, Santa Catarina e Rio Grande do Sul.</t>
  </si>
  <si>
    <t>Regiões Sudeste e Sul</t>
  </si>
  <si>
    <t>Custo (proposto pelo articulador): 40.000,00 por ano para realização de reuniões de planejamento e implementação das áreas de exclusão de pesca.  O colaborador Jonatas Prado sugeriu o "custo anual de 1.000.000,00 para o monitoramento da atividade pesqueira. Esta ação está alinhada à ação 1.9."              Necessidade de discussão nas Instâncias Consultivas de Ordenamento da SAP/MAPA</t>
  </si>
  <si>
    <t>x</t>
  </si>
  <si>
    <r>
      <rPr>
        <b/>
        <sz val="11"/>
        <rFont val="Calibri"/>
        <family val="2"/>
        <scheme val="minor"/>
      </rPr>
      <t>FMAI</t>
    </r>
    <r>
      <rPr>
        <sz val="11"/>
        <rFont val="Calibri"/>
        <family val="2"/>
        <scheme val="minor"/>
      </rPr>
      <t xml:space="preserve"> – Entre 10 e 11 de fevereiro de 2020, foi realizado em Porto Alegre o</t>
    </r>
    <r>
      <rPr>
        <b/>
        <sz val="11"/>
        <rFont val="Calibri"/>
        <family val="2"/>
        <scheme val="minor"/>
      </rPr>
      <t xml:space="preserve"> evento “Propostas de Conservação para a Toninha (Pontoporia blainvillei) na FMA I”</t>
    </r>
    <r>
      <rPr>
        <sz val="11"/>
        <rFont val="Calibri"/>
        <family val="2"/>
        <scheme val="minor"/>
      </rPr>
      <t xml:space="preserve"> em Porto Alegre. O objetivo do evento foi integrar os resultados obtidos pelos projetos de conservação da toninha apoiados pelo Fundo Brasileiro para a Biodiversidade (FUNBIO) na FMA I (FMAIa e FMAIb), incluindo o mapeamento das áreas de ocorrência da espécie, obtidas a partir dos sobrevoos, e das áreas de maior esforço pesqueiro. O </t>
    </r>
    <r>
      <rPr>
        <b/>
        <sz val="11"/>
        <rFont val="Calibri"/>
        <family val="2"/>
        <scheme val="minor"/>
      </rPr>
      <t xml:space="preserve">documento técnico está em fase final de revisão </t>
    </r>
    <r>
      <rPr>
        <sz val="11"/>
        <rFont val="Calibri"/>
        <family val="2"/>
        <scheme val="minor"/>
      </rPr>
      <t xml:space="preserve">e deve finalizado em dezembro de 2020. Contudo, parte dessas informações já está disponível em duas contribuições científicas (Berchieri et al., 2019; Danilewicz et al., 2020).
</t>
    </r>
    <r>
      <rPr>
        <b/>
        <sz val="11"/>
        <rFont val="Calibri"/>
        <family val="2"/>
        <scheme val="minor"/>
      </rPr>
      <t xml:space="preserve">FMA III </t>
    </r>
    <r>
      <rPr>
        <sz val="11"/>
        <rFont val="Calibri"/>
        <family val="2"/>
        <scheme val="minor"/>
      </rPr>
      <t xml:space="preserve">- Recentemente, o Departamento de Biodiversidade da </t>
    </r>
    <r>
      <rPr>
        <b/>
        <sz val="11"/>
        <rFont val="Calibri"/>
        <family val="2"/>
        <scheme val="minor"/>
      </rPr>
      <t>Secretaria Estadual do Meio Ambiente do Rio Grande do Sul (SEMA)</t>
    </r>
    <r>
      <rPr>
        <sz val="11"/>
        <rFont val="Calibri"/>
        <family val="2"/>
        <scheme val="minor"/>
      </rPr>
      <t xml:space="preserve">, </t>
    </r>
    <r>
      <rPr>
        <b/>
        <sz val="11"/>
        <rFont val="Calibri"/>
        <family val="2"/>
        <scheme val="minor"/>
      </rPr>
      <t>propôs a criação de uma unidade de conservação marinha em frente ao município de Cidreira</t>
    </r>
    <r>
      <rPr>
        <sz val="11"/>
        <rFont val="Calibri"/>
        <family val="2"/>
        <scheme val="minor"/>
      </rPr>
      <t xml:space="preserve">, no litoral norte do Rio Grande do Sul (FMAIII) (Parecer Técnico no 001/2018-DBIO). Para avaliar a potencial contribuição dessa área para a conservação da toninha e de outros táxons ameaçados, foi realizado um </t>
    </r>
    <r>
      <rPr>
        <b/>
        <sz val="11"/>
        <rFont val="Calibri"/>
        <family val="2"/>
        <scheme val="minor"/>
      </rPr>
      <t>estudo inicial de  priorização espacial (Berchieri, 2019)</t>
    </r>
    <r>
      <rPr>
        <sz val="11"/>
        <rFont val="Calibri"/>
        <family val="2"/>
        <scheme val="minor"/>
      </rPr>
      <t xml:space="preserve"> com base nas informações de distribuição das espécies. Estas análises estão sendo refinadas e serão submetidas para publicação em uma revista científica ainda em 2020.                                                                                                                                     </t>
    </r>
    <r>
      <rPr>
        <b/>
        <sz val="11"/>
        <rFont val="Calibri"/>
        <family val="2"/>
        <scheme val="minor"/>
      </rPr>
      <t>FMA Ia e Ib</t>
    </r>
    <r>
      <rPr>
        <sz val="11"/>
        <rFont val="Calibri"/>
        <family val="2"/>
        <scheme val="minor"/>
      </rPr>
      <t xml:space="preserve">
</t>
    </r>
    <r>
      <rPr>
        <b/>
        <sz val="11"/>
        <rFont val="Calibri"/>
        <family val="2"/>
        <scheme val="minor"/>
      </rPr>
      <t xml:space="preserve">Levantamentos aéreos </t>
    </r>
    <r>
      <rPr>
        <sz val="11"/>
        <rFont val="Calibri"/>
        <family val="2"/>
        <scheme val="minor"/>
      </rPr>
      <t xml:space="preserve">foram realizados ao longo de toda a área de distribuição da toninha durante o período de inverno e verão. Os resultados dos levantamentos aéreos corroboram o isolamento entre as duas populações e entre a FMA I e todas as demais área de manejo para a espécie. Atualmente, </t>
    </r>
    <r>
      <rPr>
        <b/>
        <sz val="11"/>
        <rFont val="Calibri"/>
        <family val="2"/>
        <scheme val="minor"/>
      </rPr>
      <t>estão sendo realizadas análises para determinar áreas de maior concentração de indivíduos</t>
    </r>
    <r>
      <rPr>
        <sz val="11"/>
        <rFont val="Calibri"/>
        <family val="2"/>
        <scheme val="minor"/>
      </rPr>
      <t xml:space="preserve">.
Existe uma área de exclusão de pesca no entorno da foz do Rio Doce (ES) devido ao rompimento da barragem de Mariana. Essa área foi identificada como a principal área de concentração da toninha na FMA Ia (a partir de levantamentos aéreos), contudo a pesca ainda segue ocorrendo (sendo registrada a captura incidental de toninhas na comunidade de Regência/ES). </t>
    </r>
    <r>
      <rPr>
        <b/>
        <sz val="11"/>
        <rFont val="Calibri"/>
        <family val="2"/>
        <scheme val="minor"/>
      </rPr>
      <t>O monitoramento da atividade pesqueira na FMA I tem sido realizado no âmbito do Projeto Conservação da Toninha</t>
    </r>
    <r>
      <rPr>
        <sz val="11"/>
        <rFont val="Calibri"/>
        <family val="2"/>
        <scheme val="minor"/>
      </rPr>
      <t xml:space="preserve">.  
</t>
    </r>
    <r>
      <rPr>
        <b/>
        <sz val="11"/>
        <rFont val="Calibri"/>
        <family val="2"/>
        <scheme val="minor"/>
      </rPr>
      <t xml:space="preserve">FMA II </t>
    </r>
    <r>
      <rPr>
        <sz val="11"/>
        <rFont val="Calibri"/>
        <family val="2"/>
        <scheme val="minor"/>
      </rPr>
      <t xml:space="preserve">
Resultados de</t>
    </r>
    <r>
      <rPr>
        <b/>
        <sz val="11"/>
        <rFont val="Calibri"/>
        <family val="2"/>
        <scheme val="minor"/>
      </rPr>
      <t xml:space="preserve"> levantamentos aéreos </t>
    </r>
    <r>
      <rPr>
        <sz val="11"/>
        <rFont val="Calibri"/>
        <family val="2"/>
        <scheme val="minor"/>
      </rPr>
      <t xml:space="preserve">demonstram </t>
    </r>
    <r>
      <rPr>
        <b/>
        <sz val="11"/>
        <rFont val="Calibri"/>
        <family val="2"/>
        <scheme val="minor"/>
      </rPr>
      <t xml:space="preserve">alta densidade de toninhas na região de Ubatuba </t>
    </r>
    <r>
      <rPr>
        <sz val="11"/>
        <rFont val="Calibri"/>
        <family val="2"/>
        <scheme val="minor"/>
      </rPr>
      <t xml:space="preserve">(área proposta como FMA IIa), durante o verão. Todos os registros foram realizados até os 20m de profundidade na FMA IIa e até os 30m de profundidade entre a região centro de SP e norte de SC (área proposta como FMA IIb). Novos levantamentos aéreos serão conduzidos em 2020-2021. 
Adicionalmente, o </t>
    </r>
    <r>
      <rPr>
        <b/>
        <sz val="11"/>
        <rFont val="Calibri"/>
        <family val="2"/>
        <scheme val="minor"/>
      </rPr>
      <t>monitoramento da atividade pesqueira na FMA II tem sido realizado no âmbito do Projeto Conservação da Toninha</t>
    </r>
    <r>
      <rPr>
        <sz val="11"/>
        <rFont val="Calibri"/>
        <family val="2"/>
        <scheme val="minor"/>
      </rPr>
      <t xml:space="preserve">. Os resultados do projeto servirão para definir áreas/períodos de restrição de pesca na região. 
</t>
    </r>
    <r>
      <rPr>
        <b/>
        <sz val="11"/>
        <rFont val="Calibri"/>
        <family val="2"/>
        <scheme val="minor"/>
      </rPr>
      <t>FMA III</t>
    </r>
    <r>
      <rPr>
        <sz val="11"/>
        <rFont val="Calibri"/>
        <family val="2"/>
        <scheme val="minor"/>
      </rPr>
      <t xml:space="preserve">
</t>
    </r>
    <r>
      <rPr>
        <b/>
        <sz val="11"/>
        <rFont val="Calibri"/>
        <family val="2"/>
        <scheme val="minor"/>
      </rPr>
      <t>Área de exclusão de pesca de emalhe entre Mostardas e Chuí estão sendo proposta</t>
    </r>
    <r>
      <rPr>
        <sz val="11"/>
        <rFont val="Calibri"/>
        <family val="2"/>
        <scheme val="minor"/>
      </rPr>
      <t xml:space="preserve">s com base em nove anos de dados de observação de capturas incidentais na frota de Rio Grande. Adicionalmente, </t>
    </r>
    <r>
      <rPr>
        <b/>
        <sz val="11"/>
        <rFont val="Calibri"/>
        <family val="2"/>
        <scheme val="minor"/>
      </rPr>
      <t>está sendo proposta a criação de uma UC costeira e marinha na região do Albardão (sul do RS) e outra na região de Cidreira (norte do RS)</t>
    </r>
    <r>
      <rPr>
        <sz val="11"/>
        <rFont val="Calibri"/>
        <family val="2"/>
        <scheme val="minor"/>
      </rPr>
      <t xml:space="preserve">. Resultados de levantamentos aéreos realizados entre 2004 e 2014 serão analisados em conjunto com novos sobrevoos de 2021 para identificar áreas de concentração da espécie na região. Adicionalmente, </t>
    </r>
    <r>
      <rPr>
        <b/>
        <sz val="11"/>
        <rFont val="Calibri"/>
        <family val="2"/>
        <scheme val="minor"/>
      </rPr>
      <t>o monitoramento da atividade pesqueira na FMA III tem sido realizado no âmbito do Projeto Conservação da Toninha.</t>
    </r>
    <r>
      <rPr>
        <sz val="11"/>
        <rFont val="Calibri"/>
        <family val="2"/>
        <scheme val="minor"/>
      </rPr>
      <t xml:space="preserve"> Os resultados do projeto servirão para definir áreas/períodos de restrição de pesca na região.                           FMA III Tese doutorado Jonatas, artigo recente submetido sobre a identificação das áreas prioritárias para a toninha no Sul da FMA III, reforça a proposta do Albardão.</t>
    </r>
  </si>
  <si>
    <r>
      <rPr>
        <b/>
        <sz val="11"/>
        <rFont val="Calibri"/>
        <family val="2"/>
        <scheme val="minor"/>
      </rPr>
      <t>Berchieri, N. (2019)</t>
    </r>
    <r>
      <rPr>
        <sz val="11"/>
        <rFont val="Calibri"/>
        <family val="2"/>
        <scheme val="minor"/>
      </rPr>
      <t xml:space="preserve">. </t>
    </r>
    <r>
      <rPr>
        <b/>
        <sz val="11"/>
        <rFont val="Calibri"/>
        <family val="2"/>
        <scheme val="minor"/>
      </rPr>
      <t>Identificação de áreas prioritárias para conservação de espécies marinhas ameaçadas no sul do Brasil</t>
    </r>
    <r>
      <rPr>
        <sz val="11"/>
        <rFont val="Calibri"/>
        <family val="2"/>
        <scheme val="minor"/>
      </rPr>
      <t xml:space="preserve">: de Balneário Arroio do Silva (SC) ao Parque Nacional da Lagoa do Peixe (RS). Programa de Pós-graduação em Meio Ambiente e Biodiversidade na Universidade Estadual do Rio Grande do Sul. 40p.
</t>
    </r>
    <r>
      <rPr>
        <b/>
        <sz val="11"/>
        <rFont val="Calibri"/>
        <family val="2"/>
        <scheme val="minor"/>
      </rPr>
      <t>Berchieri, N, Sucunza F, Ott PH, Capello Neves M, Farro AP, Martins A, Zerbini A, Daniewicz D. (2019). Insights into habitat use and identification of critical areas for two endangered populations of franciscana dolphins (Pontoporia blainvillei) in southeastern Brazil</t>
    </r>
    <r>
      <rPr>
        <sz val="11"/>
        <rFont val="Calibri"/>
        <family val="2"/>
        <scheme val="minor"/>
      </rPr>
      <t xml:space="preserve">. Pp-68-69. In: World Marine Mammal Conference, Barcelona, Espanha. 
</t>
    </r>
    <r>
      <rPr>
        <b/>
        <sz val="11"/>
        <rFont val="Calibri"/>
        <family val="2"/>
        <scheme val="minor"/>
      </rPr>
      <t>Danilewicz D, Sucunza F, Ott PH, Ferreira E, Perez MS, Berchieri N, Alvares D, Andriolo A, Secchi ER, Flores PAC, Farro AP, Martins A, Zerbini NA. (2020). Abundance and distribution of franciscanas (Pontoporia blainvillei) in northern Rio de Janeiro (FMA Ib), Brazil.</t>
    </r>
    <r>
      <rPr>
        <sz val="11"/>
        <rFont val="Calibri"/>
        <family val="2"/>
        <scheme val="minor"/>
      </rPr>
      <t xml:space="preserve"> Documento SC/68B/ASI/07 encaminhado ao Comitê Científico da  International Whaling Commission. Maio 2020.                                                                                    </t>
    </r>
    <r>
      <rPr>
        <b/>
        <sz val="11"/>
        <rFont val="Calibri"/>
        <family val="2"/>
        <scheme val="minor"/>
      </rPr>
      <t xml:space="preserve">Relatórios internos do NEMA e do GEMARS. </t>
    </r>
    <r>
      <rPr>
        <sz val="11"/>
        <rFont val="Calibri"/>
        <family val="2"/>
        <scheme val="minor"/>
      </rPr>
      <t xml:space="preserve">
</t>
    </r>
    <r>
      <rPr>
        <b/>
        <sz val="11"/>
        <rFont val="Calibri"/>
        <family val="2"/>
        <scheme val="minor"/>
      </rPr>
      <t>Tese de doutorado</t>
    </r>
    <r>
      <rPr>
        <sz val="11"/>
        <rFont val="Calibri"/>
        <family val="2"/>
        <scheme val="minor"/>
      </rPr>
      <t xml:space="preserve"> "PADRÕES TEMPORAIS NO ENCALHE DE MAMÍFEROS MARINHOS E IDENTIFICAÇÃO DE ÁREAS DE RISCO DE CAPTURAS ACIDENTAIS DE TONINHA, Pontoria blainvillei, NO SUL DO BRASIL" (Jonatas H. F. Prado); "ESTIMATIVAS DE DENSIDADE E ABUNDÂNCIA DA TONINHA (PONTOPORIA
BLAINVILLEI) A PARTIR DE LEVANTAMENTOS AÉREOS: PRODUÇÃO E
APLICAÇÃO DE FATORES DE CORREÇÃO" (Federico Sucunza). 
</t>
    </r>
    <r>
      <rPr>
        <b/>
        <sz val="11"/>
        <rFont val="Calibri"/>
        <family val="2"/>
        <scheme val="minor"/>
      </rPr>
      <t xml:space="preserve">Trabalho técnico </t>
    </r>
    <r>
      <rPr>
        <sz val="11"/>
        <rFont val="Calibri"/>
        <family val="2"/>
        <scheme val="minor"/>
      </rPr>
      <t xml:space="preserve">apresentado na UERGS "IDENTIFICAÇÃO DE ÁREAS PRIORITÁRIAS PARA CONSERVAÇÃO DE ESPÉCIES MARINHAS AMEAÇADAS NO SUL DO BRASIL" (Natália Berchieri). 
</t>
    </r>
    <r>
      <rPr>
        <b/>
        <sz val="11"/>
        <rFont val="Calibri"/>
        <family val="2"/>
        <scheme val="minor"/>
      </rPr>
      <t>Reltórios científicos enviados para a CIB</t>
    </r>
    <r>
      <rPr>
        <sz val="11"/>
        <rFont val="Calibri"/>
        <family val="2"/>
        <scheme val="minor"/>
      </rPr>
      <t xml:space="preserve">: SC/68B/CMP/01;  
SC/68B/ASI/07 Rev1; SC/68B/ASI/06; SC/68B/ASI/05. </t>
    </r>
  </si>
  <si>
    <r>
      <rPr>
        <b/>
        <sz val="11"/>
        <rFont val="Calibri"/>
        <family val="2"/>
        <scheme val="minor"/>
      </rPr>
      <t>Maior articulação</t>
    </r>
    <r>
      <rPr>
        <sz val="11"/>
        <rFont val="Calibri"/>
        <family val="2"/>
        <scheme val="minor"/>
      </rPr>
      <t xml:space="preserve"> entre o governo federal e estaduais, e </t>
    </r>
    <r>
      <rPr>
        <b/>
        <sz val="11"/>
        <rFont val="Calibri"/>
        <family val="2"/>
        <scheme val="minor"/>
      </rPr>
      <t>maior engajamento das comunidades pesqueiras</t>
    </r>
    <r>
      <rPr>
        <sz val="11"/>
        <rFont val="Calibri"/>
        <family val="2"/>
        <scheme val="minor"/>
      </rPr>
      <t xml:space="preserve"> nas criação conjunta de estratégias de conservação para a toninha. Dificuldade em acessar os dados do PREPS. </t>
    </r>
  </si>
  <si>
    <t>Paulo Henrique Ott, Federico Sucunza</t>
  </si>
  <si>
    <t>Compartilhar as informações nos GTs de pesca</t>
  </si>
  <si>
    <t>No produto, existe um pequeno erro de grafia na palavra "propostas" (está escrito "prospostas").</t>
  </si>
  <si>
    <t>Nesta etapa inicial de identificação de novas áreas críticas acho que a rede de colaboradores está adequada. Porém, futuramente, acredito que será necessário identificar e envolver outros colaboradores para que as propostas de implementação sejam encaminhadas com maior chance de êxito.</t>
  </si>
  <si>
    <t>1.2</t>
  </si>
  <si>
    <t>Apoiar a implementação de áreas/períodos críticos já identificados para exclusão de pesca (ex. Albardão, Baía da Babitonga, Foz do Rio Doce).</t>
  </si>
  <si>
    <t>Ofícios, moções e documentos técnicos.</t>
  </si>
  <si>
    <t>Áreas/Períodos de exclusão implementados.</t>
  </si>
  <si>
    <t>Gabriel Rebouças (ICMBio/CMA)</t>
  </si>
  <si>
    <t>Eduardo Secchi (FURG), Carolina Amorim da S. Bittencourt (SAP/MAPA), Paulo H. Ott (Uergs/GEMARS), Jonatas Prado (ICMBio/APA-BF), Sérgio Estima (NEMA), Renan Paitach (Projeto Toninhas/Univille)</t>
  </si>
  <si>
    <t>Albardão, Baía da Babitonga, Foz do Rio Doce</t>
  </si>
  <si>
    <t>Espirito Santo, Santa Catarina e Rio Grande do Sul</t>
  </si>
  <si>
    <t>Necessidade de discussão nas Instâncias Consultivas de Ordenamento da SAP/MAPA</t>
  </si>
  <si>
    <r>
      <t xml:space="preserve">Posso auxiliar com algumas informações em relação à região da </t>
    </r>
    <r>
      <rPr>
        <b/>
        <sz val="11"/>
        <rFont val="Calibri"/>
        <family val="2"/>
        <scheme val="minor"/>
      </rPr>
      <t>Foz do Rio Doce.</t>
    </r>
    <r>
      <rPr>
        <sz val="11"/>
        <rFont val="Calibri"/>
        <family val="2"/>
        <scheme val="minor"/>
      </rPr>
      <t xml:space="preserve">
Para esta área, avançamos em relação a</t>
    </r>
    <r>
      <rPr>
        <b/>
        <sz val="11"/>
        <rFont val="Calibri"/>
        <family val="2"/>
        <scheme val="minor"/>
      </rPr>
      <t xml:space="preserve"> definição espacial das áreas de maior concentração da espécie</t>
    </r>
    <r>
      <rPr>
        <sz val="11"/>
        <rFont val="Calibri"/>
        <family val="2"/>
        <scheme val="minor"/>
      </rPr>
      <t xml:space="preserve">. Publicamos um </t>
    </r>
    <r>
      <rPr>
        <b/>
        <sz val="11"/>
        <rFont val="Calibri"/>
        <family val="2"/>
        <scheme val="minor"/>
      </rPr>
      <t>resumo científico</t>
    </r>
    <r>
      <rPr>
        <sz val="11"/>
        <rFont val="Calibri"/>
        <family val="2"/>
        <scheme val="minor"/>
      </rPr>
      <t xml:space="preserve"> no congresso mundial de mamíferos marinhos ano passado e realizamos uma </t>
    </r>
    <r>
      <rPr>
        <b/>
        <sz val="11"/>
        <rFont val="Calibri"/>
        <family val="2"/>
        <scheme val="minor"/>
      </rPr>
      <t>reunião científica</t>
    </r>
    <r>
      <rPr>
        <sz val="11"/>
        <rFont val="Calibri"/>
        <family val="2"/>
        <scheme val="minor"/>
      </rPr>
      <t xml:space="preserve"> em fevereiro deste ano, conforme mencionado abaixo:....  Nestes dois documentos, </t>
    </r>
    <r>
      <rPr>
        <b/>
        <sz val="11"/>
        <rFont val="Calibri"/>
        <family val="2"/>
        <scheme val="minor"/>
      </rPr>
      <t>a região costeira ao sul da Foz do Rio Doce (FMAIa) é claramente indicada como uma área crítica e prioritária para a conservação da espécie</t>
    </r>
    <r>
      <rPr>
        <sz val="11"/>
        <rFont val="Calibri"/>
        <family val="2"/>
        <scheme val="minor"/>
      </rPr>
      <t xml:space="preserve">, dando ainda mais suporte a essa área previamente identificada como importante.    já existe um </t>
    </r>
    <r>
      <rPr>
        <b/>
        <sz val="11"/>
        <rFont val="Calibri"/>
        <family val="2"/>
        <scheme val="minor"/>
      </rPr>
      <t>processo aberto dentro da Diretoria de Criação de Unidades de Conservação - ICMBio (criação de UC no Albardão)</t>
    </r>
    <r>
      <rPr>
        <sz val="11"/>
        <rFont val="Calibri"/>
        <family val="2"/>
        <scheme val="minor"/>
      </rPr>
      <t>...estamos melhorando a proposta técnica para ser entregue ao ICMBio... O que</t>
    </r>
    <r>
      <rPr>
        <b/>
        <sz val="11"/>
        <rFont val="Calibri"/>
        <family val="2"/>
        <scheme val="minor"/>
      </rPr>
      <t xml:space="preserve"> está para ser publicado na região sul do Rio Grande do Sul é um artigo que identifica áreas com maiores valores de capturas acidentais de toninha por unidade de esforço</t>
    </r>
    <r>
      <rPr>
        <sz val="11"/>
        <rFont val="Calibri"/>
        <family val="2"/>
        <scheme val="minor"/>
      </rPr>
      <t xml:space="preserve">, sendo a </t>
    </r>
    <r>
      <rPr>
        <b/>
        <sz val="11"/>
        <rFont val="Calibri"/>
        <family val="2"/>
        <scheme val="minor"/>
      </rPr>
      <t>região do Albardão uma das áreas como maiores valores de CPUE</t>
    </r>
    <r>
      <rPr>
        <sz val="11"/>
        <rFont val="Calibri"/>
        <family val="2"/>
        <scheme val="minor"/>
      </rPr>
      <t>. Este artigo está para ser submetido no final do mês e seus resultados provavelmente serão importantes para apoiar a implementação de uma área de exclusão nesta região.    Ocorreu reunião com os órgãos ambientais do ES e RJ, apresentando a importância da Foz do Rio Doce, existe uma proposta de criação de UC em discussão.</t>
    </r>
  </si>
  <si>
    <r>
      <t xml:space="preserve">1. Publicação do </t>
    </r>
    <r>
      <rPr>
        <b/>
        <sz val="11"/>
        <rFont val="Arial"/>
        <family val="2"/>
      </rPr>
      <t>resumo científico</t>
    </r>
    <r>
      <rPr>
        <sz val="11"/>
        <rFont val="Arial"/>
        <family val="2"/>
      </rPr>
      <t xml:space="preserve"> “Berchieri, N, Sucunza F, Ott PH, Capello Neves M, Farro AP, Martins A, Zerbini A, Daniewicz D. (2019). Insights into habitat use and identification of critical areas for two endangered populations of franciscana dolphins (Pontoporia blainvillei) in southeastern Brazil. Pp-68-69. In: World Marine Mammal Conference, Barcelona, Espanha. 
Livro de resumos disponível em: 
https://www.wmmconference.org/wp-content/uploads/2020/02/WMMC-Book-of-Abstracts-3.pdf
2. </t>
    </r>
    <r>
      <rPr>
        <b/>
        <sz val="11"/>
        <rFont val="Arial"/>
        <family val="2"/>
      </rPr>
      <t>Realização do evento “Propostas de Conservação para a Toninha (Pontoporia blainvillei) na FMA I”</t>
    </r>
    <r>
      <rPr>
        <sz val="11"/>
        <rFont val="Arial"/>
        <family val="2"/>
      </rPr>
      <t xml:space="preserve"> em Porto Alegre, entre 10 e 11 de fevereiro de 2020. O objetivo do evento foi integrar os resultados obtidos pelos projetos apoiados pelo Fundo Brasileiro para a Biodiversidade (FUNBIO) na FMA I, incluindo um mapeamento das áreas críticas para a espécie nas FMAIa e FMAIb.</t>
    </r>
    <r>
      <rPr>
        <b/>
        <sz val="11"/>
        <rFont val="Arial"/>
        <family val="2"/>
      </rPr>
      <t xml:space="preserve"> O documento técnico está em fase final de revisão</t>
    </r>
    <r>
      <rPr>
        <sz val="11"/>
        <rFont val="Arial"/>
        <family val="2"/>
      </rPr>
      <t xml:space="preserve"> e deve ser concluído em dezembro de 2020.                       </t>
    </r>
    <r>
      <rPr>
        <b/>
        <sz val="11"/>
        <rFont val="Arial"/>
        <family val="2"/>
      </rPr>
      <t>relatório referente as ações que o Projeto Pinípedes do Sul realizou de articulação institucional para a criação de uma UC na região do Albardão</t>
    </r>
    <r>
      <rPr>
        <sz val="11"/>
        <rFont val="Arial"/>
        <family val="2"/>
      </rPr>
      <t xml:space="preserve">. E recentemente aprovamos um </t>
    </r>
    <r>
      <rPr>
        <b/>
        <sz val="11"/>
        <rFont val="Arial"/>
        <family val="2"/>
      </rPr>
      <t>projeto</t>
    </r>
    <r>
      <rPr>
        <sz val="11"/>
        <rFont val="Arial"/>
        <family val="2"/>
      </rPr>
      <t xml:space="preserve"> juntamente com o IBJ e a ONG OCC (Uruguai), com financiamento da OCEAN5, </t>
    </r>
    <r>
      <rPr>
        <b/>
        <sz val="11"/>
        <rFont val="Arial"/>
        <family val="2"/>
      </rPr>
      <t>para dar continuidade as articulações de criação de uma UC na região do Albardão.</t>
    </r>
    <r>
      <rPr>
        <sz val="11"/>
        <rFont val="Arial"/>
        <family val="2"/>
      </rPr>
      <t xml:space="preserve"> O projeto começou em junho de 2020 e vai até maio de 2023. </t>
    </r>
  </si>
  <si>
    <t>Paulo Ott, Sérgio Estima, Jonatas Prado</t>
  </si>
  <si>
    <t>Importância do GAT atuar no caso de tetantiva de redução ou retirada de áreas de exclusão, Ucs e normas.</t>
  </si>
  <si>
    <t>1.3</t>
  </si>
  <si>
    <t>Subisidiar com informações estratégicas e capacitar agentes dos órgãos fiscalizadores.</t>
  </si>
  <si>
    <t xml:space="preserve">Documento Técnico e oficinas de capacitação. </t>
  </si>
  <si>
    <t>Qualificação dos agentes fiscalizadores e
maior eficiência na fiscalização.</t>
  </si>
  <si>
    <t>mês 1, ano 1</t>
  </si>
  <si>
    <t xml:space="preserve">Renan Paitach (Projeto Toninhas/Univille) </t>
  </si>
  <si>
    <t>Eduardo Secchi (FURG), Carolina Amorim da S. Bittencourt (SAP/MAPA), Carolina Bertozzi (Biopesca/UNESP), IBAMA, ICMBio</t>
  </si>
  <si>
    <t>Espirito Santo, Rio de Janeiro, São Paulo, Paraná, Santa Catarina, Rio Grande do Sul</t>
  </si>
  <si>
    <t>Devido demanda do setor pesqueiro, a SAP/MAPA tem interesse de participar nas ações de capacitação dos fiscalizadores (SAP/MAPA)</t>
  </si>
  <si>
    <r>
      <t xml:space="preserve">Por conta da pandemia foi realizada apenas uma </t>
    </r>
    <r>
      <rPr>
        <b/>
        <sz val="11"/>
        <rFont val="Calibri"/>
        <family val="2"/>
        <scheme val="minor"/>
      </rPr>
      <t xml:space="preserve">reunião virtual com analistas ambientais do IEMA (órgão estadual - ES) e ICMBio. </t>
    </r>
    <r>
      <rPr>
        <sz val="11"/>
        <rFont val="Calibri"/>
        <family val="2"/>
        <scheme val="minor"/>
      </rPr>
      <t xml:space="preserve">Nesta reunião foi discutida principalmente ações que envolvem o objetivo 4, relativo às Unidades de Conservação. No entanto, a ação destacada acima sobre os licenciamentos, que se enquadra no objetivo 3, também foi mencionada. Esse foi o primeiro encontro e teve como </t>
    </r>
    <r>
      <rPr>
        <b/>
        <sz val="11"/>
        <rFont val="Calibri"/>
        <family val="2"/>
        <scheme val="minor"/>
      </rPr>
      <t>objetivo apresentar as principais informações sobre a toninha e sua situação de conservação na região e montar um grupo de trabalho dentro do estado</t>
    </r>
    <r>
      <rPr>
        <sz val="11"/>
        <rFont val="Calibri"/>
        <family val="2"/>
        <scheme val="minor"/>
      </rPr>
      <t xml:space="preserve">. Outras reuniões serão agendadas com analistas que tratam mais especificamente do tema de licenciamento. O grupo se prontificou a dar continuidade às conversas e a contribuírem nas ações para a conservação da toninha no estado do ES.    Não foram reportados avanços desta ação pelos colaboradores. Apenas </t>
    </r>
    <r>
      <rPr>
        <b/>
        <sz val="11"/>
        <rFont val="Calibri"/>
        <family val="2"/>
        <scheme val="minor"/>
      </rPr>
      <t>no litoral norte de Santa Catarina a ação vem sendo cumprida com sucesso e se desenvolvendo de forma orgânica. Na Câmara Técnica de Fiscalização Ambiental do Grupo Pró-Babitonga (https://www.babitongaativa.com/grupo-pro-babitonga)</t>
    </r>
    <r>
      <rPr>
        <sz val="11"/>
        <rFont val="Calibri"/>
        <family val="2"/>
        <scheme val="minor"/>
      </rPr>
      <t xml:space="preserve">, onde participam representantes de diversos órgãos de fiscalização no território (e.g. Secretarias Municipais de Meio Ambiente e Vigilância Sanitária, IBAMA, Marinha, PMA, MPF), foi levantada a necessidade de uma capacitação sobre a fiscalização da pesca. Em setembro de forma virtual </t>
    </r>
    <r>
      <rPr>
        <b/>
        <sz val="11"/>
        <rFont val="Calibri"/>
        <family val="2"/>
        <scheme val="minor"/>
      </rPr>
      <t>o Subtenente Rinaldo Vicente (PMA-Joinville) fez uma apresentação contendo definições, normas e procedimentos sobre o tema</t>
    </r>
    <r>
      <rPr>
        <sz val="11"/>
        <rFont val="Calibri"/>
        <family val="2"/>
        <scheme val="minor"/>
      </rPr>
      <t>. Toda a legislação pertinente foi reunida e disponibilizada ao grupo.  Em SP também tem um Grupo de integração organizado. Verificar o andamento com o Ibama. As reuniões são mais da PMA informando os pescadores.</t>
    </r>
  </si>
  <si>
    <r>
      <rPr>
        <b/>
        <sz val="11"/>
        <rFont val="Calibri"/>
        <family val="2"/>
        <scheme val="minor"/>
      </rPr>
      <t>Ata da reunião</t>
    </r>
    <r>
      <rPr>
        <sz val="11"/>
        <rFont val="Calibri"/>
        <family val="2"/>
        <scheme val="minor"/>
      </rPr>
      <t xml:space="preserve"> (07/10/20).   No litoral norte de Santa Catarina, único local em que a ação foi desenvolvida, existe a </t>
    </r>
    <r>
      <rPr>
        <b/>
        <sz val="11"/>
        <rFont val="Calibri"/>
        <family val="2"/>
        <scheme val="minor"/>
      </rPr>
      <t>ata da reunião da Câmara Técnica de Fiscalização do Grupo Pró-Babitonga</t>
    </r>
    <r>
      <rPr>
        <sz val="11"/>
        <rFont val="Calibri"/>
        <family val="2"/>
        <scheme val="minor"/>
      </rPr>
      <t xml:space="preserve"> comprovando a capacitação realizada. </t>
    </r>
  </si>
  <si>
    <r>
      <rPr>
        <b/>
        <sz val="11"/>
        <rFont val="Calibri"/>
        <family val="2"/>
        <scheme val="minor"/>
      </rPr>
      <t>Pandemia</t>
    </r>
    <r>
      <rPr>
        <sz val="11"/>
        <rFont val="Calibri"/>
        <family val="2"/>
        <scheme val="minor"/>
      </rPr>
      <t xml:space="preserve"> e um ano totalmente atípico para todos. Acho que o principal problema foi conseguirmos nos organizar diante das dificuldades enfrentadas esse ano. Agora que iniciamos esse processo de discussão e identificamos um grupo de trabalho talvez fique mais fácil.     A</t>
    </r>
    <r>
      <rPr>
        <b/>
        <sz val="11"/>
        <rFont val="Calibri"/>
        <family val="2"/>
        <scheme val="minor"/>
      </rPr>
      <t xml:space="preserve"> pandemia </t>
    </r>
    <r>
      <rPr>
        <sz val="11"/>
        <rFont val="Calibri"/>
        <family val="2"/>
        <scheme val="minor"/>
      </rPr>
      <t xml:space="preserve">de covid-19 foi o principal motivo de dificuldade encontrado. Porém também foi considerada uma dificuldade pelos colaboradores a </t>
    </r>
    <r>
      <rPr>
        <b/>
        <sz val="11"/>
        <rFont val="Calibri"/>
        <family val="2"/>
        <scheme val="minor"/>
      </rPr>
      <t>dificuldade de integração entre os órgãos de diferentes esferas (municipal, estadual e federal).</t>
    </r>
  </si>
  <si>
    <t>Ana Paula Cazerta Farro, Renan Lopes Paitach</t>
  </si>
  <si>
    <t>Será agendada uma reunião com outros analistas mais diretamente ligados com licenciamento      Devido à dificuldade de articulação entre órgãos de fiscalização, consideramos que o agrupamento das ações que envolvem a temática da fiscalização ambiental, ações 1.2 e 1.3 pode ser uma estratégia positiva para otimizar esse processo de mobilização, possibilitando maior potencial para realização de ambas as ações. Recomenda-se o agrupamento das ações 1.2 e 1.3. (se refere à 1.4 e 1.3)</t>
  </si>
  <si>
    <t>Promover articulação entre os órgãos competentes e subsidiar com informações estratégicas para otimizar a fiscalização da pesca de emalhe.  (manter como está)</t>
  </si>
  <si>
    <t>Além dos documentos técnicos que podem ser enviados aos órgãos competentes poderíamos ter as atas de reuniões como alternativas de produtos, pois essas serão realizadas com profissionais envolvidos no tema da ação e as vezes as reuniões podem se tornar mais esclarecedoras e efetivas.    Atas e relatórios das reuniões de articulação/capacitação. ok</t>
  </si>
  <si>
    <t>Qualificação dos agentes fiscalizadores e aumento do número e eficiência de ações de fiscalização da pesca.(manter como está)</t>
  </si>
  <si>
    <t>Inicio mês 1 ano 1</t>
  </si>
  <si>
    <t>fim mês 12 ano 5.</t>
  </si>
  <si>
    <t>Renan Paitach(manter como está)</t>
  </si>
  <si>
    <t>Gabriel Rebouças (ICMBio/CMA), Eduardo Secchi (FURG), Carolina Amorim da S. Bittencourt (SAP/MAPA), Carolina Bertozzi (Biopesca/UNESP), IBAMA, ICMBio
Sérgio Estima (NEMA).  Marcela Davanso* (Ibama)</t>
  </si>
  <si>
    <t>Todas as localidades das ações 1.2 e 1.3   (i.e. 1.4 e 1.3)</t>
  </si>
  <si>
    <t>1.4</t>
  </si>
  <si>
    <t>Promover articulação entre os órgãos competentes para otimizar a fiscalização da pesca de emalhe.</t>
  </si>
  <si>
    <t xml:space="preserve">Atas e relatórios das reuniões de articulação. </t>
  </si>
  <si>
    <t xml:space="preserve">Aumento do número de ações de fiscalização e eficiência. </t>
  </si>
  <si>
    <t>Sérgio Estima (NEMA), Renan Paitach (Projeto Toninhas/Univille)</t>
  </si>
  <si>
    <t>Santos/SP, Itajaí/SC, Rio Grande/RS</t>
  </si>
  <si>
    <t>Costa das Regiões SE e S</t>
  </si>
  <si>
    <t>Custo: 40.000/ano para combustível, diárias e passagens (reuniões de articulação)</t>
  </si>
  <si>
    <r>
      <t xml:space="preserve">Eu </t>
    </r>
    <r>
      <rPr>
        <b/>
        <sz val="11"/>
        <rFont val="Calibri"/>
        <family val="2"/>
        <scheme val="minor"/>
      </rPr>
      <t>tenho auxiliado</t>
    </r>
    <r>
      <rPr>
        <sz val="11"/>
        <rFont val="Calibri"/>
        <family val="2"/>
        <scheme val="minor"/>
      </rPr>
      <t xml:space="preserve">, não sei bem o nome, mas é algo do tipo </t>
    </r>
    <r>
      <rPr>
        <b/>
        <sz val="11"/>
        <rFont val="Calibri"/>
        <family val="2"/>
        <scheme val="minor"/>
      </rPr>
      <t>"Planejamento Anual de Fiscalização" do IBAMA onde é programada as "grandes" ações de fiscalização.</t>
    </r>
    <r>
      <rPr>
        <sz val="11"/>
        <rFont val="Calibri"/>
        <family val="2"/>
        <scheme val="minor"/>
      </rPr>
      <t xml:space="preserve"> Nós nos reunimos e definimos algumas estratégias, como quais são as pescarias mais irregulares e como podemos articular para combater essa pescaria, quais os períodos de defeso  e programar uma maior presença institucional dos órgão de fiscalização, durante estes períodos.   </t>
    </r>
    <r>
      <rPr>
        <b/>
        <sz val="11"/>
        <rFont val="Calibri"/>
        <family val="2"/>
        <scheme val="minor"/>
      </rPr>
      <t>Aqui no litoral norte de SC essa ação está se desenvolvendo bem e de forma orgânica.</t>
    </r>
    <r>
      <rPr>
        <sz val="11"/>
        <rFont val="Calibri"/>
        <family val="2"/>
        <scheme val="minor"/>
      </rPr>
      <t xml:space="preserve"> Eu participo de um </t>
    </r>
    <r>
      <rPr>
        <b/>
        <sz val="11"/>
        <rFont val="Calibri"/>
        <family val="2"/>
        <scheme val="minor"/>
      </rPr>
      <t>Grupo de Trabalho de fiscalização ambiental que faz parte do Grupo Pró-Babitonga</t>
    </r>
    <r>
      <rPr>
        <sz val="11"/>
        <rFont val="Calibri"/>
        <family val="2"/>
        <scheme val="minor"/>
      </rPr>
      <t xml:space="preserve"> (https://www.babitongaativa.com/grupo-pro-babitonga), onde participam representantes de diversos órgãos de fiscalização no território (e.g. Secretarias Municipais de Meio Ambiente e Vigilância Sanitária, IBAMA, Marinha, PMA, MPF). Uma das ações que o Grupo tem desenvolvido é a</t>
    </r>
    <r>
      <rPr>
        <b/>
        <sz val="11"/>
        <rFont val="Calibri"/>
        <family val="2"/>
        <scheme val="minor"/>
      </rPr>
      <t xml:space="preserve"> realização de ações orquestradas de fiscalização, unindo os órgãos municipais, estaduais e federais,</t>
    </r>
    <r>
      <rPr>
        <sz val="11"/>
        <rFont val="Calibri"/>
        <family val="2"/>
        <scheme val="minor"/>
      </rPr>
      <t xml:space="preserve"> onde em um mesmo dia previamente combinado e sigiloso, todos vão para a água fiscalizar. Ex.: http://www.mpf.mp.br/sc/sala-de-imprensa/noticias-sc/fiscalizacao-conjunta-inedita-na-baia-da-babitonga-une-orgaos-federais-estaduais-e-municipais
Essas </t>
    </r>
    <r>
      <rPr>
        <b/>
        <sz val="11"/>
        <rFont val="Calibri"/>
        <family val="2"/>
        <scheme val="minor"/>
      </rPr>
      <t>ações acabam tendo boa repercussão na mídia atingindo uma efetividade maior até do ponto de vista educacional/informativo do que coercitivo de fat</t>
    </r>
    <r>
      <rPr>
        <sz val="11"/>
        <rFont val="Calibri"/>
        <family val="2"/>
        <scheme val="minor"/>
      </rPr>
      <t xml:space="preserve">o. No entanto desde o início da pandemia não foram mais realizadas ações dessa natureza.  </t>
    </r>
  </si>
  <si>
    <t>Sérgio Estima, Renan Paitach</t>
  </si>
  <si>
    <r>
      <t xml:space="preserve">De forma orgânica também no Grupo surgiu a </t>
    </r>
    <r>
      <rPr>
        <b/>
        <sz val="11"/>
        <rFont val="Calibri"/>
        <family val="2"/>
        <scheme val="minor"/>
      </rPr>
      <t xml:space="preserve">necessidade de uma capacitação sobre a fiscalização da pesca </t>
    </r>
    <r>
      <rPr>
        <sz val="11"/>
        <rFont val="Calibri"/>
        <family val="2"/>
        <scheme val="minor"/>
      </rPr>
      <t xml:space="preserve">especificamente em setembro o Subtenente Rinaldo Vicente (PMA-Joinville) fez uma excelente apresentação contendo definições, normas e procedimentos sobre o tema. 
</t>
    </r>
    <r>
      <rPr>
        <b/>
        <sz val="11"/>
        <rFont val="Calibri"/>
        <family val="2"/>
        <scheme val="minor"/>
      </rPr>
      <t>Essa iniciativa corresponde bem com a "Ação 1.3</t>
    </r>
    <r>
      <rPr>
        <sz val="11"/>
        <rFont val="Calibri"/>
        <family val="2"/>
        <scheme val="minor"/>
      </rPr>
      <t xml:space="preserve"> – Subsidiar com informações estratégicas e capacitar agentes dos órgãos fiscalizadores", a qual eu sou articulador. Isso me faz pensar que essas duas ações são bem convergentes. </t>
    </r>
    <r>
      <rPr>
        <b/>
        <sz val="11"/>
        <rFont val="Calibri"/>
        <family val="2"/>
        <scheme val="minor"/>
      </rPr>
      <t xml:space="preserve">Seria uma opção talvez pensarmos em agrupar estas duas ações? </t>
    </r>
    <r>
      <rPr>
        <sz val="11"/>
        <rFont val="Calibri"/>
        <family val="2"/>
        <scheme val="minor"/>
      </rPr>
      <t>Eu vi que essa possibilidade de recomendação no formulário. Talvez essa seja uma forma de otimizar a realização de ambas, uma vez que as duas dependem da articulação com os órgãos fiscalizadores.</t>
    </r>
  </si>
  <si>
    <t>integração com a 1.3?  (manter como está)</t>
  </si>
  <si>
    <t xml:space="preserve">Marcelo Edon Lopes* =  edon@bm.rs.gov.br
Luiz Lousada* = luiz.louzada@gmail.com
Cristiano Souza* = cristianosouza@yahoo.com.br  </t>
  </si>
  <si>
    <t>1.5</t>
  </si>
  <si>
    <t>Definir os níveis sustentáveis de captura incidental em cada Área de Manejo da Toninha (FMA) para subsidiar a gestão.</t>
  </si>
  <si>
    <t>Documento técnico com a definição do nível de captura incidental aceitável.</t>
  </si>
  <si>
    <t>Taxa de captura incidental máxima definida para cada FMA. Medidas incorporadas aos planos de gestão para alcance dos níveis sustentáveis.</t>
  </si>
  <si>
    <t>Daniel Danilewicz (GEMARS)</t>
  </si>
  <si>
    <t xml:space="preserve">Eduardo Secchi (FURG), Artur Andriolo
(UFJF/Instituto Aqualie), Carolina Bertozzi (Biopesca/UNESP), Carolina Amorim da S. Bittencourt (SAP/MAPA), Jonatas Prado (ICMBio/APA-BF), Federico Sucunza (GEMARS/IA)  </t>
  </si>
  <si>
    <t>FMA I, II e III</t>
  </si>
  <si>
    <t>Preparar informação para comunicação com os pescadores.                                                  Custo para estimativa de abundância e mortalidade, sendo que ambas estão ligadas as ações 1.1 com custo estimado de 500.000,00.  Necessidade de discussão nas Instâncias Consultivas de Ordenamento da SAP/MAPA</t>
  </si>
  <si>
    <r>
      <rPr>
        <b/>
        <sz val="11"/>
        <rFont val="Calibri"/>
        <family val="2"/>
        <scheme val="minor"/>
      </rPr>
      <t>Estimativas de densidade e abundância estão sendo produzidas para todas as população da toninha</t>
    </r>
    <r>
      <rPr>
        <sz val="11"/>
        <rFont val="Calibri"/>
        <family val="2"/>
        <scheme val="minor"/>
      </rPr>
      <t xml:space="preserve">. A partir dos resultados já analisados </t>
    </r>
    <r>
      <rPr>
        <b/>
        <sz val="11"/>
        <rFont val="Calibri"/>
        <family val="2"/>
        <scheme val="minor"/>
      </rPr>
      <t>foi computado o potencial biológico máximo de remoção (PBR</t>
    </r>
    <r>
      <rPr>
        <sz val="11"/>
        <rFont val="Calibri"/>
        <family val="2"/>
        <scheme val="minor"/>
      </rPr>
      <t xml:space="preserve"> - Potential Biological Removal)</t>
    </r>
    <r>
      <rPr>
        <b/>
        <sz val="11"/>
        <rFont val="Calibri"/>
        <family val="2"/>
        <scheme val="minor"/>
      </rPr>
      <t xml:space="preserve"> para a FMA Ia de 1 indivíduos, FMA Ib de 8 ou 2 </t>
    </r>
    <r>
      <rPr>
        <sz val="11"/>
        <rFont val="Calibri"/>
        <family val="2"/>
        <scheme val="minor"/>
      </rPr>
      <t xml:space="preserve">(foram usados dois critérios de grau de ameaça) e </t>
    </r>
    <r>
      <rPr>
        <b/>
        <sz val="11"/>
        <rFont val="Calibri"/>
        <family val="2"/>
        <scheme val="minor"/>
      </rPr>
      <t>FMA III de 63 indivíduos</t>
    </r>
    <r>
      <rPr>
        <sz val="11"/>
        <rFont val="Calibri"/>
        <family val="2"/>
        <scheme val="minor"/>
      </rPr>
      <t xml:space="preserve">. 
</t>
    </r>
    <r>
      <rPr>
        <b/>
        <sz val="11"/>
        <rFont val="Calibri"/>
        <family val="2"/>
        <scheme val="minor"/>
      </rPr>
      <t xml:space="preserve">Taxas de captura incidental de toninhas estão sendo computadas no âmbito do Projeto Conservação da Toninha </t>
    </r>
    <r>
      <rPr>
        <sz val="11"/>
        <rFont val="Calibri"/>
        <family val="2"/>
        <scheme val="minor"/>
      </rPr>
      <t>e serão reportadas até o final de 2021. A integração desses resultados com as estimativas populacionais contribuir para os resultados desta ação.  Artigo Jonatas identificando a CPUE das capturas incidentais e estimando os níveis de captura sustentável fora das áreas de exclusão (100 toninhas, do Chuí a Mostardas), estimando também o esforço sustentável da pesca de emalhe (Km de rede).</t>
    </r>
  </si>
  <si>
    <t>Não tenho ciência.  SC/68B/ASI/07 Rev1; SC/68B/ASI/06; SC/68B/ASI/05</t>
  </si>
  <si>
    <t>Comunicação. Não foram encontrados problemas</t>
  </si>
  <si>
    <t>Artur Andriolo, Federico Sucunza</t>
  </si>
  <si>
    <t>1.6</t>
  </si>
  <si>
    <t xml:space="preserve">Avaliar aspectos socioeconômicos da implementação de estratégias de redução de captura incidental da toninha. </t>
  </si>
  <si>
    <t>Documento Técnico contendo a avaliação dos impactos socioeconômicos decorrentes da implementação de estratégias de redução da captura incidental da toninha.</t>
  </si>
  <si>
    <t>Conhecer a realidade socioeconômica da atividade pesqueira: da pesca artesanal, semi-industrial e industrial, antes, durante e depois da implementação de estratégias de redução de capturas incidentais, subsidiando tomadas de decisão.</t>
  </si>
  <si>
    <t xml:space="preserve">Isabel Gonçalves (KAOSA) </t>
  </si>
  <si>
    <t>Pedro Fruet (KAOSA), Eduardo Secchi (FURG), Carolina Bertozzi (Biopesca/UNESP), Carolina Amorim da S. Bittencourt (SAP/MAPA), Federico Sucunza (GEMARS/IA), Renan Paitach (Projeto Toninhas/Univille)</t>
  </si>
  <si>
    <t>RS: Rio Grande, São José do Norte, Torres, Passo de Torres.                                     SC: Farol de Santa Marta, Imbituba, Garopaba, Florianópolis, Governador Celso Ramos, Porto Belo, Itapema, Itajaí, Navegantes, Barra Velha, São Francisco do Sul, Itapoá.                       PR: Guaratuba, Matinhos, Pontal do Paraná, Paranaguá (Ilhas).                                   SP: Ubatuba, Caraguatatuba, Ilha Bela, São Sebastião, Bertioga, Santos, Guarujá, São Vicente, Praia Grande, Mongaguá, Itanhaém, Peruíbe, Iguape, Ilha Comprida, Cananéia.</t>
  </si>
  <si>
    <t>Costa da Região Sul e Sudeste</t>
  </si>
  <si>
    <t>Carol Amorim sugere como produto que o "Documento técnico que avalie os impactos socioecônomicos da implementação da INI nº 12/2012, de novas áreas de exclusão de pesca, das alterativas tecnológicas para a redução da captura incidental, e propostas de atividades alternativas à pesca de emalhe."</t>
  </si>
  <si>
    <r>
      <t xml:space="preserve">As </t>
    </r>
    <r>
      <rPr>
        <b/>
        <sz val="11"/>
        <rFont val="Calibri"/>
        <family val="2"/>
        <scheme val="minor"/>
      </rPr>
      <t xml:space="preserve">saídas de campo, análise de dados que objetivavam fornecer subsídios para a construções de um diagnóstico atualizado </t>
    </r>
    <r>
      <rPr>
        <sz val="11"/>
        <rFont val="Calibri"/>
        <family val="2"/>
        <scheme val="minor"/>
      </rPr>
      <t>- que visa conhecer a</t>
    </r>
    <r>
      <rPr>
        <b/>
        <sz val="11"/>
        <rFont val="Calibri"/>
        <family val="2"/>
        <scheme val="minor"/>
      </rPr>
      <t xml:space="preserve"> realidade socioeconômica da atividade pesqueira:</t>
    </r>
    <r>
      <rPr>
        <sz val="11"/>
        <rFont val="Calibri"/>
        <family val="2"/>
        <scheme val="minor"/>
      </rPr>
      <t xml:space="preserve"> da pesca artesanal, semi-industrial e industrial, antes, durante e depois da implementação de estratégias de redução de capturas incidentais, subsidiando tomadas de decisão – foram </t>
    </r>
    <r>
      <rPr>
        <b/>
        <sz val="11"/>
        <rFont val="Calibri"/>
        <family val="2"/>
        <scheme val="minor"/>
      </rPr>
      <t>realizadas em 2019</t>
    </r>
    <r>
      <rPr>
        <sz val="11"/>
        <rFont val="Calibri"/>
        <family val="2"/>
        <scheme val="minor"/>
      </rPr>
      <t xml:space="preserve">, estamos no processo de redação do diagnóstico, já concluído em um draft e estamos em fase de revisão. Esses dados incluem todas as Localidades elencadas na área de relevância, totalizando </t>
    </r>
    <r>
      <rPr>
        <b/>
        <sz val="11"/>
        <rFont val="Calibri"/>
        <family val="2"/>
        <scheme val="minor"/>
      </rPr>
      <t>40 cidades litorâneas entre os estados do RS, SC, PR e SP</t>
    </r>
    <r>
      <rPr>
        <sz val="11"/>
        <rFont val="Calibri"/>
        <family val="2"/>
        <scheme val="minor"/>
      </rPr>
      <t xml:space="preserve">. Cabe ressaltar que Torres e Passos de Torres no RS estão a cargo do Gemars, entrei em contato com o Federico, que coordena essa parte do projeto da Instituição e acredito que ele tenha enviado ou ainda enviará as informações para o CMA. Entrei em contato com os demais colaboradores e solicitei que encaminhassem suas considerações. 
</t>
    </r>
    <r>
      <rPr>
        <b/>
        <sz val="11"/>
        <rFont val="Calibri"/>
        <family val="2"/>
        <scheme val="minor"/>
      </rPr>
      <t xml:space="preserve">Levantamento socioeconômico sendo realizado na comunidade de pesca de Torres/RS e Passo de Torres/SC, no âmbito do Projeto Conservação da Toninha. </t>
    </r>
    <r>
      <rPr>
        <sz val="11"/>
        <rFont val="Calibri"/>
        <family val="2"/>
        <scheme val="minor"/>
      </rPr>
      <t xml:space="preserve">
</t>
    </r>
  </si>
  <si>
    <t>relatórios internos do GEMARS</t>
  </si>
  <si>
    <r>
      <rPr>
        <b/>
        <sz val="11"/>
        <rFont val="Calibri"/>
        <family val="2"/>
        <scheme val="minor"/>
      </rPr>
      <t>Nenhum problema</t>
    </r>
    <r>
      <rPr>
        <sz val="11"/>
        <rFont val="Calibri"/>
        <family val="2"/>
        <scheme val="minor"/>
      </rPr>
      <t xml:space="preserve"> nesse primeiro ano de atividade foi encontrado, havia uma expectativa de não colaboração do público alvo prioritário, mas todos participaram de forma muito atuante e, em nenhum momento, nossa equipe de campo encontrou resistência por parte dos entrevistados, nem de atores sociais ligados a pesca e nem de instituições ligadas a pesca, todos muito participativos. Devido ao caráter das questões que visava conhecer o ponto de vista dos entrevistados sobre seu cotidiano e percepções sobre a atividade pesquisas e sobre seu meio ambiente, </t>
    </r>
    <r>
      <rPr>
        <b/>
        <sz val="11"/>
        <rFont val="Calibri"/>
        <family val="2"/>
        <scheme val="minor"/>
      </rPr>
      <t>os entrevistados se viram entusiasmados em ter um documento que refletisse o seu ponto de vista.</t>
    </r>
    <r>
      <rPr>
        <sz val="11"/>
        <rFont val="Calibri"/>
        <family val="2"/>
        <scheme val="minor"/>
      </rPr>
      <t xml:space="preserve">   </t>
    </r>
    <r>
      <rPr>
        <b/>
        <sz val="11"/>
        <rFont val="Calibri"/>
        <family val="2"/>
        <scheme val="minor"/>
      </rPr>
      <t>Dificuldade em engajar alguns pescadores e pescadoras nos levantamentos.</t>
    </r>
    <r>
      <rPr>
        <sz val="11"/>
        <rFont val="Calibri"/>
        <family val="2"/>
        <scheme val="minor"/>
      </rPr>
      <t xml:space="preserve"> Adicionalmente, acredito que seria </t>
    </r>
    <r>
      <rPr>
        <b/>
        <sz val="11"/>
        <rFont val="Calibri"/>
        <family val="2"/>
        <scheme val="minor"/>
      </rPr>
      <t xml:space="preserve">ajudaria termos um documento base padrão para ser utilizado em todas a comunidade de pesca </t>
    </r>
    <r>
      <rPr>
        <sz val="11"/>
        <rFont val="Calibri"/>
        <family val="2"/>
        <scheme val="minor"/>
      </rPr>
      <t xml:space="preserve">ao longo da distribuição da espécie. </t>
    </r>
  </si>
  <si>
    <t>Isabel Cristina Gonçalves, Federico Sucunza</t>
  </si>
  <si>
    <r>
      <t xml:space="preserve">Teremos mais 4 anos onde se fará </t>
    </r>
    <r>
      <rPr>
        <b/>
        <sz val="11"/>
        <rFont val="Calibri"/>
        <family val="2"/>
        <scheme val="minor"/>
      </rPr>
      <t xml:space="preserve">necessário que uma equipe ou mais equipes desenvolvam atividades de campo junto aos setores artesanal e industrial </t>
    </r>
    <r>
      <rPr>
        <sz val="11"/>
        <rFont val="Calibri"/>
        <family val="2"/>
        <scheme val="minor"/>
      </rPr>
      <t xml:space="preserve">para acompanhar os efeitos da alteração do artigo 6 da INI 12 no Estado de São Paulo, os impactos das possíveis alterações resultantes da discussão pública sobre a INI 12, 10 e as discussões sobre possíveis mudanças na 166. 
</t>
    </r>
    <r>
      <rPr>
        <b/>
        <sz val="11"/>
        <rFont val="Calibri"/>
        <family val="2"/>
        <scheme val="minor"/>
      </rPr>
      <t>O acompanhamento também será necessário</t>
    </r>
    <r>
      <rPr>
        <sz val="11"/>
        <rFont val="Calibri"/>
        <family val="2"/>
        <scheme val="minor"/>
      </rPr>
      <t xml:space="preserve"> para corroborar ou não as questões levantadas pelos agentes sociais e institucionais ligados a pesca sobre os impactos socioeconômicos das INIs (10, 12, 166, e a portaria 455) isoladas ou sobrepostas que </t>
    </r>
    <r>
      <rPr>
        <b/>
        <sz val="11"/>
        <rFont val="Calibri"/>
        <family val="2"/>
        <scheme val="minor"/>
      </rPr>
      <t>impactam de forma negativa a atividade pesqueira artesanal e também buscar pôr em prática a propostas desses agentes para o monitoramento da pesca</t>
    </r>
    <r>
      <rPr>
        <sz val="11"/>
        <rFont val="Calibri"/>
        <family val="2"/>
        <scheme val="minor"/>
      </rPr>
      <t xml:space="preserve">, não apenas com dados de desembarque, mas também com observadores à bordo. Além de um monitoramento do impacto: das mudanças climáticas na atividade pesqueira; da transformação nas características da atividade pesquira (aparelhos de pesca, embarcações, potência de motor, equipamentos, entre outros - que se adequa, ano após ano a todas essas mudanças); da redução do estoque pesqueiro devido a vários fatores combinados, como por exemplo, mudanças climáticas, sobrepesca, entre outros.                                                                                                                            </t>
    </r>
    <r>
      <rPr>
        <b/>
        <sz val="11"/>
        <rFont val="Calibri"/>
        <family val="2"/>
        <scheme val="minor"/>
      </rPr>
      <t>Produzir um documento base padrão para ser utilizado em todas a comunidade de pesca ao longo da distribuição da espécie.</t>
    </r>
    <r>
      <rPr>
        <sz val="11"/>
        <rFont val="Calibri"/>
        <family val="2"/>
        <scheme val="minor"/>
      </rPr>
      <t xml:space="preserve">
</t>
    </r>
  </si>
  <si>
    <t>documento base padrão para ser utilizado em todas a comunidade de pesca ao longo da distribuição da espécie</t>
  </si>
  <si>
    <t>1.7</t>
  </si>
  <si>
    <t>Avaliar o cumprimento e efetividade da INI nº 12/2012 e IN nº 166/2007 na redução da mortalidade de toninha.</t>
  </si>
  <si>
    <t>Documento técnico contendo os resultados da avaliação.</t>
  </si>
  <si>
    <t>Avaliação do cumprimento e da efetividade da INI MPA/MMA n. 12/2012 e IN n. 166/2007.</t>
  </si>
  <si>
    <t>mês 6, ano 1</t>
  </si>
  <si>
    <t>mês 6, ano 5.</t>
  </si>
  <si>
    <t>Sérgio Estima (NEMA)</t>
  </si>
  <si>
    <t xml:space="preserve"> Eduardo Secchi (FURG), Carolina Bertozzi (Biopesca/UNESP), Carolina Amorim da S. Bittencourt (SAP/MAPA), Federico Sucunza (GEMARS/IA), Marta Cremer (Univille), Paulo H. Ott (Uergs/GEMARS), Jonatas Prado (ICMBio/APA-BF)</t>
  </si>
  <si>
    <t>Litoral do RS, SC e SP</t>
  </si>
  <si>
    <t>Sudeste e Sul</t>
  </si>
  <si>
    <t>O custo envolve fiscalização, estimativa de mortalidade e abundância, sendo que o primeiro esta relacionados as ações 1.3 e 1.4 e os dois últimos às ações 1.1 e 1.5.</t>
  </si>
  <si>
    <r>
      <rPr>
        <b/>
        <sz val="11"/>
        <rFont val="Calibri"/>
        <family val="2"/>
        <scheme val="minor"/>
      </rPr>
      <t>A comunidade de Torres/RS e Passo de Torres/SC está sendo monitorada no âmbito do Projeto Conservação da Toninha e os resultados serão apresentados até o final de 2021</t>
    </r>
    <r>
      <rPr>
        <sz val="11"/>
        <rFont val="Calibri"/>
        <family val="2"/>
        <scheme val="minor"/>
      </rPr>
      <t>. Na FMA I (ES e RJ) foi feito no projeto de monitoramento das toninhas, o relatório para o Funbio está sendo finalizado. Existem artigos da norma mais e menos cumpridos, alguns afetam mais as toninhas. Também está sendo feito para a FMA II e III.</t>
    </r>
  </si>
  <si>
    <t xml:space="preserve">Relatórios internos do GEMARS. </t>
  </si>
  <si>
    <t xml:space="preserve">Dificuldade em obter algumas informações com a comunidade pesqueira e, em 2020, a pandemia do cornoavírus paralisou o trabalho. </t>
  </si>
  <si>
    <t>Federico Sucunza</t>
  </si>
  <si>
    <t>Seria importante um protocolo para essa avaliação, para uso em todas as regiões.</t>
  </si>
  <si>
    <t>1.8</t>
  </si>
  <si>
    <t xml:space="preserve">Monitorar a tendência de mortalidade da toninha pela pesca de forma contínua. </t>
  </si>
  <si>
    <t>Relatórios do monitoramento contínuo das embarcações e da faixa de praia; documento técnico com a estimativa da tendência de mortalidade.</t>
  </si>
  <si>
    <t>Tendência de mortalidade estimada.</t>
  </si>
  <si>
    <t xml:space="preserve">Milton Marcondes (IBJ), Sérgio Estima (NEMA), Eduardo Secchi (FURG), Carolina Bertozzi (Biopesca/UNESP), Carolina Amorim da S. Bittencourt (SAP/MAPA), Jonatas Prado (ICMBio/APA-BF)  </t>
  </si>
  <si>
    <t>custo: 6.000.000,00 por ano para realizar o monitoramento das embarcações e da faixa de praia.</t>
  </si>
  <si>
    <r>
      <rPr>
        <b/>
        <sz val="11"/>
        <rFont val="Calibri"/>
        <family val="2"/>
        <scheme val="minor"/>
      </rPr>
      <t>As ações são rotinas da instituição (UDESC)</t>
    </r>
    <r>
      <rPr>
        <sz val="11"/>
        <rFont val="Calibri"/>
        <family val="2"/>
        <scheme val="minor"/>
      </rPr>
      <t xml:space="preserve">, de forma que desenvolvemos atividades independente do andamento do Plano.                                                                                                      </t>
    </r>
    <r>
      <rPr>
        <b/>
        <sz val="11"/>
        <rFont val="Calibri"/>
        <family val="2"/>
        <scheme val="minor"/>
      </rPr>
      <t>FMA I</t>
    </r>
    <r>
      <rPr>
        <sz val="11"/>
        <rFont val="Calibri"/>
        <family val="2"/>
        <scheme val="minor"/>
      </rPr>
      <t xml:space="preserve">
</t>
    </r>
    <r>
      <rPr>
        <b/>
        <sz val="11"/>
        <rFont val="Calibri"/>
        <family val="2"/>
        <scheme val="minor"/>
      </rPr>
      <t xml:space="preserve">Monitoramento da pesca por meio de entrevistas realizadas em comunidades de pesca do RJ </t>
    </r>
    <r>
      <rPr>
        <sz val="11"/>
        <rFont val="Calibri"/>
        <family val="2"/>
        <scheme val="minor"/>
      </rPr>
      <t xml:space="preserve">(Rio das Ostras, Macaé, Atafona e Barra de Itabapoana) e do ES (Santa Cruz, Barra do Riacho, Regência, Barra Nova, Guriri e Conceição da Barra), no âmbito do </t>
    </r>
    <r>
      <rPr>
        <b/>
        <sz val="11"/>
        <rFont val="Calibri"/>
        <family val="2"/>
        <scheme val="minor"/>
      </rPr>
      <t>Projeto Conservação da Toninha</t>
    </r>
    <r>
      <rPr>
        <sz val="11"/>
        <rFont val="Calibri"/>
        <family val="2"/>
        <scheme val="minor"/>
      </rPr>
      <t xml:space="preserve">. 
A mortalidade de toninhas estimada para o ES (FMA Ia) é de 6 (IC 95% 2 -22) indivíduos entre júlio de 2017 e setembro de 2019; para o RJ a mortalidade estimada é de 8 (IC 95% 5 - 15) indivíduos entre júlio de 2017 e setembro de 2019. 
</t>
    </r>
    <r>
      <rPr>
        <b/>
        <sz val="11"/>
        <rFont val="Calibri"/>
        <family val="2"/>
        <scheme val="minor"/>
      </rPr>
      <t>FMA II</t>
    </r>
    <r>
      <rPr>
        <sz val="11"/>
        <rFont val="Calibri"/>
        <family val="2"/>
        <scheme val="minor"/>
      </rPr>
      <t xml:space="preserve">
</t>
    </r>
    <r>
      <rPr>
        <b/>
        <sz val="11"/>
        <rFont val="Calibri"/>
        <family val="2"/>
        <scheme val="minor"/>
      </rPr>
      <t>Monitoramento da pesca sendo realizado no âmbito do Projeto Conservação da Toninha</t>
    </r>
    <r>
      <rPr>
        <sz val="11"/>
        <rFont val="Calibri"/>
        <family val="2"/>
        <scheme val="minor"/>
      </rPr>
      <t xml:space="preserve">. Os resultados serão apresentados até o final de 2021. 
Adicionalmente, na região da FMA II é realizado um monitoramento sistemático de beira de praia. 
</t>
    </r>
    <r>
      <rPr>
        <b/>
        <sz val="11"/>
        <rFont val="Calibri"/>
        <family val="2"/>
        <scheme val="minor"/>
      </rPr>
      <t>FMA III</t>
    </r>
    <r>
      <rPr>
        <sz val="11"/>
        <rFont val="Calibri"/>
        <family val="2"/>
        <scheme val="minor"/>
      </rPr>
      <t xml:space="preserve">
</t>
    </r>
    <r>
      <rPr>
        <b/>
        <sz val="11"/>
        <rFont val="Calibri"/>
        <family val="2"/>
        <scheme val="minor"/>
      </rPr>
      <t>Monitoramento da pesca sendo realizado no âmbito do Projeto Conservação da Toninha</t>
    </r>
    <r>
      <rPr>
        <sz val="11"/>
        <rFont val="Calibri"/>
        <family val="2"/>
        <scheme val="minor"/>
      </rPr>
      <t xml:space="preserve">. Os resultados serão apresentados até o final de 2021.
</t>
    </r>
    <r>
      <rPr>
        <b/>
        <sz val="11"/>
        <rFont val="Calibri"/>
        <family val="2"/>
        <scheme val="minor"/>
      </rPr>
      <t>Adicionalmente monitoramentos de praia têm sido realizados de forma sistemática na região sul do RS e na região norte do RS,</t>
    </r>
    <r>
      <rPr>
        <sz val="11"/>
        <rFont val="Calibri"/>
        <family val="2"/>
        <scheme val="minor"/>
      </rPr>
      <t xml:space="preserve"> havendo uma área sem cobertura na região central do Estado. Ocorre também nas FMA I e II por meio dos PMPs.</t>
    </r>
  </si>
  <si>
    <r>
      <t xml:space="preserve">Aqui estão em andamento </t>
    </r>
    <r>
      <rPr>
        <b/>
        <sz val="11"/>
        <rFont val="Calibri"/>
        <family val="2"/>
        <scheme val="minor"/>
      </rPr>
      <t>trabalhos de conclusão de curso</t>
    </r>
    <r>
      <rPr>
        <sz val="11"/>
        <rFont val="Calibri"/>
        <family val="2"/>
        <scheme val="minor"/>
      </rPr>
      <t xml:space="preserve">. Fizemos </t>
    </r>
    <r>
      <rPr>
        <b/>
        <sz val="11"/>
        <rFont val="Calibri"/>
        <family val="2"/>
        <scheme val="minor"/>
      </rPr>
      <t xml:space="preserve">estimativa de mortalidade em redes de pesca para o ES e RJ </t>
    </r>
    <r>
      <rPr>
        <sz val="11"/>
        <rFont val="Calibri"/>
        <family val="2"/>
        <scheme val="minor"/>
      </rPr>
      <t xml:space="preserve">(FMA Ia e Ib) no período de 2017 a 2018.        </t>
    </r>
    <r>
      <rPr>
        <b/>
        <sz val="11"/>
        <rFont val="Calibri"/>
        <family val="2"/>
        <scheme val="minor"/>
      </rPr>
      <t xml:space="preserve">Relatório enviado para a CIB </t>
    </r>
    <r>
      <rPr>
        <sz val="11"/>
        <rFont val="Calibri"/>
        <family val="2"/>
        <scheme val="minor"/>
      </rPr>
      <t xml:space="preserve">SC/68B/CMP/01,  </t>
    </r>
    <r>
      <rPr>
        <b/>
        <sz val="11"/>
        <rFont val="Calibri"/>
        <family val="2"/>
        <scheme val="minor"/>
      </rPr>
      <t>relatório internos da instituições executoras do Projeto Conservação da Toninha</t>
    </r>
    <r>
      <rPr>
        <sz val="11"/>
        <rFont val="Calibri"/>
        <family val="2"/>
        <scheme val="minor"/>
      </rPr>
      <t xml:space="preserve"> (GEMARS, FURG, NEMA, Mar Brasil e Instituto Jubarte) e alguns </t>
    </r>
    <r>
      <rPr>
        <b/>
        <sz val="11"/>
        <rFont val="Calibri"/>
        <family val="2"/>
        <scheme val="minor"/>
      </rPr>
      <t xml:space="preserve">resumos apresentados em congressos.  </t>
    </r>
  </si>
  <si>
    <r>
      <t xml:space="preserve">Atualmente a </t>
    </r>
    <r>
      <rPr>
        <b/>
        <sz val="11"/>
        <rFont val="Calibri"/>
        <family val="2"/>
        <scheme val="minor"/>
      </rPr>
      <t xml:space="preserve">pandemia </t>
    </r>
    <r>
      <rPr>
        <sz val="11"/>
        <rFont val="Calibri"/>
        <family val="2"/>
        <scheme val="minor"/>
      </rPr>
      <t xml:space="preserve">tem gerado certa dificuldade devido as ações de restrição social. As estimativas foram feitas com base em monitoramento do desembarque pesqueiro, então </t>
    </r>
    <r>
      <rPr>
        <b/>
        <sz val="11"/>
        <rFont val="Calibri"/>
        <family val="2"/>
        <scheme val="minor"/>
      </rPr>
      <t>dependemos do relato dos pescadores</t>
    </r>
    <r>
      <rPr>
        <sz val="11"/>
        <rFont val="Calibri"/>
        <family val="2"/>
        <scheme val="minor"/>
      </rPr>
      <t xml:space="preserve"> que houve capturas. Isso pode </t>
    </r>
    <r>
      <rPr>
        <b/>
        <sz val="11"/>
        <rFont val="Calibri"/>
        <family val="2"/>
        <scheme val="minor"/>
      </rPr>
      <t>subestimar a mortalidade</t>
    </r>
    <r>
      <rPr>
        <sz val="11"/>
        <rFont val="Calibri"/>
        <family val="2"/>
        <scheme val="minor"/>
      </rPr>
      <t xml:space="preserve">. Como as populações de toninhas nestes dois estados são pequenas, os eventos de captura acabam sendo relativamente raros, tornando as análises mais incertas com um N pequeno.          </t>
    </r>
    <r>
      <rPr>
        <b/>
        <sz val="11"/>
        <rFont val="Calibri"/>
        <family val="2"/>
        <scheme val="minor"/>
      </rPr>
      <t>Acesso as comunidades de pesca para o registro das capturas incidentais com observadores de bordo</t>
    </r>
    <r>
      <rPr>
        <sz val="11"/>
        <rFont val="Calibri"/>
        <family val="2"/>
        <scheme val="minor"/>
      </rPr>
      <t>.</t>
    </r>
    <r>
      <rPr>
        <b/>
        <sz val="11"/>
        <rFont val="Calibri"/>
        <family val="2"/>
        <scheme val="minor"/>
      </rPr>
      <t xml:space="preserve"> Falta de um programa nacional de observadores de bordo </t>
    </r>
    <r>
      <rPr>
        <sz val="11"/>
        <rFont val="Calibri"/>
        <family val="2"/>
        <scheme val="minor"/>
      </rPr>
      <t xml:space="preserve">que garanta o acesso e a segurança dos observadores de bordo.    </t>
    </r>
  </si>
  <si>
    <t>Pedro Volkmer de Castilho, Milton Cesar C. Marcondes, Federico Sucunza</t>
  </si>
  <si>
    <r>
      <rPr>
        <b/>
        <sz val="11"/>
        <rFont val="Calibri"/>
        <family val="2"/>
        <scheme val="minor"/>
      </rPr>
      <t xml:space="preserve">Criação de um programa nacional de observadores de bordo </t>
    </r>
    <r>
      <rPr>
        <sz val="11"/>
        <rFont val="Calibri"/>
        <family val="2"/>
        <scheme val="minor"/>
      </rPr>
      <t xml:space="preserve">que garanta não somente o acesso as embarcações de bordo, mas também a segurança dos profissionais embarcados. </t>
    </r>
  </si>
  <si>
    <t>1.9</t>
  </si>
  <si>
    <t xml:space="preserve">Quantificar o grau de sobreposição entre a atividade pesqueira de emalhe e as áreas de ocorrência da toninha. </t>
  </si>
  <si>
    <t>Documento técnico.</t>
  </si>
  <si>
    <t>Identificação das áreas e quantificação do grau de sobreposição.</t>
  </si>
  <si>
    <t>Jonatas Prado (ICMBio/APA da Baleia Franca)</t>
  </si>
  <si>
    <t>Sérgio Estima (NEMA), Eduardo Secchi (FURG), Carolina Bertozzi (Biopesca/UNESP), Carolina Amorim da S. Bittencourt (SAP/MAPA), Federico Sucunza (GEMARS/IA), Marta Cremer (Univille), Paulo H. Ott (Uergs/GEMARS), Renan Paitach (Projeto Toninhas/Univille)</t>
  </si>
  <si>
    <t>Espirito Santo, Rio de Janeiro, São Paulo, Paraná, Santa Catarina e Rio Grande do Sul</t>
  </si>
  <si>
    <t>custo anual de 1.000.000,00 para o monitoramento da frota de emalhe</t>
  </si>
  <si>
    <r>
      <rPr>
        <b/>
        <sz val="11"/>
        <rFont val="Calibri"/>
        <family val="2"/>
        <scheme val="minor"/>
      </rPr>
      <t>A obtenção dessa informação se encontra em estágio mais avançado na FMA III.</t>
    </r>
    <r>
      <rPr>
        <sz val="11"/>
        <rFont val="Calibri"/>
        <family val="2"/>
        <scheme val="minor"/>
      </rPr>
      <t xml:space="preserve"> Recentemente foi </t>
    </r>
    <r>
      <rPr>
        <b/>
        <sz val="11"/>
        <rFont val="Calibri"/>
        <family val="2"/>
        <scheme val="minor"/>
      </rPr>
      <t>submetido um artigo, cujo obtivo foi estimar as áreas de maior risco e de maior mortalidade de toninhas</t>
    </r>
    <r>
      <rPr>
        <sz val="11"/>
        <rFont val="Calibri"/>
        <family val="2"/>
        <scheme val="minor"/>
      </rPr>
      <t xml:space="preserve"> devido a atividade pesqueira de emalhe no sul do Rio Grande do Sul. Esse estudo foi baseado em nove anos de dados de captura incidental de toninhas obtidas através do monitoramento da frota de emalhe industrial no sul do Rio Grande do Sul (1999-2003 e 2006-2009).
Cabe ressaltar que </t>
    </r>
    <r>
      <rPr>
        <b/>
        <sz val="11"/>
        <rFont val="Calibri"/>
        <family val="2"/>
        <scheme val="minor"/>
      </rPr>
      <t>o monitoramento desta frota continua sendo monitorado no âmbito do Subprojeto de Conservação da Toninha na Área de Manejo II - FUMBIO</t>
    </r>
    <r>
      <rPr>
        <sz val="11"/>
        <rFont val="Calibri"/>
        <family val="2"/>
        <scheme val="minor"/>
      </rPr>
      <t xml:space="preserve">. 
</t>
    </r>
    <r>
      <rPr>
        <b/>
        <sz val="11"/>
        <rFont val="Calibri"/>
        <family val="2"/>
        <scheme val="minor"/>
      </rPr>
      <t>De junho de 2018 a março de 2020 foram realizados 30 embarques de observadores de bordo na frota de emalhe industrial no litoral do Rio Grande do Sul</t>
    </r>
    <r>
      <rPr>
        <sz val="11"/>
        <rFont val="Calibri"/>
        <family val="2"/>
        <scheme val="minor"/>
      </rPr>
      <t xml:space="preserve">. Também foram recolhidos cerca de 30 cadernos de bordos preenchidos pelos mestres das embarcações de emalhe industrial no Rio Grande do Sul.
</t>
    </r>
    <r>
      <rPr>
        <b/>
        <sz val="11"/>
        <rFont val="Calibri"/>
        <family val="2"/>
        <scheme val="minor"/>
      </rPr>
      <t>Na FMA II está para iniciar uma análise no âmbito do Subprojeto de Conservação da Toninha na Área de Manejo II</t>
    </r>
    <r>
      <rPr>
        <sz val="11"/>
        <rFont val="Calibri"/>
        <family val="2"/>
        <scheme val="minor"/>
      </rPr>
      <t xml:space="preserve"> - FUMBIO, para </t>
    </r>
    <r>
      <rPr>
        <b/>
        <sz val="11"/>
        <rFont val="Calibri"/>
        <family val="2"/>
        <scheme val="minor"/>
      </rPr>
      <t>identificar o grau de sobreposição entre a atividade pesqueira e a área de ocorrência da toninha.</t>
    </r>
    <r>
      <rPr>
        <sz val="11"/>
        <rFont val="Calibri"/>
        <family val="2"/>
        <scheme val="minor"/>
      </rPr>
      <t xml:space="preserve"> Para tanto serão utilizados dados de encalhe de toninha do Programa de Monitoramento de Praia da Bacia de Santos PMP-SB, dados de pesca do Projeto de Monitoramento da Atividade Pesqueira na Bacia de Santos – PMAP-BS e modelo de deriva de carcaça para predizer os locais de mortalidade e verificar o grau de sobreposição com a atividade pesqueira.  
</t>
    </r>
    <r>
      <rPr>
        <b/>
        <sz val="11"/>
        <rFont val="Calibri"/>
        <family val="2"/>
        <scheme val="minor"/>
      </rPr>
      <t xml:space="preserve">No âmbito do Subprojeto de Conservação da Toninha na Área de Manejo I </t>
    </r>
    <r>
      <rPr>
        <sz val="11"/>
        <rFont val="Calibri"/>
        <family val="2"/>
        <scheme val="minor"/>
      </rPr>
      <t xml:space="preserve">– FUMBIO foi realizado o </t>
    </r>
    <r>
      <rPr>
        <b/>
        <sz val="11"/>
        <rFont val="Calibri"/>
        <family val="2"/>
        <scheme val="minor"/>
      </rPr>
      <t>cruzamento entre as áreas de ocorrência de toninha obtidas a partir dos sobrevoos para estimativa de abundância e o esforço pesqueiro de emalhe</t>
    </r>
    <r>
      <rPr>
        <sz val="11"/>
        <rFont val="Calibri"/>
        <family val="2"/>
        <scheme val="minor"/>
      </rPr>
      <t xml:space="preserve"> obtido por meio do levantamento da pesca no ES e RJ num período de dois anos (julho/2017 a setembro/2019).                                                                                </t>
    </r>
    <r>
      <rPr>
        <b/>
        <sz val="11"/>
        <rFont val="Calibri"/>
        <family val="2"/>
        <scheme val="minor"/>
      </rPr>
      <t xml:space="preserve">FMAI </t>
    </r>
    <r>
      <rPr>
        <sz val="11"/>
        <rFont val="Calibri"/>
        <family val="2"/>
        <scheme val="minor"/>
      </rPr>
      <t xml:space="preserve">– Entre 10 e 11 de fevereiro de 2020, foi realizado em Porto Alegre o </t>
    </r>
    <r>
      <rPr>
        <b/>
        <sz val="11"/>
        <rFont val="Calibri"/>
        <family val="2"/>
        <scheme val="minor"/>
      </rPr>
      <t>evento “Propostas de Conservação para a Toninha (Pontoporia blainvillei) na FMA I”</t>
    </r>
    <r>
      <rPr>
        <sz val="11"/>
        <rFont val="Calibri"/>
        <family val="2"/>
        <scheme val="minor"/>
      </rPr>
      <t xml:space="preserve"> em Porto Alegre. O objetivo do evento foi integrar os resultados obtidos pelos projetos de conservação da toninha apoiados pelo Fundo Brasileiro para a Biodiversidade (FUNBIO) na FMA I, incluindo o mapeamento das áreas de ocorrência da espécie, obtidas a partir dos sobrevoos, e das áreas de maior esforço pesqueiro. O </t>
    </r>
    <r>
      <rPr>
        <b/>
        <sz val="11"/>
        <rFont val="Calibri"/>
        <family val="2"/>
        <scheme val="minor"/>
      </rPr>
      <t xml:space="preserve">documento técnico está em fase final </t>
    </r>
    <r>
      <rPr>
        <sz val="11"/>
        <rFont val="Calibri"/>
        <family val="2"/>
        <scheme val="minor"/>
      </rPr>
      <t xml:space="preserve">de revisão e deve finalizado em dezembro de 2020.
</t>
    </r>
    <r>
      <rPr>
        <b/>
        <sz val="11"/>
        <rFont val="Calibri"/>
        <family val="2"/>
        <scheme val="minor"/>
      </rPr>
      <t xml:space="preserve">FMA III </t>
    </r>
    <r>
      <rPr>
        <sz val="11"/>
        <rFont val="Calibri"/>
        <family val="2"/>
        <scheme val="minor"/>
      </rPr>
      <t xml:space="preserve">– Está em </t>
    </r>
    <r>
      <rPr>
        <b/>
        <sz val="11"/>
        <rFont val="Calibri"/>
        <family val="2"/>
        <scheme val="minor"/>
      </rPr>
      <t>fase final de redação um artigo científico</t>
    </r>
    <r>
      <rPr>
        <sz val="11"/>
        <rFont val="Calibri"/>
        <family val="2"/>
        <scheme val="minor"/>
      </rPr>
      <t xml:space="preserve"> que envolve a </t>
    </r>
    <r>
      <rPr>
        <b/>
        <sz val="11"/>
        <rFont val="Calibri"/>
        <family val="2"/>
        <scheme val="minor"/>
      </rPr>
      <t>análise espacial de dados históricos da pesca artesanal do litoral norte do RS</t>
    </r>
    <r>
      <rPr>
        <sz val="11"/>
        <rFont val="Calibri"/>
        <family val="2"/>
        <scheme val="minor"/>
      </rPr>
      <t xml:space="preserve"> (comunidades de Torres/Passo de Torres e Tramandaí/Imbé) </t>
    </r>
    <r>
      <rPr>
        <b/>
        <sz val="11"/>
        <rFont val="Calibri"/>
        <family val="2"/>
        <scheme val="minor"/>
      </rPr>
      <t>e dados da distribuição de toninha obtidos nos sobrevoos de 2004 e 2014</t>
    </r>
    <r>
      <rPr>
        <sz val="11"/>
        <rFont val="Calibri"/>
        <family val="2"/>
        <scheme val="minor"/>
      </rPr>
      <t xml:space="preserve">. Este artigo trará um bom panorama do grau de </t>
    </r>
    <r>
      <rPr>
        <b/>
        <sz val="11"/>
        <rFont val="Calibri"/>
        <family val="2"/>
        <scheme val="minor"/>
      </rPr>
      <t>sobreposição da pesca e da distribuição da espécie</t>
    </r>
    <r>
      <rPr>
        <sz val="11"/>
        <rFont val="Calibri"/>
        <family val="2"/>
        <scheme val="minor"/>
      </rPr>
      <t xml:space="preserve"> na porção norte da FMAIII. O artigo será submetido em dezembro de 2020 e, possivelmente, estará disponível em 2021.                                                                                                     </t>
    </r>
    <r>
      <rPr>
        <b/>
        <sz val="11"/>
        <rFont val="Calibri"/>
        <family val="2"/>
        <scheme val="minor"/>
      </rPr>
      <t>A sobreposição está sendo com base na integração de dados sobre esforço de pesca (obtidos a partir de observadores de bordo e mapas de bordo para as comunidade de Torres/RS, Tramandaí/RS, Rio Grande/RS e Passo de Torres/SC) e distribuição da toninha (obtidos a partir de levantamentos aéreos)</t>
    </r>
    <r>
      <rPr>
        <sz val="11"/>
        <rFont val="Calibri"/>
        <family val="2"/>
        <scheme val="minor"/>
      </rPr>
      <t xml:space="preserve">. Os resultados serão apresentados até o final de 2021 como parte do Projeto Conservação da Toninha. </t>
    </r>
  </si>
  <si>
    <r>
      <rPr>
        <b/>
        <sz val="11"/>
        <rFont val="Calibri"/>
        <family val="2"/>
        <scheme val="minor"/>
      </rPr>
      <t>FMA III</t>
    </r>
    <r>
      <rPr>
        <sz val="11"/>
        <rFont val="Calibri"/>
        <family val="2"/>
        <scheme val="minor"/>
      </rPr>
      <t xml:space="preserve"> – </t>
    </r>
    <r>
      <rPr>
        <b/>
        <sz val="11"/>
        <rFont val="Calibri"/>
        <family val="2"/>
        <scheme val="minor"/>
      </rPr>
      <t xml:space="preserve">submissão de artigo científico </t>
    </r>
    <r>
      <rPr>
        <sz val="11"/>
        <rFont val="Calibri"/>
        <family val="2"/>
        <scheme val="minor"/>
      </rPr>
      <t xml:space="preserve">(dados: 1999-2003 e 2006-2009)
</t>
    </r>
    <r>
      <rPr>
        <b/>
        <sz val="11"/>
        <rFont val="Calibri"/>
        <family val="2"/>
        <scheme val="minor"/>
      </rPr>
      <t xml:space="preserve">FMA II </t>
    </r>
    <r>
      <rPr>
        <sz val="11"/>
        <rFont val="Calibri"/>
        <family val="2"/>
        <scheme val="minor"/>
      </rPr>
      <t xml:space="preserve">– </t>
    </r>
    <r>
      <rPr>
        <b/>
        <sz val="11"/>
        <rFont val="Calibri"/>
        <family val="2"/>
        <scheme val="minor"/>
      </rPr>
      <t xml:space="preserve">Relatório até janeiro de 2021 </t>
    </r>
    <r>
      <rPr>
        <sz val="11"/>
        <rFont val="Calibri"/>
        <family val="2"/>
        <scheme val="minor"/>
      </rPr>
      <t xml:space="preserve">para o FUMBIO.
</t>
    </r>
    <r>
      <rPr>
        <b/>
        <sz val="11"/>
        <rFont val="Calibri"/>
        <family val="2"/>
        <scheme val="minor"/>
      </rPr>
      <t>FMA I</t>
    </r>
    <r>
      <rPr>
        <sz val="11"/>
        <rFont val="Calibri"/>
        <family val="2"/>
        <scheme val="minor"/>
      </rPr>
      <t xml:space="preserve"> – </t>
    </r>
    <r>
      <rPr>
        <b/>
        <sz val="11"/>
        <rFont val="Calibri"/>
        <family val="2"/>
        <scheme val="minor"/>
      </rPr>
      <t xml:space="preserve">Relatório até janeiro de 2021 </t>
    </r>
    <r>
      <rPr>
        <sz val="11"/>
        <rFont val="Calibri"/>
        <family val="2"/>
        <scheme val="minor"/>
      </rPr>
      <t xml:space="preserve">para o FUMBIO.                                                                                                                                                                 Produto 1- </t>
    </r>
    <r>
      <rPr>
        <b/>
        <sz val="11"/>
        <rFont val="Calibri"/>
        <family val="2"/>
        <scheme val="minor"/>
      </rPr>
      <t>Berchieri, N. (2019)</t>
    </r>
    <r>
      <rPr>
        <sz val="11"/>
        <rFont val="Calibri"/>
        <family val="2"/>
        <scheme val="minor"/>
      </rPr>
      <t xml:space="preserve">. </t>
    </r>
    <r>
      <rPr>
        <b/>
        <sz val="11"/>
        <rFont val="Calibri"/>
        <family val="2"/>
        <scheme val="minor"/>
      </rPr>
      <t>Identificação de áreas prioritárias para conservação de espécies marinhas ameaçadas no sul do Brasil:</t>
    </r>
    <r>
      <rPr>
        <sz val="11"/>
        <rFont val="Calibri"/>
        <family val="2"/>
        <scheme val="minor"/>
      </rPr>
      <t xml:space="preserve"> de Balneário Arroio do Silva (SC) ao Parque Nacional da Lagoa do Peixe (RS). Programa de Pós-graduação em Meio Ambiente e Biodiversidade na Universidade Estadual do Rio Grande do Sul. 40p.
Produto 2 - </t>
    </r>
    <r>
      <rPr>
        <b/>
        <sz val="11"/>
        <rFont val="Calibri"/>
        <family val="2"/>
        <scheme val="minor"/>
      </rPr>
      <t>Mapas georreferenciados integrando as áreas de esforço pesqueiro e a distribuição de toninhas nas FMA1a e FMA1b</t>
    </r>
    <r>
      <rPr>
        <sz val="11"/>
        <rFont val="Calibri"/>
        <family val="2"/>
        <scheme val="minor"/>
      </rPr>
      <t>;
Produto 2 -</t>
    </r>
    <r>
      <rPr>
        <b/>
        <sz val="11"/>
        <rFont val="Calibri"/>
        <family val="2"/>
        <scheme val="minor"/>
      </rPr>
      <t xml:space="preserve"> Mapas georreferenciados integrando as áreas de esforço pesqueiro artesanal e industrial (baseado em mapas de bordo) e a distribuição de toninhas na porção norte da FMA III</t>
    </r>
    <r>
      <rPr>
        <sz val="11"/>
        <rFont val="Calibri"/>
        <family val="2"/>
        <scheme val="minor"/>
      </rPr>
      <t xml:space="preserve">.                                                                                                                                                          </t>
    </r>
    <r>
      <rPr>
        <b/>
        <sz val="11"/>
        <rFont val="Calibri"/>
        <family val="2"/>
        <scheme val="minor"/>
      </rPr>
      <t>Relatórios internos do GEMARS</t>
    </r>
    <r>
      <rPr>
        <sz val="11"/>
        <rFont val="Calibri"/>
        <family val="2"/>
        <scheme val="minor"/>
      </rPr>
      <t xml:space="preserve"> e alguns </t>
    </r>
    <r>
      <rPr>
        <b/>
        <sz val="11"/>
        <rFont val="Calibri"/>
        <family val="2"/>
        <scheme val="minor"/>
      </rPr>
      <t>resumos de congresso.</t>
    </r>
    <r>
      <rPr>
        <sz val="11"/>
        <rFont val="Calibri"/>
        <family val="2"/>
        <scheme val="minor"/>
      </rPr>
      <t xml:space="preserve">                                                                            </t>
    </r>
  </si>
  <si>
    <r>
      <t xml:space="preserve">FMA III – Desde março de 2020 os </t>
    </r>
    <r>
      <rPr>
        <b/>
        <sz val="11"/>
        <rFont val="Calibri"/>
        <family val="2"/>
        <scheme val="minor"/>
      </rPr>
      <t>embarques e o contato com os pescadores foram suspensos devido a pandemia</t>
    </r>
    <r>
      <rPr>
        <sz val="11"/>
        <rFont val="Calibri"/>
        <family val="2"/>
        <scheme val="minor"/>
      </rPr>
      <t xml:space="preserve">. 
FMA II – </t>
    </r>
    <r>
      <rPr>
        <b/>
        <sz val="11"/>
        <rFont val="Calibri"/>
        <family val="2"/>
        <scheme val="minor"/>
      </rPr>
      <t>Dificuldade de adquirir dos dados brutos do Programa de Monitoramento da Atividade Pesqueira da Bacia de Santos PMAP-SC.</t>
    </r>
    <r>
      <rPr>
        <sz val="11"/>
        <rFont val="Calibri"/>
        <family val="2"/>
        <scheme val="minor"/>
      </rPr>
      <t xml:space="preserve">  
FMA I – </t>
    </r>
    <r>
      <rPr>
        <b/>
        <sz val="11"/>
        <rFont val="Calibri"/>
        <family val="2"/>
        <scheme val="minor"/>
      </rPr>
      <t>Uma das áreas de ocorrência de toninhas no ES próximo à Regência está com restrição à pesca devido à lama da Samarco, mas mesmo assim está ocorrendo pesca nesta região. Isso tornou a questão de como lidar com os dados gerados no projeto (feito a partir do monitoramento do desembarque pesqueiro) bem mais complexa</t>
    </r>
    <r>
      <rPr>
        <sz val="11"/>
        <rFont val="Calibri"/>
        <family val="2"/>
        <scheme val="minor"/>
      </rPr>
      <t xml:space="preserve">. A coleta dos dados ficou comprometida devido a </t>
    </r>
    <r>
      <rPr>
        <b/>
        <sz val="11"/>
        <rFont val="Calibri"/>
        <family val="2"/>
        <scheme val="minor"/>
      </rPr>
      <t xml:space="preserve">COVID-19 </t>
    </r>
    <r>
      <rPr>
        <sz val="11"/>
        <rFont val="Calibri"/>
        <family val="2"/>
        <scheme val="minor"/>
      </rPr>
      <t xml:space="preserve">em algumas regiões.                                                                                                   1. Inicialmente, a </t>
    </r>
    <r>
      <rPr>
        <b/>
        <sz val="11"/>
        <rFont val="Calibri"/>
        <family val="2"/>
        <scheme val="minor"/>
      </rPr>
      <t>aquisição das informações do Programa Nacional de Rastreamento de Embarcações Pesqueiras por Satélite (PREPS)</t>
    </r>
    <r>
      <rPr>
        <sz val="11"/>
        <rFont val="Calibri"/>
        <family val="2"/>
        <scheme val="minor"/>
      </rPr>
      <t xml:space="preserve">. 
2. Para diversas áreas existem ainda </t>
    </r>
    <r>
      <rPr>
        <b/>
        <sz val="11"/>
        <rFont val="Calibri"/>
        <family val="2"/>
        <scheme val="minor"/>
      </rPr>
      <t>lacunas (especialmente em relação a dados quantitativos) que impedem um melhor conhecimento da distribuição do esforço pesqueiro das diferentes artes de pesca</t>
    </r>
    <r>
      <rPr>
        <sz val="11"/>
        <rFont val="Calibri"/>
        <family val="2"/>
        <scheme val="minor"/>
      </rPr>
      <t xml:space="preserve">;
3. Praticamente, todas </t>
    </r>
    <r>
      <rPr>
        <b/>
        <sz val="11"/>
        <rFont val="Calibri"/>
        <family val="2"/>
        <scheme val="minor"/>
      </rPr>
      <t>as informações sobre abundância de toninhas na costa brasileira foram coletadas durante o período de verão,</t>
    </r>
    <r>
      <rPr>
        <sz val="11"/>
        <rFont val="Calibri"/>
        <family val="2"/>
        <scheme val="minor"/>
      </rPr>
      <t xml:space="preserve"> havendo a necessidade de levantamentos em outras épocas do ano.                                                                 </t>
    </r>
    <r>
      <rPr>
        <b/>
        <sz val="11"/>
        <rFont val="Calibri"/>
        <family val="2"/>
        <scheme val="minor"/>
      </rPr>
      <t>Dificuldade em acessar os dados do PREPS</t>
    </r>
  </si>
  <si>
    <t>Jonatas Henrique Fernandes do Prado, Paulo Henrique Ott, Federico Sucunza</t>
  </si>
  <si>
    <r>
      <t>FMA III -</t>
    </r>
    <r>
      <rPr>
        <b/>
        <sz val="11"/>
        <rFont val="Calibri"/>
        <family val="2"/>
        <scheme val="minor"/>
      </rPr>
      <t xml:space="preserve"> Continuar a realização dos embarques de observadores de bordo </t>
    </r>
    <r>
      <rPr>
        <sz val="11"/>
        <rFont val="Calibri"/>
        <family val="2"/>
        <scheme val="minor"/>
      </rPr>
      <t xml:space="preserve">na frota de </t>
    </r>
    <r>
      <rPr>
        <b/>
        <sz val="11"/>
        <rFont val="Calibri"/>
        <family val="2"/>
        <scheme val="minor"/>
      </rPr>
      <t>emalhe industrial.</t>
    </r>
    <r>
      <rPr>
        <sz val="11"/>
        <rFont val="Calibri"/>
        <family val="2"/>
        <scheme val="minor"/>
      </rPr>
      <t xml:space="preserve"> Estes dados serão fundamentais para avaliar a variação espaço-temporal dos encalhes de toninha ao longo dos anos. É importante ressaltar que os dados provenientes de observadores de bordo representam melhor a realidade comparado com aqueles obtidos através de cadernos de bordo.      Os problemas acima mencionados não impedem a execução da ação, mas os produtos gerados certamente poderão ser aperfeiçoados a medida que estas outras informações sejam obtidas.  Observação - </t>
    </r>
    <r>
      <rPr>
        <b/>
        <sz val="11"/>
        <rFont val="Calibri"/>
        <family val="2"/>
        <scheme val="minor"/>
      </rPr>
      <t>Está previsto um novo levantamento aéreo para estimar a abundância de toninhas no Rio Grande do Sul (FMA III), a ser realizado pelo GEMARS, no verão de 2021</t>
    </r>
    <r>
      <rPr>
        <sz val="11"/>
        <rFont val="Calibri"/>
        <family val="2"/>
        <scheme val="minor"/>
      </rPr>
      <t xml:space="preserve">. Os dados obtidos nestes levantamentos serão combinados com novas informações sobre a distribuição do esforço da pesca artesanal que vêm sendo obtidas desde 2018 no litoral norte do Rio Grande do Sul, permitindo assim uma atualização do grau de sobreposição existente. Estas novas análises devem ser finalizadas ainda em 2021.
Recomendação: </t>
    </r>
    <r>
      <rPr>
        <b/>
        <sz val="11"/>
        <rFont val="Calibri"/>
        <family val="2"/>
        <scheme val="minor"/>
      </rPr>
      <t>É de suma importância a retomada de um programa nacional de estatística pesqueira e que estes dados estejam disponíveis, no mínimo, para as instituições de pesquisa e gestão.</t>
    </r>
    <r>
      <rPr>
        <sz val="11"/>
        <rFont val="Calibri"/>
        <family val="2"/>
        <scheme val="minor"/>
      </rPr>
      <t xml:space="preserve"> </t>
    </r>
  </si>
  <si>
    <r>
      <t>Proposta de alteração de redação - Considerando a existência de uma frota artesanal e industrial de emalhe e diferenças em relação ao banco/origem de dados, manejo e a própria legislação, talvez o objetivo pudesse explicitar essa diferenciação: "</t>
    </r>
    <r>
      <rPr>
        <b/>
        <sz val="11"/>
        <rFont val="Calibri"/>
        <family val="2"/>
        <scheme val="minor"/>
      </rPr>
      <t>Quantificar o grau de sobreposição entre a atividade pesqueira de emalhe das frotas artesanal e industrial e as áreas de ocorrência da toninha</t>
    </r>
    <r>
      <rPr>
        <sz val="11"/>
        <rFont val="Calibri"/>
        <family val="2"/>
        <scheme val="minor"/>
      </rPr>
      <t>".     ok</t>
    </r>
  </si>
  <si>
    <t>1.10</t>
  </si>
  <si>
    <t xml:space="preserve">Avaliar alternativas tecnológicas e/ou operacionais para a redução da captura incidental da toninha e seus efeitos colaterais. </t>
  </si>
  <si>
    <t>Relatório técnico.</t>
  </si>
  <si>
    <t>Alternativas tecnologias e/ou operacionais implementadas e em teste.</t>
  </si>
  <si>
    <t xml:space="preserve">Eduardo Secchi (FURG), Carolina Bertozzi (Biopesca/UNESP), Carolina Amorim da S. Bittencourt (SAP/MAPA), Federico Sucunza (GEMARS/IA), Marta Cremer (Univille), Jonatas Prado (ICMBio/APA-BF), Artur Andriolo
(UFJF/Instituto Aqualie)  </t>
  </si>
  <si>
    <t>São Paulo, Paraná, Santa Catrina, Rio Grande do Sul</t>
  </si>
  <si>
    <t>Litoral SE e S</t>
  </si>
  <si>
    <r>
      <t xml:space="preserve">Nenhuma atividade pertinente a essa ação foi reportada pelos colaboradores. Possivelmente não foram iniciadas devido a impossibilidade de articulação com as comunidades pesqueiras devido a pandemia de covid-19. 
Existe uma </t>
    </r>
    <r>
      <rPr>
        <b/>
        <sz val="11"/>
        <rFont val="Calibri"/>
        <family val="2"/>
        <scheme val="minor"/>
      </rPr>
      <t>proposta de projeto,</t>
    </r>
    <r>
      <rPr>
        <sz val="11"/>
        <rFont val="Calibri"/>
        <family val="2"/>
        <scheme val="minor"/>
      </rPr>
      <t xml:space="preserve"> a ser realizado por uma rede de colaboração entre UNIVILLE, GEMARS, UDESC-Laguna, CEM-UFPR, LABCOP-UNESP e IBJ, </t>
    </r>
    <r>
      <rPr>
        <b/>
        <sz val="11"/>
        <rFont val="Calibri"/>
        <family val="2"/>
        <scheme val="minor"/>
      </rPr>
      <t xml:space="preserve">que pretende iniciar testes com repelentes acústicos de alta frequência em pescas de emalhe no sudeste e sul do Brasil. </t>
    </r>
    <r>
      <rPr>
        <sz val="11"/>
        <rFont val="Calibri"/>
        <family val="2"/>
        <scheme val="minor"/>
      </rPr>
      <t xml:space="preserve">A proposta encontra-se em </t>
    </r>
    <r>
      <rPr>
        <b/>
        <sz val="11"/>
        <rFont val="Calibri"/>
        <family val="2"/>
        <scheme val="minor"/>
      </rPr>
      <t xml:space="preserve">fase de captação de recursos e tem previsão para ser iniciada em 2021. </t>
    </r>
    <r>
      <rPr>
        <sz val="11"/>
        <rFont val="Calibri"/>
        <family val="2"/>
        <scheme val="minor"/>
      </rPr>
      <t xml:space="preserve">
Foi </t>
    </r>
    <r>
      <rPr>
        <b/>
        <sz val="11"/>
        <rFont val="Calibri"/>
        <family val="2"/>
        <scheme val="minor"/>
      </rPr>
      <t>aprovado no edital de chamada pública FAPESC Nº 02/2020 - PROEVENTOS 2020/2021 o evento “I Workshop de Estratégias para Redução de Capturas Incidentais de Toninhas: Oportunidades e Desafios”</t>
    </r>
    <r>
      <rPr>
        <sz val="11"/>
        <rFont val="Calibri"/>
        <family val="2"/>
        <scheme val="minor"/>
      </rPr>
      <t xml:space="preserve">, com realização da Univille e colaboração de GEMARS, UDESC/Laguna, CEM-UFPR, Associação MarBrasil, LABCOP-UNESP, Instituto Biopesca, UERGS e CMA/ICMBio. Esse será um importante espaço para discussão reunindo pesquisadores de diferentes áreas do conhecimento, bem como gestores públicos e outros atores sociais, que possam contribuir com diferentes perspectivas para a </t>
    </r>
    <r>
      <rPr>
        <b/>
        <sz val="11"/>
        <rFont val="Calibri"/>
        <family val="2"/>
        <scheme val="minor"/>
      </rPr>
      <t>discussão e proposição de estratégias de redução de capturas acidentais de toninhas</t>
    </r>
    <r>
      <rPr>
        <sz val="11"/>
        <rFont val="Calibri"/>
        <family val="2"/>
        <scheme val="minor"/>
      </rPr>
      <t xml:space="preserve">, </t>
    </r>
    <r>
      <rPr>
        <b/>
        <sz val="11"/>
        <rFont val="Calibri"/>
        <family val="2"/>
        <scheme val="minor"/>
      </rPr>
      <t>incluindo alternativas tecnológicas e operacionais</t>
    </r>
    <r>
      <rPr>
        <sz val="11"/>
        <rFont val="Calibri"/>
        <family val="2"/>
        <scheme val="minor"/>
      </rPr>
      <t xml:space="preserve">, estabelecendo diretrizes e linhas de atuação, que possam ser utilizadas como referência para as instituições envolvidas com o tema, assim como pelo poder público. A realização do evento está prevista para </t>
    </r>
    <r>
      <rPr>
        <b/>
        <sz val="11"/>
        <rFont val="Calibri"/>
        <family val="2"/>
        <scheme val="minor"/>
      </rPr>
      <t>agosto de 2021</t>
    </r>
    <r>
      <rPr>
        <sz val="11"/>
        <rFont val="Calibri"/>
        <family val="2"/>
        <scheme val="minor"/>
      </rPr>
      <t xml:space="preserve">.                                                                                                                                 </t>
    </r>
    <r>
      <rPr>
        <b/>
        <sz val="11"/>
        <rFont val="Calibri"/>
        <family val="2"/>
        <scheme val="minor"/>
      </rPr>
      <t>Experimentos com equipamentos de baixo custo para redução de capturas incidentais estão sendo realizados com pescadores de Torres/RS.</t>
    </r>
    <r>
      <rPr>
        <sz val="11"/>
        <rFont val="Calibri"/>
        <family val="2"/>
        <scheme val="minor"/>
      </rPr>
      <t xml:space="preserve"> Os experimentos são uma colaboração entre o GEMARS e o professor Per Berggren da Universidade de Newcastle.   </t>
    </r>
  </si>
  <si>
    <r>
      <t xml:space="preserve">Não tenho ciência, Nenhum até o momento. 
Há um </t>
    </r>
    <r>
      <rPr>
        <b/>
        <sz val="11"/>
        <rFont val="Calibri"/>
        <family val="2"/>
        <scheme val="minor"/>
      </rPr>
      <t>artigo científico sobre a efetividade de um repelente acústico de alta frequência para o afastamento de toninhas, em processo de revisão</t>
    </r>
    <r>
      <rPr>
        <sz val="11"/>
        <rFont val="Calibri"/>
        <family val="2"/>
        <scheme val="minor"/>
      </rPr>
      <t xml:space="preserve">, com previsão de estar disponível em 2021.   Nenhum produto até o momento. </t>
    </r>
  </si>
  <si>
    <r>
      <rPr>
        <b/>
        <sz val="11"/>
        <rFont val="Calibri"/>
        <family val="2"/>
        <scheme val="minor"/>
      </rPr>
      <t>Comunicação</t>
    </r>
    <r>
      <rPr>
        <sz val="11"/>
        <rFont val="Calibri"/>
        <family val="2"/>
        <scheme val="minor"/>
      </rPr>
      <t>. A</t>
    </r>
    <r>
      <rPr>
        <b/>
        <sz val="11"/>
        <rFont val="Calibri"/>
        <family val="2"/>
        <scheme val="minor"/>
      </rPr>
      <t xml:space="preserve"> pandemia de covid-19</t>
    </r>
    <r>
      <rPr>
        <sz val="11"/>
        <rFont val="Calibri"/>
        <family val="2"/>
        <scheme val="minor"/>
      </rPr>
      <t xml:space="preserve"> impossibilitou por um longo período a </t>
    </r>
    <r>
      <rPr>
        <b/>
        <sz val="11"/>
        <rFont val="Calibri"/>
        <family val="2"/>
        <scheme val="minor"/>
      </rPr>
      <t>atuação junto as comunidades pesqueiras</t>
    </r>
    <r>
      <rPr>
        <sz val="11"/>
        <rFont val="Calibri"/>
        <family val="2"/>
        <scheme val="minor"/>
      </rPr>
      <t xml:space="preserve"> o que prejudicou a realização de estudos que contemplam essa ação. Outra dificuldade que deve ser considerada é a </t>
    </r>
    <r>
      <rPr>
        <b/>
        <sz val="11"/>
        <rFont val="Calibri"/>
        <family val="2"/>
        <scheme val="minor"/>
      </rPr>
      <t>colaboração dos pescadores artesanais para realização de estudos</t>
    </r>
    <r>
      <rPr>
        <sz val="11"/>
        <rFont val="Calibri"/>
        <family val="2"/>
        <scheme val="minor"/>
      </rPr>
      <t xml:space="preserve"> que permitam avaliar alternativas tecnológicas e/ou operacionais para redução de bycatch. </t>
    </r>
    <r>
      <rPr>
        <b/>
        <sz val="11"/>
        <rFont val="Calibri"/>
        <family val="2"/>
        <scheme val="minor"/>
      </rPr>
      <t xml:space="preserve">É fundamental que haja uma relação de confiança bem estabelecida entre pesquisadores e pescadores </t>
    </r>
    <r>
      <rPr>
        <sz val="11"/>
        <rFont val="Calibri"/>
        <family val="2"/>
        <scheme val="minor"/>
      </rPr>
      <t xml:space="preserve">para que os resultados obtidos sejam confiáveis. Desta forma é imprescindível que os pesquisadores desenvolvam tal relação de forma gradual e consistente, avaliando continuamente o grau de confiança antes de se iniciar tais estudos.                     </t>
    </r>
    <r>
      <rPr>
        <b/>
        <sz val="11"/>
        <rFont val="Calibri"/>
        <family val="2"/>
        <scheme val="minor"/>
      </rPr>
      <t xml:space="preserve">A pandemia do coronavírus atrasou o início dos experimentos. </t>
    </r>
  </si>
  <si>
    <t>Artur Andriolo, Renan Lopes Paitach, Federico Sucunza</t>
  </si>
  <si>
    <t>Recomenda-se o adiamento do início da ação para mês 1 ano 2. (deixar como está)</t>
  </si>
  <si>
    <t>1.11</t>
  </si>
  <si>
    <t>Identificar covariáveis que aumentam a probabilidade de captura incidental de toninha.</t>
  </si>
  <si>
    <t>Documento Técnico com a  identificação dos impactos antrópicos que aumentam a probabilidade de acontecer captura incidental de toninha por rede de emalhe.</t>
  </si>
  <si>
    <t>Identificação dos impactos antrópicos que aumentam a probabilidade das toninhas serem capturadas incidentalmente por redes de emalhe.</t>
  </si>
  <si>
    <t>Carolina Amorim da S. Bittencourt (SAP/MAPA)</t>
  </si>
  <si>
    <t xml:space="preserve"> Jonatas Prado (ICMBio/APA-BF), Federico Sucunza (GEMARS/IA), Eduardo Secchi (FURG)</t>
  </si>
  <si>
    <t>ES; RJ; SP; PR; SC; RS</t>
  </si>
  <si>
    <t>Jonatas Prado: "Custo anual de 200.000,00. Esta ação depende do monitoramento da frota pesqueira de emalhe. Ela está ligada às ações 1.1, 1.8 e 1.9".                                                          Articuladora: "Este documento deve ser produzido envolvendo pesquisadores, gestores, ONGs e o setor pesqueiro, como forma de facilitar a identificação do grau em que outros impactos antrópicos afetam a captura incidental."</t>
  </si>
  <si>
    <r>
      <rPr>
        <b/>
        <sz val="11"/>
        <rFont val="Calibri"/>
        <family val="2"/>
        <scheme val="minor"/>
      </rPr>
      <t xml:space="preserve">Dados de captura incidental coletados de forma sistemática para o sul do Rio Grande do Sul </t>
    </r>
    <r>
      <rPr>
        <sz val="11"/>
        <rFont val="Calibri"/>
        <family val="2"/>
        <scheme val="minor"/>
      </rPr>
      <t xml:space="preserve">(FMA III) e </t>
    </r>
    <r>
      <rPr>
        <b/>
        <sz val="11"/>
        <rFont val="Calibri"/>
        <family val="2"/>
        <scheme val="minor"/>
      </rPr>
      <t xml:space="preserve">dados de desembarque pesqueiro no âmbito do projeto FUNBIO no litoral de São Paulo, Paraná e Santa Catarina. </t>
    </r>
    <r>
      <rPr>
        <sz val="11"/>
        <rFont val="Calibri"/>
        <family val="2"/>
        <scheme val="minor"/>
      </rPr>
      <t xml:space="preserve">                                                               </t>
    </r>
    <r>
      <rPr>
        <b/>
        <sz val="11"/>
        <rFont val="Calibri"/>
        <family val="2"/>
        <scheme val="minor"/>
      </rPr>
      <t>Informações abióticas estão sendo registradas durante embarques com observadores de bordo</t>
    </r>
    <r>
      <rPr>
        <sz val="11"/>
        <rFont val="Calibri"/>
        <family val="2"/>
        <scheme val="minor"/>
      </rPr>
      <t xml:space="preserve"> para avaliar as covariáveis que aumentam a probabilidade de captura das toninhas. Essas informações estão sendo registras no âmbito do </t>
    </r>
    <r>
      <rPr>
        <b/>
        <sz val="11"/>
        <rFont val="Calibri"/>
        <family val="2"/>
        <scheme val="minor"/>
      </rPr>
      <t>Projeto Conservação da Toninha, na comunidade de Torres/RS e Passo de Torres/SC.</t>
    </r>
  </si>
  <si>
    <r>
      <rPr>
        <b/>
        <sz val="11"/>
        <rFont val="Calibri"/>
        <family val="2"/>
        <scheme val="minor"/>
      </rPr>
      <t>Relatórios internos do GEMARS</t>
    </r>
    <r>
      <rPr>
        <sz val="11"/>
        <rFont val="Calibri"/>
        <family val="2"/>
        <scheme val="minor"/>
      </rPr>
      <t xml:space="preserve">. </t>
    </r>
  </si>
  <si>
    <r>
      <t xml:space="preserve">Até o presente momento </t>
    </r>
    <r>
      <rPr>
        <b/>
        <sz val="11"/>
        <rFont val="Calibri"/>
        <family val="2"/>
        <scheme val="minor"/>
      </rPr>
      <t>não existem estudos que relacionem diretamente covariáveis com a probabilidade de captura acidental de toninhas</t>
    </r>
    <r>
      <rPr>
        <sz val="11"/>
        <rFont val="Calibri"/>
        <family val="2"/>
        <scheme val="minor"/>
      </rPr>
      <t xml:space="preserve">. Para obter esse tipo de informação </t>
    </r>
    <r>
      <rPr>
        <b/>
        <sz val="11"/>
        <rFont val="Calibri"/>
        <family val="2"/>
        <scheme val="minor"/>
      </rPr>
      <t>é necessário monitorar os dados de captura acidental da frota pesqueira</t>
    </r>
    <r>
      <rPr>
        <sz val="11"/>
        <rFont val="Calibri"/>
        <family val="2"/>
        <scheme val="minor"/>
      </rPr>
      <t xml:space="preserve">. Atualmente somente </t>
    </r>
    <r>
      <rPr>
        <b/>
        <sz val="11"/>
        <rFont val="Calibri"/>
        <family val="2"/>
        <scheme val="minor"/>
      </rPr>
      <t>no sul do Rio Grande do Sul (FMA III) (ocorre tb em outras áreas do RS e ocorreu na FMA I) o monitoramento da frota pesqueira está sendo realizado de forma sistemática</t>
    </r>
    <r>
      <rPr>
        <sz val="11"/>
        <rFont val="Calibri"/>
        <family val="2"/>
        <scheme val="minor"/>
      </rPr>
      <t xml:space="preserve">. </t>
    </r>
    <r>
      <rPr>
        <b/>
        <sz val="11"/>
        <rFont val="Calibri"/>
        <family val="2"/>
        <scheme val="minor"/>
      </rPr>
      <t xml:space="preserve">Nas demais regiões ainda não há dados de captura incidental que permitam avaliar os fatores que influenciam probabilidade de captura. </t>
    </r>
    <r>
      <rPr>
        <sz val="11"/>
        <rFont val="Calibri"/>
        <family val="2"/>
        <scheme val="minor"/>
      </rPr>
      <t xml:space="preserve">
O projeto do FUNBIO no litoral de São Paulo, Paraná e Santa Catarina, coordenado pela Camilla Domit, também está avaliando desembarque pesqueiro na pesca artesanal, no entanto </t>
    </r>
    <r>
      <rPr>
        <b/>
        <sz val="11"/>
        <rFont val="Calibri"/>
        <family val="2"/>
        <scheme val="minor"/>
      </rPr>
      <t xml:space="preserve">há poucos registros de emalhe /captura o que dificulta pensar em "covariaveis que aumentam a probabilidade" de capturas    </t>
    </r>
    <r>
      <rPr>
        <sz val="11"/>
        <rFont val="Calibri"/>
        <family val="2"/>
        <scheme val="minor"/>
      </rPr>
      <t xml:space="preserve">                                                            </t>
    </r>
    <r>
      <rPr>
        <b/>
        <sz val="11"/>
        <rFont val="Calibri"/>
        <family val="2"/>
        <scheme val="minor"/>
      </rPr>
      <t>Raridade dos eventos de captura.</t>
    </r>
    <r>
      <rPr>
        <sz val="11"/>
        <rFont val="Calibri"/>
        <family val="2"/>
        <scheme val="minor"/>
      </rPr>
      <t xml:space="preserve"> </t>
    </r>
  </si>
  <si>
    <t>Carolina Amorim da Silva Bittencourt, Federico Sucunza</t>
  </si>
  <si>
    <t>Recomenda-se que a conclusão da ação seja adiada para o mês 12 do ano 5, tendo em vista a necessidade de mais tempo para adquirir informações para identificar covariáveis que aumentam a probabilidade de captura incidental de toninha. ok</t>
  </si>
  <si>
    <t>Não foram identificados trabalhos voltados diretamente para o levantamento e análise de variáveis que influenciam nas capturas incidentais (e.g. poluição acustica e química).</t>
  </si>
  <si>
    <t>Criação e fortalecimento das iniciativas locais e regionais de gestão pesqueira compartilhada como instrumentos de proteção da toninha</t>
  </si>
  <si>
    <t>2.1</t>
  </si>
  <si>
    <t>Articular a implementação dos GTs Estaduais conforme previsto no artigo 19 da INI n. 12/2012.</t>
  </si>
  <si>
    <t>Moção do grupo do PAN para a SAP.</t>
  </si>
  <si>
    <t>Criação dos GTs.</t>
  </si>
  <si>
    <t xml:space="preserve">mês 1, ano 1 </t>
  </si>
  <si>
    <t>mês 3, ano 1</t>
  </si>
  <si>
    <t>Letícia Quito (Fundação Florestal de SP / APA Marinha Litoral Sul de SP)</t>
  </si>
  <si>
    <t>Ingrid Öberg (Ibama), Sérgio Estima (NEMA)</t>
  </si>
  <si>
    <t>área do PAN</t>
  </si>
  <si>
    <r>
      <t xml:space="preserve">A </t>
    </r>
    <r>
      <rPr>
        <b/>
        <sz val="11"/>
        <rFont val="Calibri"/>
        <family val="2"/>
        <scheme val="minor"/>
      </rPr>
      <t>proposta de texto de moção para encaminhamento à SAP</t>
    </r>
    <r>
      <rPr>
        <sz val="11"/>
        <rFont val="Calibri"/>
        <family val="2"/>
        <scheme val="minor"/>
      </rPr>
      <t>, visando</t>
    </r>
    <r>
      <rPr>
        <b/>
        <sz val="11"/>
        <rFont val="Calibri"/>
        <family val="2"/>
        <scheme val="minor"/>
      </rPr>
      <t xml:space="preserve"> cobrar a instituição dos GTs Estaduais previstos na INI 12/2012</t>
    </r>
    <r>
      <rPr>
        <sz val="11"/>
        <rFont val="Calibri"/>
        <family val="2"/>
        <scheme val="minor"/>
      </rPr>
      <t xml:space="preserve"> está </t>
    </r>
    <r>
      <rPr>
        <b/>
        <sz val="11"/>
        <rFont val="Calibri"/>
        <family val="2"/>
        <scheme val="minor"/>
      </rPr>
      <t>concluída, porém, não foi encaminhada ao grupo e apoiadores</t>
    </r>
    <r>
      <rPr>
        <sz val="11"/>
        <rFont val="Calibri"/>
        <family val="2"/>
        <scheme val="minor"/>
      </rPr>
      <t xml:space="preserve">.  </t>
    </r>
    <r>
      <rPr>
        <b/>
        <sz val="11"/>
        <rFont val="Calibri"/>
        <family val="2"/>
        <scheme val="minor"/>
      </rPr>
      <t>A implementação dos GTs foi solicitada pelo ICMBio/CMA e pelo GAT do PAN Elamos, por meio do formulário de revisão da INI 12/2012 da SAP/MAPA.</t>
    </r>
  </si>
  <si>
    <t>Minuta de moção para encaminhamento à SAP. Formulários da SAP (revisão da InI 12/2012)</t>
  </si>
  <si>
    <t>Foi mais uma questão organizacional minha, de não ter passado o documento para frente do que um problema propriamente dito. Farei a ponte com os demais e encaminharei o documento o quanto antes.</t>
  </si>
  <si>
    <t>Letícia Quito, Gabriel Rebouças</t>
  </si>
  <si>
    <t>Atualmente, o governo federal extinguiu, por Decreto presidencial, todos os grupos  e fóruns de gestão participativa como os CPGs e GTs que estavam previstos em algumas normativas, como é o caso da INI 12/2012, foco dessa ação. Assim, ainda que a moção seja encaminhada, é possível que não haja avanços uma vez que esse formato de fóruns de gestão ainda está sendo repensado e reestruturado pelo governo federal.         Talvez uma estratégia seja, além de cobrar a implementação do GT previsto pela INI 12/2012, que se absorvam as discussões feitas em outros fóruns de gestão existentes.</t>
  </si>
  <si>
    <t>Articular a implementação dos GTs Estaduais conforme previsto no artigo 19 da INI n. 12/2012, e outros fóruns de pesca.</t>
  </si>
  <si>
    <t>Moções, oficios, Cartas, Ata de Reunião</t>
  </si>
  <si>
    <t>As datas de início e fim da ação precisam ser revistas, uma vez que o prazo previsto inicialmente foi encerrado. Poderíamos pensar em 3 meses daqui em diante para conclusão da ação  ok (até o fim do pan)</t>
  </si>
  <si>
    <t>2.2</t>
  </si>
  <si>
    <t>Propor normas  de regularização de acordos de pesca locais a partir da revisão da IN IBAMA n. 29 de 31 de dezembro de 2002.</t>
  </si>
  <si>
    <t>Proposta de norma.</t>
  </si>
  <si>
    <t>Atualização da norma.</t>
  </si>
  <si>
    <t>Ingrid Öberg (Ibama/Santos-SP)</t>
  </si>
  <si>
    <t>Carolina Amorim da S. Bittencourt (SAP/MAPA), Carolina Bertozzi (Biopesca/Unesp)</t>
  </si>
  <si>
    <t>Sugestão de Custo (Gabriel / CMA): 50.000 para diárias e passagens (reunião de articulação)</t>
  </si>
  <si>
    <t xml:space="preserve"> Discussões em andamento no GT de Emalhe das APAs Marinhas de SP (participação do ICMBio/CMA). Tentativa de que o Estado de SP regulamente a Lei de Pesca de SP para uso pelo menos nas Ucs Estaduais.</t>
  </si>
  <si>
    <t>Documentos encaminhados para o Estado de SP, cobrando a regulamentação da Lei.</t>
  </si>
  <si>
    <t>Ainda não encaminhada.</t>
  </si>
  <si>
    <t>Relação com as discussões do GT de Emalhe das APAs Marinhas de SP.</t>
  </si>
  <si>
    <t>SP</t>
  </si>
  <si>
    <t>Área do PAN</t>
  </si>
  <si>
    <t>2.3</t>
  </si>
  <si>
    <t>Discutir e incentivar o uso de artes de pesca mais seletivas em alternativa ao emalhe.</t>
  </si>
  <si>
    <t>Atas e relatos das reuniões.</t>
  </si>
  <si>
    <t>Redução do uso do emalhe.</t>
  </si>
  <si>
    <t>Carolina Bertozzi (Instituto Biopesca / UNESP)</t>
  </si>
  <si>
    <t>Federico Sucunza (GEMARS/IA), Ingrid Öberg (Ibama), Carolina Amorim da S. Bittencourt (SAP/MAPA), Renan Paitach (Projeto Toninhas/Univille)</t>
  </si>
  <si>
    <t>FMA II - SP, PR, SC</t>
  </si>
  <si>
    <t>FMAs I, II e III</t>
  </si>
  <si>
    <r>
      <rPr>
        <b/>
        <sz val="11"/>
        <rFont val="Calibri"/>
        <family val="2"/>
        <scheme val="minor"/>
      </rPr>
      <t>Não hove nenhum avanço neste sentido junta a comunidade de Torres/RS e Passo de Torres/SC</t>
    </r>
    <r>
      <rPr>
        <sz val="11"/>
        <rFont val="Calibri"/>
        <family val="2"/>
        <scheme val="minor"/>
      </rPr>
      <t xml:space="preserve">. </t>
    </r>
  </si>
  <si>
    <t>Nenhum</t>
  </si>
  <si>
    <t xml:space="preserve">A ação não foi iniciada por não ter sido articulado entre os colaboradores. Ainda há necessidade do delineamento amostral e busca de financiamento. A legislação brasileira proibe o uso de múltiplos petrechos,  o que dificulta a realização de experimentos para avaliar a eficácia de viabilidade econômica do uso de outras artes de pesca mais seletivas. </t>
  </si>
  <si>
    <t>Carolina Pacheco Bertozzi, Federico Sucunza</t>
  </si>
  <si>
    <t>A ação tinha inicio previsto para o mês 1 do ano 1, sugerimos que ela seja prorrogada para o mês 1 do ano 3. Relação com a 1.10.</t>
  </si>
  <si>
    <t>Data de inicio: mês 1, ano 3  ok</t>
  </si>
  <si>
    <t>Relação com a 1.10.</t>
  </si>
  <si>
    <t>2.4</t>
  </si>
  <si>
    <t>Articular a elaboração de acordos de pesca locais e regionais  para reduzir a captura incidental de toninhas.</t>
  </si>
  <si>
    <t>Acordos de pesca.</t>
  </si>
  <si>
    <t>Gestores das Unidades de Conservação, Carolina Amorim da S. Bittencourt (SAP/MAPA), Sérgio Wincler* (Camara de Pesca de SC), Ana Spinelli (EMATER), Federico Sucunza (GEMARS/IA), Jonatas Prado (ICMBio/APA-BF), Carolina Bertozzi (Biopesca/UNESP), Renan Paitach (Projeto Toninhas/Univille)</t>
  </si>
  <si>
    <t>Sugestão de Custo (Gabriel / CMA): 50.000/ano para diárias e passagens (reuniões de articulação)</t>
  </si>
  <si>
    <r>
      <rPr>
        <b/>
        <sz val="11"/>
        <rFont val="Calibri"/>
        <family val="2"/>
        <scheme val="minor"/>
      </rPr>
      <t>Experimentos estão sendo desenvolvidos para avaliar a eficácia de alguns equipamentos de baixo custo na redução de capturas incidentais</t>
    </r>
    <r>
      <rPr>
        <sz val="11"/>
        <rFont val="Calibri"/>
        <family val="2"/>
        <scheme val="minor"/>
      </rPr>
      <t xml:space="preserve">. </t>
    </r>
    <r>
      <rPr>
        <b/>
        <sz val="11"/>
        <rFont val="Calibri"/>
        <family val="2"/>
        <scheme val="minor"/>
      </rPr>
      <t>A comprovação da eficácia destes equipamentos contribuirá na elaboração de acordos de pesca</t>
    </r>
    <r>
      <rPr>
        <sz val="11"/>
        <rFont val="Calibri"/>
        <family val="2"/>
        <scheme val="minor"/>
      </rPr>
      <t xml:space="preserve">. Adicionalmente, estamos trabalhando na implementação do </t>
    </r>
    <r>
      <rPr>
        <b/>
        <sz val="11"/>
        <rFont val="Calibri"/>
        <family val="2"/>
        <scheme val="minor"/>
      </rPr>
      <t>turismo de base comunitária na comunidade de Torres/RS e Passo de Torres/RS</t>
    </r>
    <r>
      <rPr>
        <sz val="11"/>
        <rFont val="Calibri"/>
        <family val="2"/>
        <scheme val="minor"/>
      </rPr>
      <t xml:space="preserve">, que terá como pontos de acordo a </t>
    </r>
    <r>
      <rPr>
        <b/>
        <sz val="11"/>
        <rFont val="Calibri"/>
        <family val="2"/>
        <scheme val="minor"/>
      </rPr>
      <t>redução do esforço de pesca</t>
    </r>
    <r>
      <rPr>
        <sz val="11"/>
        <rFont val="Calibri"/>
        <family val="2"/>
        <scheme val="minor"/>
      </rPr>
      <t>.   Reuniões em SP sobre acordos de pesca local (APAs Marinhas de SP) em andamento.</t>
    </r>
  </si>
  <si>
    <t>A pandemia do coronavírus atrasou o início dos experimentos. Adicionalmente, é difícil adequar as embarcações de pesca para a realização do turismo embarcado.</t>
  </si>
  <si>
    <t>2.5</t>
  </si>
  <si>
    <t>Elaborar mecanimos de agregar valor ao produto da pesca responsável, considerando a redução das capturas incidentais de toninha.</t>
  </si>
  <si>
    <t>Documentos técnicos apontando a viabilidade e possíveis estratégias.</t>
  </si>
  <si>
    <t>Iniciativas de pescarias responsáveis identificadas e sendo implementadas.</t>
  </si>
  <si>
    <t>Federico Sucunza (GEMARS)</t>
  </si>
  <si>
    <t xml:space="preserve">Maria de Carvalho (APAMLC/SP), Renan Paitach (Projeto Toninhas/Univille), Marta Cremer (Univille), Jonatas Prado (ICMBio/APA-BF), Sérgio Estima (NEMA), Aniella Banat (SAP/MAPA), Carla da Silva Tolentino (DRM -SAP/MAPA), Carolina Bertozzi (Biopesca/UNESP), Artur Andriolo
(UFJF/Instituto Aqualie)    </t>
  </si>
  <si>
    <t>Espírito Santo, Rio de Janeiro, São Paulo, Paraná, Santa Catarina, Rio Grande do Sul.</t>
  </si>
  <si>
    <r>
      <t>Pode ter sido iniciada por outros colaboradores.                                                                                         Em Julho de 2020 iniciou o seguinte</t>
    </r>
    <r>
      <rPr>
        <b/>
        <sz val="11"/>
        <rFont val="Calibri"/>
        <family val="2"/>
        <scheme val="minor"/>
      </rPr>
      <t xml:space="preserve"> projeto na APA da Baleia Franca no âmbito do Projeto GEF-Mar: "Diagnóstico e automonitoramento da pesca artesanal na Área de Proteção Ambiental da Baleia Franca: subsídios para a cadeia produtiva de pescados</t>
    </r>
    <r>
      <rPr>
        <sz val="11"/>
        <rFont val="Calibri"/>
        <family val="2"/>
        <scheme val="minor"/>
      </rPr>
      <t xml:space="preserve">." O objetivo de geral desse projeto é realizar um diagnóstico da pesca na região da Ilha, sul da APABF, buscando promover o cadastramento, o automonitoramento, o levantamento de informações sobre as espécies de pescado e sazonalidade e o ordenamento da atividade pesqueira. </t>
    </r>
    <r>
      <rPr>
        <b/>
        <sz val="11"/>
        <rFont val="Calibri"/>
        <family val="2"/>
        <scheme val="minor"/>
      </rPr>
      <t>Espera-se obter o diagnóstico da atividade pesqueira marinha e lagunar na região da Ilha (Laguna), e estabelecimento de organização social para promoção de circuitos curtos de comercialização com agregação de valor ao pescado rastreado</t>
    </r>
    <r>
      <rPr>
        <sz val="11"/>
        <rFont val="Calibri"/>
        <family val="2"/>
        <scheme val="minor"/>
      </rPr>
      <t xml:space="preserve">.
Adicionalmente, </t>
    </r>
    <r>
      <rPr>
        <b/>
        <sz val="11"/>
        <rFont val="Calibri"/>
        <family val="2"/>
        <scheme val="minor"/>
      </rPr>
      <t>experimento para redução das capturas incidentais têm sido desenvolvidos em Santa Catarina e no Rio Grande do Sul</t>
    </r>
    <r>
      <rPr>
        <sz val="11"/>
        <rFont val="Calibri"/>
        <family val="2"/>
        <scheme val="minor"/>
      </rPr>
      <t xml:space="preserve">, com possibilidade de estender para o Paraná, São Paulo e Espírito Santo. </t>
    </r>
    <r>
      <rPr>
        <b/>
        <sz val="11"/>
        <rFont val="Calibri"/>
        <family val="2"/>
        <scheme val="minor"/>
      </rPr>
      <t>A eficácia desses experimentos trarão maior clareza sobre as potencialidades de elaborar mecanismo para agregar valor ao pescado</t>
    </r>
    <r>
      <rPr>
        <sz val="11"/>
        <rFont val="Calibri"/>
        <family val="2"/>
        <scheme val="minor"/>
      </rPr>
      <t xml:space="preserve">. 
Embora não esteja relacionado diretamente com as capturas incidentais, existe um </t>
    </r>
    <r>
      <rPr>
        <b/>
        <sz val="11"/>
        <rFont val="Calibri"/>
        <family val="2"/>
        <scheme val="minor"/>
      </rPr>
      <t>processo para o cadastro do pescado como produto orgânico</t>
    </r>
    <r>
      <rPr>
        <sz val="11"/>
        <rFont val="Calibri"/>
        <family val="2"/>
        <scheme val="minor"/>
      </rPr>
      <t xml:space="preserve">. Esta certificação </t>
    </r>
    <r>
      <rPr>
        <b/>
        <sz val="11"/>
        <rFont val="Calibri"/>
        <family val="2"/>
        <scheme val="minor"/>
      </rPr>
      <t>poderá ajudar no processo de engajamento de pescadores e pescadoras</t>
    </r>
    <r>
      <rPr>
        <sz val="11"/>
        <rFont val="Calibri"/>
        <family val="2"/>
        <scheme val="minor"/>
      </rPr>
      <t xml:space="preserve"> na realização de práticas que garantam a redução das capturas incidentais. </t>
    </r>
  </si>
  <si>
    <t>Sem conhecimento, Projeto APA-BF</t>
  </si>
  <si>
    <t xml:space="preserve">Comunicação, A pandemia do coronavíruos dificultou o início do projeto na APA da Baleia Franca, assim como dos experimentos de redução de capturas incidentais. </t>
  </si>
  <si>
    <t xml:space="preserve">Trabalhar em conjunto com outras iniciativas que visam agregar valor ao pescado, para inserir a questão da conservação da toninha nos seus processos de certificação. </t>
  </si>
  <si>
    <t>2.6</t>
  </si>
  <si>
    <t>Promover o monitoramento participativo da pesca de emalhe e das capturas incidentais.</t>
  </si>
  <si>
    <t xml:space="preserve">Projetos e documentos técnicos. </t>
  </si>
  <si>
    <t>Monitoramentos participativos implementados.</t>
  </si>
  <si>
    <t>Federico Sucunza (GEMARS/IA), Carolina Bertozzi (Biopesca/UNESP), Renan Paitach (Projeto Toninhas/Univille), Carla da Silva Tolentino (DRM -SAP/MAPA)</t>
  </si>
  <si>
    <t>Custo de 2.000.000,00 anuais para realização de oficinas com as comunidade de pescadores artesanais e industriais.</t>
  </si>
  <si>
    <r>
      <rPr>
        <b/>
        <sz val="11"/>
        <rFont val="Calibri"/>
        <family val="2"/>
        <scheme val="minor"/>
      </rPr>
      <t>FMA III</t>
    </r>
    <r>
      <rPr>
        <sz val="11"/>
        <rFont val="Calibri"/>
        <family val="2"/>
        <scheme val="minor"/>
      </rPr>
      <t xml:space="preserve">: 
</t>
    </r>
    <r>
      <rPr>
        <b/>
        <sz val="11"/>
        <rFont val="Calibri"/>
        <family val="2"/>
        <scheme val="minor"/>
      </rPr>
      <t>Na comunidade de pesca de Torres/RS e Passo de Torres/SC,</t>
    </r>
    <r>
      <rPr>
        <sz val="11"/>
        <rFont val="Calibri"/>
        <family val="2"/>
        <scheme val="minor"/>
      </rPr>
      <t xml:space="preserve"> FMA III, o GEMARS está tendo bom retorno dos mestres das embarcações em relação ao </t>
    </r>
    <r>
      <rPr>
        <b/>
        <sz val="11"/>
        <rFont val="Calibri"/>
        <family val="2"/>
        <scheme val="minor"/>
      </rPr>
      <t>repasse de cadernos de bordo</t>
    </r>
    <r>
      <rPr>
        <sz val="11"/>
        <rFont val="Calibri"/>
        <family val="2"/>
        <scheme val="minor"/>
      </rPr>
      <t xml:space="preserve"> quando estes desembarcam em outros portos (ex. Rio Grande). Atualmente </t>
    </r>
    <r>
      <rPr>
        <b/>
        <sz val="11"/>
        <rFont val="Calibri"/>
        <family val="2"/>
        <scheme val="minor"/>
      </rPr>
      <t>está se trabalhando na implementação de um App para possibilitar o registro da atividade pelos mestres</t>
    </r>
    <r>
      <rPr>
        <sz val="11"/>
        <rFont val="Calibri"/>
        <family val="2"/>
        <scheme val="minor"/>
      </rPr>
      <t xml:space="preserve">. O aplicativo foi criado com a plataforma Coletum e disponibilizamos para alguns mestres para avaliar sua eficiência. 
</t>
    </r>
    <r>
      <rPr>
        <b/>
        <sz val="11"/>
        <rFont val="Calibri"/>
        <family val="2"/>
        <scheme val="minor"/>
      </rPr>
      <t>FMA II</t>
    </r>
    <r>
      <rPr>
        <sz val="11"/>
        <rFont val="Calibri"/>
        <family val="2"/>
        <scheme val="minor"/>
      </rPr>
      <t xml:space="preserve">: 
Em julho de 2020 iniciou o seguinte </t>
    </r>
    <r>
      <rPr>
        <b/>
        <sz val="11"/>
        <rFont val="Calibri"/>
        <family val="2"/>
        <scheme val="minor"/>
      </rPr>
      <t>projeto na APA da Baleia Franca no âmbito do Projeto GEF-Mar</t>
    </r>
    <r>
      <rPr>
        <sz val="11"/>
        <rFont val="Calibri"/>
        <family val="2"/>
        <scheme val="minor"/>
      </rPr>
      <t>: "</t>
    </r>
    <r>
      <rPr>
        <b/>
        <sz val="11"/>
        <rFont val="Calibri"/>
        <family val="2"/>
        <scheme val="minor"/>
      </rPr>
      <t>Diagnóstico e automonitoramento da pesca artesanal na Área de Proteção Ambiental da Baleia Franca: subsídios para a cadeia produtiva de pescados</t>
    </r>
    <r>
      <rPr>
        <sz val="11"/>
        <rFont val="Calibri"/>
        <family val="2"/>
        <scheme val="minor"/>
      </rPr>
      <t xml:space="preserve">." O objetivo de geral desse projeto é realizar um </t>
    </r>
    <r>
      <rPr>
        <b/>
        <sz val="11"/>
        <rFont val="Calibri"/>
        <family val="2"/>
        <scheme val="minor"/>
      </rPr>
      <t>diagnóstico da pesca na região da Ilha, sul da APABF</t>
    </r>
    <r>
      <rPr>
        <sz val="11"/>
        <rFont val="Calibri"/>
        <family val="2"/>
        <scheme val="minor"/>
      </rPr>
      <t xml:space="preserve">, buscando promover o cadastramento, </t>
    </r>
    <r>
      <rPr>
        <b/>
        <sz val="11"/>
        <rFont val="Calibri"/>
        <family val="2"/>
        <scheme val="minor"/>
      </rPr>
      <t>o automonitoramento</t>
    </r>
    <r>
      <rPr>
        <sz val="11"/>
        <rFont val="Calibri"/>
        <family val="2"/>
        <scheme val="minor"/>
      </rPr>
      <t xml:space="preserve">, o levantamento de informações sobre as espécies de pescado e sazonalidade e o ordenamento da atividade pesqueira. Resultados esperados: i) diagnóstico e análise da atividade pesqueira marinha e lagunar na região da Ilha (Laguna); ii) cadastro dos pescadores artesanais da região da Ilha; iii) aprendizados derivados da experiência de automonitoramento com pescadores artesanais; e iv) estabelecimento de organização social para promoção de circuitos curtos de comercialização com agregação de valor ao pescado rastreado.
No contexto do </t>
    </r>
    <r>
      <rPr>
        <b/>
        <sz val="11"/>
        <rFont val="Calibri"/>
        <family val="2"/>
        <scheme val="minor"/>
      </rPr>
      <t xml:space="preserve">Subprojeto de Conservação da Toninha na Área de Manejo II - FUMBIO </t>
    </r>
    <r>
      <rPr>
        <sz val="11"/>
        <rFont val="Calibri"/>
        <family val="2"/>
        <scheme val="minor"/>
      </rPr>
      <t xml:space="preserve">está sendo realizada </t>
    </r>
    <r>
      <rPr>
        <b/>
        <sz val="11"/>
        <rFont val="Calibri"/>
        <family val="2"/>
        <scheme val="minor"/>
      </rPr>
      <t>trocas de experiências e informações provenientes do monitoramento do desembarque da atividade pesqueira artesanal de SP, PR e SC</t>
    </r>
    <r>
      <rPr>
        <sz val="11"/>
        <rFont val="Calibri"/>
        <family val="2"/>
        <scheme val="minor"/>
      </rPr>
      <t xml:space="preserve">. Essa iniciativa será fortalecida através dos </t>
    </r>
    <r>
      <rPr>
        <b/>
        <sz val="11"/>
        <rFont val="Calibri"/>
        <family val="2"/>
        <scheme val="minor"/>
      </rPr>
      <t>encontros entre pescadores e a comunidade científica</t>
    </r>
    <r>
      <rPr>
        <sz val="11"/>
        <rFont val="Calibri"/>
        <family val="2"/>
        <scheme val="minor"/>
      </rPr>
      <t xml:space="preserve">, na qual </t>
    </r>
    <r>
      <rPr>
        <b/>
        <sz val="11"/>
        <rFont val="Calibri"/>
        <family val="2"/>
        <scheme val="minor"/>
      </rPr>
      <t>um dos objetivos é delinear a continuidade do monitoramento da pesca pelos próprios pescadores</t>
    </r>
    <r>
      <rPr>
        <sz val="11"/>
        <rFont val="Calibri"/>
        <family val="2"/>
        <scheme val="minor"/>
      </rPr>
      <t xml:space="preserve">, numa valorização desta ação na cadeia produtiva e venda do pescado.                        </t>
    </r>
    <r>
      <rPr>
        <b/>
        <sz val="11"/>
        <rFont val="Calibri"/>
        <family val="2"/>
        <scheme val="minor"/>
      </rPr>
      <t>Questionário com preenchimento remoto com utilização do celular estão sendo testados nas comunidades de pesca de Torres/RS e Passo de Torres/SC</t>
    </r>
    <r>
      <rPr>
        <sz val="11"/>
        <rFont val="Calibri"/>
        <family val="2"/>
        <scheme val="minor"/>
      </rPr>
      <t xml:space="preserve">, no âmbito do </t>
    </r>
    <r>
      <rPr>
        <b/>
        <sz val="11"/>
        <rFont val="Calibri"/>
        <family val="2"/>
        <scheme val="minor"/>
      </rPr>
      <t xml:space="preserve">Projeto Conservação da Toninha.                                                                                                     FMA I
Monitoramento da pesca por meio de entrevistas realizadas em comunidades de pesca do RJ (Rio das Ostras, Macaé, Atafona e Barra de Itabapoana) e do ES (Santa Cruz, Barra do Riacho, Regência, Barra Nova, Guriri e Conceição da Barra), no âmbito do Projeto Conservação da Toninha. </t>
    </r>
  </si>
  <si>
    <t>FMA II e III :
Ambos os projetos estão na fase inicial.   Nenhum</t>
  </si>
  <si>
    <r>
      <t>FMA II e III :
O distanciamento social durante a</t>
    </r>
    <r>
      <rPr>
        <b/>
        <sz val="11"/>
        <rFont val="Calibri"/>
        <family val="2"/>
        <scheme val="minor"/>
      </rPr>
      <t xml:space="preserve"> Pandemia</t>
    </r>
    <r>
      <rPr>
        <sz val="11"/>
        <rFont val="Calibri"/>
        <family val="2"/>
        <scheme val="minor"/>
      </rPr>
      <t xml:space="preserve"> está dificultando o andamento dos projetos.     A </t>
    </r>
    <r>
      <rPr>
        <b/>
        <sz val="11"/>
        <rFont val="Calibri"/>
        <family val="2"/>
        <scheme val="minor"/>
      </rPr>
      <t>pandemia</t>
    </r>
    <r>
      <rPr>
        <sz val="11"/>
        <rFont val="Calibri"/>
        <family val="2"/>
        <scheme val="minor"/>
      </rPr>
      <t xml:space="preserve"> do coronavíruso dificultou o início da implementação desses questionários. Adicionalmente, alguns pescadores relataram o </t>
    </r>
    <r>
      <rPr>
        <b/>
        <sz val="11"/>
        <rFont val="Calibri"/>
        <family val="2"/>
        <scheme val="minor"/>
      </rPr>
      <t>medo de ocorrer o distanciamentos dos pesquisadores em função do uso do aplicativo pescadores</t>
    </r>
    <r>
      <rPr>
        <sz val="11"/>
        <rFont val="Calibri"/>
        <family val="2"/>
        <scheme val="minor"/>
      </rPr>
      <t>.</t>
    </r>
  </si>
  <si>
    <t>Jonatas Henrique Fernandes do Prado, Federico Sucunza</t>
  </si>
  <si>
    <t xml:space="preserve">Aproximação entre projetos de pesquisa e o projeto Monitora do ICMBio para o desenvolvimento de iniciativas relacionadas à promoção do monitoramento participativo da pesca.   Estratégias de automonitoramento devem ter com base registros robustos de observadores de bordo. </t>
  </si>
  <si>
    <t>2.7</t>
  </si>
  <si>
    <t>Incentivar programas de observadores de bordo em áreas de ocorrência de toninhas.</t>
  </si>
  <si>
    <t>Ofícios e moções encaminhados aos órgãos competentes.</t>
  </si>
  <si>
    <t>Programas de observadores de bordo implementados.</t>
  </si>
  <si>
    <t>Rodrigo Barreto (ICMBio/CEPSUL)</t>
  </si>
  <si>
    <t>Federico Sucunza (GEMARS/IA), Renan Paitach (Projeto Toninhas/Univille), Carla da Silva Tolentino (DRM -SAP/MAPA), Ingrid Öberg (Ibama)</t>
  </si>
  <si>
    <r>
      <t xml:space="preserve">Algumas </t>
    </r>
    <r>
      <rPr>
        <b/>
        <sz val="11"/>
        <rFont val="Calibri"/>
        <family val="2"/>
        <scheme val="minor"/>
      </rPr>
      <t>iniciativas conduzidas pelo CEPSUL,</t>
    </r>
    <r>
      <rPr>
        <sz val="11"/>
        <rFont val="Calibri"/>
        <family val="2"/>
        <scheme val="minor"/>
      </rPr>
      <t xml:space="preserve"> na área do PAN Toninhas, estão relacionadas ao </t>
    </r>
    <r>
      <rPr>
        <b/>
        <sz val="11"/>
        <rFont val="Calibri"/>
        <family val="2"/>
        <scheme val="minor"/>
      </rPr>
      <t>Programa Monitora do ICMBio (Subprograma Marinho e Costeiro), Alvo Pesca e Biodiversidade Associada</t>
    </r>
    <r>
      <rPr>
        <sz val="11"/>
        <rFont val="Calibri"/>
        <family val="2"/>
        <scheme val="minor"/>
      </rPr>
      <t xml:space="preserve">, com alguns </t>
    </r>
    <r>
      <rPr>
        <b/>
        <sz val="11"/>
        <rFont val="Calibri"/>
        <family val="2"/>
        <scheme val="minor"/>
      </rPr>
      <t xml:space="preserve">embarques embarques de observadores científicos </t>
    </r>
    <r>
      <rPr>
        <sz val="11"/>
        <rFont val="Calibri"/>
        <family val="2"/>
        <scheme val="minor"/>
      </rPr>
      <t xml:space="preserve">(SE e S - CEPSUL e TAMAR). Em virtude da </t>
    </r>
    <r>
      <rPr>
        <b/>
        <sz val="11"/>
        <rFont val="Calibri"/>
        <family val="2"/>
        <scheme val="minor"/>
      </rPr>
      <t>participação da equipe do CEPSUL e do TAMAR, em alguns GTs, fóruns e outras instâncias de discussão</t>
    </r>
    <r>
      <rPr>
        <sz val="11"/>
        <rFont val="Calibri"/>
        <family val="2"/>
        <scheme val="minor"/>
      </rPr>
      <t xml:space="preserve"> durante o período da monitoria, tem sido </t>
    </r>
    <r>
      <rPr>
        <b/>
        <sz val="11"/>
        <rFont val="Calibri"/>
        <family val="2"/>
        <scheme val="minor"/>
      </rPr>
      <t>destacada a importância de observadores à bordo</t>
    </r>
    <r>
      <rPr>
        <sz val="11"/>
        <rFont val="Calibri"/>
        <family val="2"/>
        <scheme val="minor"/>
      </rPr>
      <t xml:space="preserve"> para a coleta de </t>
    </r>
    <r>
      <rPr>
        <b/>
        <sz val="11"/>
        <rFont val="Calibri"/>
        <family val="2"/>
        <scheme val="minor"/>
      </rPr>
      <t>dados in situ das capturas incidentais</t>
    </r>
    <r>
      <rPr>
        <sz val="11"/>
        <rFont val="Calibri"/>
        <family val="2"/>
        <scheme val="minor"/>
      </rPr>
      <t xml:space="preserve">, como o caso da toninha. A </t>
    </r>
    <r>
      <rPr>
        <b/>
        <sz val="11"/>
        <rFont val="Calibri"/>
        <family val="2"/>
        <scheme val="minor"/>
      </rPr>
      <t>implementação de um Programa Nacional de Observação de Bordo foi solicitada pelo ICMBio/CMA e pelo GAT do PAN Elamos, por meio do formulário de revisão da INI 12/2012 da SAP/MAPA</t>
    </r>
    <r>
      <rPr>
        <sz val="11"/>
        <rFont val="Calibri"/>
        <family val="2"/>
        <scheme val="minor"/>
      </rPr>
      <t xml:space="preserve">.    </t>
    </r>
    <r>
      <rPr>
        <b/>
        <sz val="11"/>
        <rFont val="Calibri"/>
        <family val="2"/>
        <scheme val="minor"/>
      </rPr>
      <t>Embarques com observadores de bordo têm sido realizados na comunidade de Torres/RS e Passo de Torres/SC</t>
    </r>
    <r>
      <rPr>
        <sz val="11"/>
        <rFont val="Calibri"/>
        <family val="2"/>
        <scheme val="minor"/>
      </rPr>
      <t xml:space="preserve"> no âmbito do </t>
    </r>
    <r>
      <rPr>
        <b/>
        <sz val="11"/>
        <rFont val="Calibri"/>
        <family val="2"/>
        <scheme val="minor"/>
      </rPr>
      <t>Projeto Conservação da Toninha</t>
    </r>
    <r>
      <rPr>
        <sz val="11"/>
        <rFont val="Calibri"/>
        <family val="2"/>
        <scheme val="minor"/>
      </rPr>
      <t>. Houve um ano de observação de bordo no RJ e ES no projeto de Conservação da Toninha (IBJ), relatório sendo finalizado, realização de reunião com órgãos de governo. Embarque de observadores na FMA III (Chuí até Mostardas).</t>
    </r>
  </si>
  <si>
    <r>
      <rPr>
        <b/>
        <sz val="11"/>
        <rFont val="Calibri"/>
        <family val="2"/>
        <scheme val="minor"/>
      </rPr>
      <t>Atas de reuniões,</t>
    </r>
    <r>
      <rPr>
        <sz val="11"/>
        <rFont val="Calibri"/>
        <family val="2"/>
        <scheme val="minor"/>
      </rPr>
      <t xml:space="preserve"> contribuição a </t>
    </r>
    <r>
      <rPr>
        <b/>
        <sz val="11"/>
        <rFont val="Calibri"/>
        <family val="2"/>
        <scheme val="minor"/>
      </rPr>
      <t>consulta publica sobre a IN-12</t>
    </r>
    <r>
      <rPr>
        <sz val="11"/>
        <rFont val="Calibri"/>
        <family val="2"/>
        <scheme val="minor"/>
      </rPr>
      <t xml:space="preserve">, que regulamenta a pesca de emalhe no sudeste e sul do Brasil em particular. </t>
    </r>
    <r>
      <rPr>
        <b/>
        <sz val="11"/>
        <rFont val="Calibri"/>
        <family val="2"/>
        <scheme val="minor"/>
      </rPr>
      <t>Relatório internos do GEMARS</t>
    </r>
    <r>
      <rPr>
        <sz val="11"/>
        <rFont val="Calibri"/>
        <family val="2"/>
        <scheme val="minor"/>
      </rPr>
      <t xml:space="preserve"> e </t>
    </r>
    <r>
      <rPr>
        <b/>
        <sz val="11"/>
        <rFont val="Calibri"/>
        <family val="2"/>
        <scheme val="minor"/>
      </rPr>
      <t>resumo de congressos</t>
    </r>
    <r>
      <rPr>
        <sz val="11"/>
        <rFont val="Calibri"/>
        <family val="2"/>
        <scheme val="minor"/>
      </rPr>
      <t>. Relatório do IBJ para FMA I</t>
    </r>
  </si>
  <si>
    <t>Gestao pesqueira ineficaz e praticamente paralizada no Brasil atualmente. Talvez a falta de governança, considerando que a gestao compartilhada entre MMA e SAP nao existe mais desde 2018.     Dificuldade dos pescadores permitirem a presença dos observadores de bordo. Dificuldade de colocar observadores em barcos pesquenos artesanais, medo dos pescadores de serem até multados. Cursos de observadores de bordo são caros. Tem o curso da Marinha para tripulação de barco de pesca.</t>
  </si>
  <si>
    <t>Rodrigo Barreto, Gabriel Rebouças, Federico Sucunza</t>
  </si>
  <si>
    <t>Envolver colaboradores da SAP. Talvez a falta de governança precise ser considerada visto que com o fim da gestao compartilhada, a implementacao de programas de observadores de bordo na frota comercial só possa ser determinada pela SAP.    Desenvolver um programa nacional que garanta o acesso e a segurança dos observadores de bordo nas embarcações de pesca. Adicionalmente, desenvolver o uso de tecnologia remota que garanta o registro das operações de pesca. Possibilidade de inferir eventos de captura a partir da telemetria, como substituição aos observadores em frotas artesanais.</t>
  </si>
  <si>
    <t>Não. Tanto redaçao quanto produtos e resultados esperados são coerentes. (deixar como está)</t>
  </si>
  <si>
    <t xml:space="preserve">Estrategicamente, poderia ser interessante que o articulador desta açao fosse da SAP pois aumentaria a possibilidade de discussao das demandas do PAN toninhas na principal esfera da gestao de pesca. </t>
  </si>
  <si>
    <t>2.8</t>
  </si>
  <si>
    <t xml:space="preserve">Provocar a retomada e aprimoramento de programas de estatística pesqueira regionais e/ou nacionais incluindo as capturas incidentais. </t>
  </si>
  <si>
    <t>Programas de estatística implementados.</t>
  </si>
  <si>
    <t>Eduardo Secchi (FURG), Paulo H. Ott (Uergs/GEMARS), Federico Sucunza (GEMARS/IA), Jonatas Prado (ICMBio/APA-BF)</t>
  </si>
  <si>
    <t xml:space="preserve">Incluindo ações de  monitoramentos patrocinados por empresas (Exp: Pós-Emergência, licenciamento, etc..) </t>
  </si>
  <si>
    <r>
      <t xml:space="preserve">No </t>
    </r>
    <r>
      <rPr>
        <b/>
        <sz val="11"/>
        <rFont val="Calibri"/>
        <family val="2"/>
        <scheme val="minor"/>
      </rPr>
      <t xml:space="preserve">Programa Monitora do ICMBio </t>
    </r>
    <r>
      <rPr>
        <sz val="11"/>
        <rFont val="Calibri"/>
        <family val="2"/>
        <scheme val="minor"/>
      </rPr>
      <t xml:space="preserve">(Subprograma Marinho e Costeiro), </t>
    </r>
    <r>
      <rPr>
        <b/>
        <sz val="11"/>
        <rFont val="Calibri"/>
        <family val="2"/>
        <scheme val="minor"/>
      </rPr>
      <t>Alvo: Pesca e Biodiversidade Associada</t>
    </r>
    <r>
      <rPr>
        <sz val="11"/>
        <rFont val="Calibri"/>
        <family val="2"/>
        <scheme val="minor"/>
      </rPr>
      <t xml:space="preserve">, estão sendo realizados alguns </t>
    </r>
    <r>
      <rPr>
        <b/>
        <sz val="11"/>
        <rFont val="Calibri"/>
        <family val="2"/>
        <scheme val="minor"/>
      </rPr>
      <t>embarques de observadores científicos,</t>
    </r>
    <r>
      <rPr>
        <sz val="11"/>
        <rFont val="Calibri"/>
        <family val="2"/>
        <scheme val="minor"/>
      </rPr>
      <t xml:space="preserve"> bem como </t>
    </r>
    <r>
      <rPr>
        <b/>
        <sz val="11"/>
        <rFont val="Calibri"/>
        <family val="2"/>
        <scheme val="minor"/>
      </rPr>
      <t>monitoramento de pescarias industriais do sudeste e sul do brasil (CEPSUL)</t>
    </r>
    <r>
      <rPr>
        <sz val="11"/>
        <rFont val="Calibri"/>
        <family val="2"/>
        <scheme val="minor"/>
      </rPr>
      <t xml:space="preserve">, de </t>
    </r>
    <r>
      <rPr>
        <b/>
        <sz val="11"/>
        <rFont val="Calibri"/>
        <family val="2"/>
        <scheme val="minor"/>
      </rPr>
      <t>pescarias artesanais sul da Bahia, ES (TAMAR) e no norte e sul de SC e sul do RS (CEPSUL).</t>
    </r>
    <r>
      <rPr>
        <sz val="11"/>
        <rFont val="Calibri"/>
        <family val="2"/>
        <scheme val="minor"/>
      </rPr>
      <t xml:space="preserve"> Entretanto, embora estes monitoramentos contribuam com informações da atividade pesqueira, </t>
    </r>
    <r>
      <rPr>
        <b/>
        <sz val="11"/>
        <rFont val="Calibri"/>
        <family val="2"/>
        <scheme val="minor"/>
      </rPr>
      <t>não se configura em um programa integrado governamental de estatística pesqueira</t>
    </r>
    <r>
      <rPr>
        <sz val="11"/>
        <rFont val="Calibri"/>
        <family val="2"/>
        <scheme val="minor"/>
      </rPr>
      <t xml:space="preserve">, que teria como coordenação a SAP/MAPA. Por outro lado, houve também a </t>
    </r>
    <r>
      <rPr>
        <b/>
        <sz val="11"/>
        <rFont val="Calibri"/>
        <family val="2"/>
        <scheme val="minor"/>
      </rPr>
      <t xml:space="preserve">participação da equipe do CEPSUL e do TAMAR e de colaboradores desta ação, em GTs, fóruns e outras instâncias de discussão </t>
    </r>
    <r>
      <rPr>
        <sz val="11"/>
        <rFont val="Calibri"/>
        <family val="2"/>
        <scheme val="minor"/>
      </rPr>
      <t xml:space="preserve">durante o período da monitoria, </t>
    </r>
    <r>
      <rPr>
        <b/>
        <sz val="11"/>
        <rFont val="Calibri"/>
        <family val="2"/>
        <scheme val="minor"/>
      </rPr>
      <t xml:space="preserve">destacando a importância da retomada de  mapas de bordo e coleta de dados de desembarque integrados da atividade pesqueira (estatística pesqueira) </t>
    </r>
    <r>
      <rPr>
        <sz val="11"/>
        <rFont val="Calibri"/>
        <family val="2"/>
        <scheme val="minor"/>
      </rPr>
      <t xml:space="preserve">para quantificação dos impactos das pescarias sobre espécies ameaçadas de extinção e outras capturas incidentais, incluindo toninhas. </t>
    </r>
    <r>
      <rPr>
        <b/>
        <sz val="11"/>
        <rFont val="Calibri"/>
        <family val="2"/>
        <scheme val="minor"/>
      </rPr>
      <t>A implementação de um Programa Nacional de Estatística Pesqueira foi solicitada pelo ICMBio/CMA e pelo GAT do PAN Elamos, por meio do formulário de revisão da INI 12/2012 da SAP/MAPA</t>
    </r>
    <r>
      <rPr>
        <sz val="11"/>
        <rFont val="Calibri"/>
        <family val="2"/>
        <scheme val="minor"/>
      </rPr>
      <t xml:space="preserve">.   Acredito que pouco tenha se avançado nesta ação até o momento, devido a sua complexidade. De qualquer forma, vale mencionar que </t>
    </r>
    <r>
      <rPr>
        <b/>
        <sz val="11"/>
        <rFont val="Calibri"/>
        <family val="2"/>
        <scheme val="minor"/>
      </rPr>
      <t>a “Retomada do monitoramento de desembarque pesqueiros para possibilitar a estatística pesqueira e uma melhor avaliação dos estoques pesqueiros” foi indicada como um tema prioritário na “Oficina da Região Sul da Década do Oceano”</t>
    </r>
    <r>
      <rPr>
        <sz val="11"/>
        <rFont val="Calibri"/>
        <family val="2"/>
        <scheme val="minor"/>
      </rPr>
      <t xml:space="preserve">, promovida em outubro de 2020 pelo Ministério da Ciência, Tecnologia e Inovações – </t>
    </r>
    <r>
      <rPr>
        <b/>
        <sz val="11"/>
        <rFont val="Calibri"/>
        <family val="2"/>
        <scheme val="minor"/>
      </rPr>
      <t>MCTI</t>
    </r>
    <r>
      <rPr>
        <sz val="11"/>
        <rFont val="Calibri"/>
        <family val="2"/>
        <scheme val="minor"/>
      </rPr>
      <t xml:space="preserve">. Portanto, esta temática vai estar também em pauta em um outro fórum. </t>
    </r>
    <r>
      <rPr>
        <b/>
        <sz val="11"/>
        <rFont val="Calibri"/>
        <family val="2"/>
        <scheme val="minor"/>
      </rPr>
      <t xml:space="preserve">A importância do tema também foi apontada </t>
    </r>
    <r>
      <rPr>
        <sz val="11"/>
        <rFont val="Calibri"/>
        <family val="2"/>
        <scheme val="minor"/>
      </rPr>
      <t xml:space="preserve">no processo de contribuições ao </t>
    </r>
    <r>
      <rPr>
        <b/>
        <sz val="11"/>
        <rFont val="Calibri"/>
        <family val="2"/>
        <scheme val="minor"/>
      </rPr>
      <t>Processo de Revisão da INI (MPA/MMA) No. 12 de 22 de Agosto de 2012</t>
    </r>
    <r>
      <rPr>
        <sz val="11"/>
        <rFont val="Calibri"/>
        <family val="2"/>
        <scheme val="minor"/>
      </rPr>
      <t xml:space="preserve"> conduzido pelo Departamento de Ordenamento e Desenvolvimento da Pesca – DEPOP em maio deste ano.                                        </t>
    </r>
    <r>
      <rPr>
        <b/>
        <sz val="11"/>
        <rFont val="Calibri"/>
        <family val="2"/>
        <scheme val="minor"/>
      </rPr>
      <t>Monitoramento das atividades pesqueiras da comunidade de Torres/RS e Passo de Torres/SC</t>
    </r>
    <r>
      <rPr>
        <sz val="11"/>
        <rFont val="Calibri"/>
        <family val="2"/>
        <scheme val="minor"/>
      </rPr>
      <t xml:space="preserve"> vem sendo desenvolvido no âmbito do </t>
    </r>
    <r>
      <rPr>
        <b/>
        <sz val="11"/>
        <rFont val="Calibri"/>
        <family val="2"/>
        <scheme val="minor"/>
      </rPr>
      <t>Projeto Conservação da Toninha</t>
    </r>
    <r>
      <rPr>
        <sz val="11"/>
        <rFont val="Calibri"/>
        <family val="2"/>
        <scheme val="minor"/>
      </rPr>
      <t xml:space="preserve">. </t>
    </r>
  </si>
  <si>
    <r>
      <t xml:space="preserve">Informaçoes pertinentes ao </t>
    </r>
    <r>
      <rPr>
        <b/>
        <sz val="11"/>
        <rFont val="Calibri"/>
        <family val="2"/>
        <scheme val="minor"/>
      </rPr>
      <t>monitoramento de pescarias industriais do sudeste e sul do brasil (CEPSUL), de pescarias artesanais sul da Bahia, ES (TAMAR) e no norte e sul de SC e sul do RS</t>
    </r>
    <r>
      <rPr>
        <sz val="11"/>
        <rFont val="Calibri"/>
        <family val="2"/>
        <scheme val="minor"/>
      </rPr>
      <t xml:space="preserve">.    Este tema prioritário constará no </t>
    </r>
    <r>
      <rPr>
        <b/>
        <sz val="11"/>
        <rFont val="Calibri"/>
        <family val="2"/>
        <scheme val="minor"/>
      </rPr>
      <t xml:space="preserve">relatório final da “Oficina da Região Sul da Década do Oceano” </t>
    </r>
    <r>
      <rPr>
        <sz val="11"/>
        <rFont val="Calibri"/>
        <family val="2"/>
        <scheme val="minor"/>
      </rPr>
      <t xml:space="preserve">que está em fase final de elaboração e será divulgado ainda em 2020.  </t>
    </r>
    <r>
      <rPr>
        <b/>
        <sz val="11"/>
        <rFont val="Calibri"/>
        <family val="2"/>
        <scheme val="minor"/>
      </rPr>
      <t xml:space="preserve"> Relatórios internos do GEMARS</t>
    </r>
    <r>
      <rPr>
        <sz val="11"/>
        <rFont val="Calibri"/>
        <family val="2"/>
        <scheme val="minor"/>
      </rPr>
      <t xml:space="preserve"> e </t>
    </r>
    <r>
      <rPr>
        <b/>
        <sz val="11"/>
        <rFont val="Calibri"/>
        <family val="2"/>
        <scheme val="minor"/>
      </rPr>
      <t>resumos de congresso</t>
    </r>
    <r>
      <rPr>
        <sz val="11"/>
        <rFont val="Calibri"/>
        <family val="2"/>
        <scheme val="minor"/>
      </rPr>
      <t xml:space="preserve">. </t>
    </r>
  </si>
  <si>
    <t xml:space="preserve">Idem açao 2.7. Entretanto a falta de governça no que diz respeito a retomada de programas de estatistica pesqueira, especialmente após o fim da gestao compartilhada entre MMA e SAP desde 2018 deve ser contabilizada.   Acredito que esta ação necessite de uma maior articulação e um plano estratégico conjunto de várias instituições.   Dificuldade dos pescadores e pescadoras em relatar a atividade pesqueira. </t>
  </si>
  <si>
    <t>Rodrigo Barreto, Gabriel Rebouças, Paulo Henrique Ott, Federico Sucunza</t>
  </si>
  <si>
    <t xml:space="preserve"> Incluir representantes da SAP e setor produtivo como colaboradores. Formação de um grupo de trabalho para discutir as melhores estratégias conjuntas para atingir os resultados esperados.  Promover encontros entre diferentes grupos que trabalham com as comunidades de pesca, ao longo da distribuição da toninha, para definir informações de base que sejam registradas durante os monitoramentos. </t>
  </si>
  <si>
    <t xml:space="preserve">Recomendo trazer colaboradores da SAP, secretarias de pesca estaduais e municipais. Setor produtivo.    Acredito que seria interessante a inclusão de colaboradores da SAP/MAPA e OCEANA/Brasil. </t>
  </si>
  <si>
    <t>2.9</t>
  </si>
  <si>
    <t>Articular a disponibilização regular dos dados e/ou análises dos dados do PREPS, para embarcações autorizadas para a pesca de emalhe em cumprimento ao disposto no inciso II, do Art. 11 da INI MB/MMA/SEAP-PR nº 02/2006.</t>
  </si>
  <si>
    <t xml:space="preserve">Disponibilização pelo órgão responsável. </t>
  </si>
  <si>
    <t>mês 1, ano 4</t>
  </si>
  <si>
    <t>Eduardo Secchi (FURG), Danielle Monteiro (NEMA; EcoMega/FURG), Paulo H. Ott (Uergs/GEMARS)</t>
  </si>
  <si>
    <r>
      <t xml:space="preserve">1. Recentemente, houve a ótima notícia que </t>
    </r>
    <r>
      <rPr>
        <b/>
        <sz val="11"/>
        <rFont val="Calibri"/>
        <family val="2"/>
        <scheme val="minor"/>
      </rPr>
      <t>a solicitação da FURG via ofício para acesso aos dados do PREPS foi atendida pelo Departamento de Ordenamento e Desenvolvimento da Pesca – DEPOP da Secretaria de Aquicultura e Pesca - SAP/MAPA.</t>
    </r>
    <r>
      <rPr>
        <sz val="11"/>
        <rFont val="Calibri"/>
        <family val="2"/>
        <scheme val="minor"/>
      </rPr>
      <t xml:space="preserve"> Isto pode significar de fato uma mudança positiva para uma maior transparência e acesso público a esses dados. Vale lembrar que algumas tentativas anteriores com outros órgãos de gestão não haviam sido bem sucedidas.
2.</t>
    </r>
    <r>
      <rPr>
        <b/>
        <sz val="11"/>
        <rFont val="Calibri"/>
        <family val="2"/>
        <scheme val="minor"/>
      </rPr>
      <t xml:space="preserve"> A importância do tema também foi indicada no processo de contribuições ao Processo de Revisão da INI (MPA/MMA) No. 12 de 22 de Agosto de 2012</t>
    </r>
    <r>
      <rPr>
        <sz val="11"/>
        <rFont val="Calibri"/>
        <family val="2"/>
        <scheme val="minor"/>
      </rPr>
      <t xml:space="preserve"> conduzido pelo Departamento de Ordenamento e Desenvolvimento da Pesca – DEPOP em maio deste ano.                    Por incrível que pareça, </t>
    </r>
    <r>
      <rPr>
        <b/>
        <sz val="11"/>
        <rFont val="Calibri"/>
        <family val="2"/>
        <scheme val="minor"/>
      </rPr>
      <t>a SAP-MAP disponibilizou os dados do PREPS para o Projeto Toninhas - FURG</t>
    </r>
    <r>
      <rPr>
        <sz val="11"/>
        <rFont val="Calibri"/>
        <family val="2"/>
        <scheme val="minor"/>
      </rPr>
      <t>. Depois de muita articulação junto ao ICMBIO e SAP-MAP. Os dados não vão ser disponibilizados regularmente, mas foi um grande avanço.</t>
    </r>
  </si>
  <si>
    <r>
      <t xml:space="preserve">1. </t>
    </r>
    <r>
      <rPr>
        <b/>
        <sz val="11"/>
        <rFont val="Calibri"/>
        <family val="2"/>
        <scheme val="minor"/>
      </rPr>
      <t>Ofício do GEMARS ao Instituto Chico Mendes de Conservação da Biodiversidade (Estação Ecológica de Carijós)</t>
    </r>
    <r>
      <rPr>
        <sz val="11"/>
        <rFont val="Calibri"/>
        <family val="2"/>
        <scheme val="minor"/>
      </rPr>
      <t xml:space="preserve">; 
2. </t>
    </r>
    <r>
      <rPr>
        <b/>
        <sz val="11"/>
        <rFont val="Calibri"/>
        <family val="2"/>
        <scheme val="minor"/>
      </rPr>
      <t>Ofício da FURG ao DEPOP - SAP/MAPA</t>
    </r>
    <r>
      <rPr>
        <sz val="11"/>
        <rFont val="Calibri"/>
        <family val="2"/>
        <scheme val="minor"/>
      </rPr>
      <t xml:space="preserve">;
3. </t>
    </r>
    <r>
      <rPr>
        <b/>
        <sz val="11"/>
        <rFont val="Calibri"/>
        <family val="2"/>
        <scheme val="minor"/>
      </rPr>
      <t>Inclusão da sugestão “Disponibilização pública dos dados de rastreamento das embarcações” no formulário online do "Processo de Revisão da INI (MPA/MMA) No. 12 de 22 de Agosto de 2012"</t>
    </r>
    <r>
      <rPr>
        <sz val="11"/>
        <rFont val="Calibri"/>
        <family val="2"/>
        <scheme val="minor"/>
      </rPr>
      <t xml:space="preserve"> conduzido pelo Departamento de Ordenamento e Desenvolvimento da Pesca – DEPOP em maio deste ano.                                                                                                                                                                        </t>
    </r>
    <r>
      <rPr>
        <b/>
        <sz val="11"/>
        <rFont val="Calibri"/>
        <family val="2"/>
        <scheme val="minor"/>
      </rPr>
      <t>Disponibilização dos dados do Preps da frota de emalhe que estão sendo analisadas pela equipe do Projeto Toninhas - FURG</t>
    </r>
    <r>
      <rPr>
        <sz val="11"/>
        <rFont val="Calibri"/>
        <family val="2"/>
        <scheme val="minor"/>
      </rPr>
      <t xml:space="preserve">, ainda não tem um produto. </t>
    </r>
  </si>
  <si>
    <t>Aparentemente os problemas estão sendo sanados, porém seria importante o grupo entender o fluxo para a "disponibilização regular" dos dados  conforme o próprio enunciado na ação.      Nenhum</t>
  </si>
  <si>
    <t>Paulo Henrique Ott, Sérgio Estima</t>
  </si>
  <si>
    <t>tentar a disponibilização seja regular e "pública"</t>
  </si>
  <si>
    <t xml:space="preserve">  </t>
  </si>
  <si>
    <t xml:space="preserve">Inclusão de colaboradores do Departamento de Ordenamento e Desenvolvimento da Pesca – DEPOP  da Secretaria de Aquicultura e Pesca - SAP/MAPA e do ICMBio. </t>
  </si>
  <si>
    <t>2.10</t>
  </si>
  <si>
    <t>Articular a disponibilização da lista de embarcações autorizadas para pesca de emalhe em cumprimento ao disposto no Art. 15 da INI MPA/MMA nº 12/2012</t>
  </si>
  <si>
    <t>Ofícios e moções aos órgãos competentes.</t>
  </si>
  <si>
    <r>
      <t>Acredito que pouco tenha se avançado nesta ação até o momento. De qualquer forma, vale mencionar que a “</t>
    </r>
    <r>
      <rPr>
        <b/>
        <sz val="11"/>
        <rFont val="Calibri"/>
        <family val="2"/>
        <scheme val="minor"/>
      </rPr>
      <t>A disponibilização pública da relação das embarcações permissionadas” foi sugerida no processo de contribuições ao Processo de Revisão da INI (MPA/MMA) No. 12 de 22 de Agosto de 2012</t>
    </r>
    <r>
      <rPr>
        <sz val="11"/>
        <rFont val="Calibri"/>
        <family val="2"/>
        <scheme val="minor"/>
      </rPr>
      <t xml:space="preserve"> conduzido pelo Departamento de Ordenamento e Desenvolvimento da Pesca – DEPOP em maio deste ano.    </t>
    </r>
    <r>
      <rPr>
        <b/>
        <sz val="11"/>
        <rFont val="Calibri"/>
        <family val="2"/>
        <scheme val="minor"/>
      </rPr>
      <t xml:space="preserve">As listas já foram solicitadas à SAP-MAP e acredito que o GEMARS já consegui </t>
    </r>
    <r>
      <rPr>
        <sz val="11"/>
        <rFont val="Calibri"/>
        <family val="2"/>
        <scheme val="minor"/>
      </rPr>
      <t>, tem que ver se o Paulo Ott (colaborador) respondeu para essa ação.  (o GEMARS ainda não conseguiu)</t>
    </r>
  </si>
  <si>
    <r>
      <rPr>
        <b/>
        <sz val="11"/>
        <rFont val="Calibri"/>
        <family val="2"/>
        <scheme val="minor"/>
      </rPr>
      <t>Inclusão da sugestão “Disponibilização pública da relação das embarcações permissionadas” no formulário online do "Processo de Revisão da INI (MPA/MMA) No. 12 de 22 de Agosto de 2012"</t>
    </r>
    <r>
      <rPr>
        <sz val="11"/>
        <rFont val="Calibri"/>
        <family val="2"/>
        <scheme val="minor"/>
      </rPr>
      <t xml:space="preserve"> conduzido pelo Departamento de Ordenamento e Desenvolvimento da Pesca – DEPOP em maio deste ano.    tem que ver com o Paulo Ott se ele conseguiu a lista </t>
    </r>
  </si>
  <si>
    <t xml:space="preserve">a falta de transparência da SAP-MAP para dar divulgação a lista </t>
  </si>
  <si>
    <t>Acredito que uma estratégia conjunta das diferentes instituições possa ser mais efetiva.  continuar articulando junto ao ICMBio, IBAMA, Secretária Estaduais de Pesca, MPF</t>
  </si>
  <si>
    <t xml:space="preserve"> </t>
  </si>
  <si>
    <t xml:space="preserve">Inclusão de colaboradores do Departamento de Ordenamento e Desenvolvimento da Pesca – DEPOP  da Secretaria de Aquicultura e Pesca - SAP/MAPA </t>
  </si>
  <si>
    <t>2.11</t>
  </si>
  <si>
    <t>Incentivar alternativas econômicas à pesca de emalhe.</t>
  </si>
  <si>
    <t>Projetos e cursos de capacitação.</t>
  </si>
  <si>
    <t>Adoção de alternativas econômicas.</t>
  </si>
  <si>
    <t>Federico Sucunza (GEMARS/IA), Carolina Bertozzi (Biopesca/UNESP)</t>
  </si>
  <si>
    <t>Sugestão de custo (Gabriel /CMA): R$ 100.000 / ano (realização de projetos, reuniões com os atores e cursos de capacitação)</t>
  </si>
  <si>
    <r>
      <rPr>
        <b/>
        <sz val="11"/>
        <rFont val="Calibri"/>
        <family val="2"/>
        <scheme val="minor"/>
      </rPr>
      <t>Reuniões para avaliação do interesse de pescadores e pescadoras e viabilidade econômica do turismo de base comunitária</t>
    </r>
    <r>
      <rPr>
        <sz val="11"/>
        <rFont val="Calibri"/>
        <family val="2"/>
        <scheme val="minor"/>
      </rPr>
      <t xml:space="preserve"> têm sido realizadas na comunidade de </t>
    </r>
    <r>
      <rPr>
        <b/>
        <sz val="11"/>
        <rFont val="Calibri"/>
        <family val="2"/>
        <scheme val="minor"/>
      </rPr>
      <t>Torres/RS e Passo de Torres/SC</t>
    </r>
    <r>
      <rPr>
        <sz val="11"/>
        <rFont val="Calibri"/>
        <family val="2"/>
        <scheme val="minor"/>
      </rPr>
      <t xml:space="preserve">. Essa iniciativa também está sendo </t>
    </r>
    <r>
      <rPr>
        <b/>
        <sz val="11"/>
        <rFont val="Calibri"/>
        <family val="2"/>
        <scheme val="minor"/>
      </rPr>
      <t>trabalhada no âmbito do conselho gestor do REVIS Ilha dos Lobos</t>
    </r>
    <r>
      <rPr>
        <sz val="11"/>
        <rFont val="Calibri"/>
        <family val="2"/>
        <scheme val="minor"/>
      </rPr>
      <t>. Na APA-BF o Projeto GEF Mar atuou com pescadores artesanais e se discutiu o turismo de base comunitária, mas como uma segunda renda, não uma substituição à pesca.</t>
    </r>
  </si>
  <si>
    <t>A pandemia do coronavírus impossibitou avançar com esta ação no ano de 2020. Adicionalmente existe a necessidade de adequar as embarcações de pesca para o turismo embarcado, que necessita de financiamento específico. Pandemia dificultando as discussões em SP, o ordenamento da pesca de emalhe está em primeiro plano, as alternativas ainda não foram discutidas nas APAs Marinhas de SP. Com o aumento do desemprego, aumenta o contingente de pescadores.</t>
  </si>
  <si>
    <t>As alternativas podem ser parciais, apenas para reduzir determinado esforço de pesca. A agregação de valor ao produto pode ser uma forma de diminuir o esforço também.</t>
  </si>
  <si>
    <t>2.12</t>
  </si>
  <si>
    <t>Solicitar representação de especialista em captura incidental no subcomitê científico dos CPGs demersal e pelágicos (Sudeste e Sul).</t>
  </si>
  <si>
    <t xml:space="preserve">Ofício. </t>
  </si>
  <si>
    <t>Representação nos subcomitês ciêntificos dos CPGs.</t>
  </si>
  <si>
    <t>mês 12, ano 1</t>
  </si>
  <si>
    <r>
      <rPr>
        <b/>
        <sz val="11"/>
        <rFont val="Calibri"/>
        <family val="2"/>
        <scheme val="minor"/>
      </rPr>
      <t>Não foram instituídos os Comitês Permanentes de Gestão</t>
    </r>
    <r>
      <rPr>
        <sz val="11"/>
        <rFont val="Calibri"/>
        <family val="2"/>
        <scheme val="minor"/>
      </rPr>
      <t xml:space="preserve">, </t>
    </r>
    <r>
      <rPr>
        <b/>
        <sz val="11"/>
        <rFont val="Calibri"/>
        <family val="2"/>
        <scheme val="minor"/>
      </rPr>
      <t>estando impossibilitada a indicação de especialista em captura incidental para compor o grupo neste momento</t>
    </r>
    <r>
      <rPr>
        <sz val="11"/>
        <rFont val="Calibri"/>
        <family val="2"/>
        <scheme val="minor"/>
      </rPr>
      <t>. Porém,</t>
    </r>
    <r>
      <rPr>
        <b/>
        <sz val="11"/>
        <rFont val="Calibri"/>
        <family val="2"/>
        <scheme val="minor"/>
      </rPr>
      <t xml:space="preserve"> a Secretaria já preparou uma minuta para a reestabelecer o Sistema de Gestão para o Uso Sustentável dos Recursos Pesqueiros</t>
    </r>
    <r>
      <rPr>
        <sz val="11"/>
        <rFont val="Calibri"/>
        <family val="2"/>
        <scheme val="minor"/>
      </rPr>
      <t>, que foi avaliada pelo Consultoria Jurídica do Ministério da Agricultura, Pecuária e Abastecimento, seguindo para os demais trâmites administrativos. Assim, que for reestabelecido poderá ser solicitada a representação de especialista em captura incidental para compor o referido comitê.</t>
    </r>
  </si>
  <si>
    <t>Não houve.</t>
  </si>
  <si>
    <t>Entraves jurídicos para a reestabelecer o Sistema de Gestão para o Uso Sustentável dos Recursos Pesqueiros e a morosidade dos trâmites administrativos.</t>
  </si>
  <si>
    <t>Carolina Bittencourt</t>
  </si>
  <si>
    <t>Sugiro adiar o prazo para mais 12 meses.   Ok</t>
  </si>
  <si>
    <t>2.13</t>
  </si>
  <si>
    <t>Mapear cadeias produtivas da pesca local em áreas importantes para conservação da toninha.</t>
  </si>
  <si>
    <t>Documentos técnicos.</t>
  </si>
  <si>
    <t>Cadeias produtivas mapeadas/identificadas.</t>
  </si>
  <si>
    <t>Renan Paitach (Projeto Toninhas/Univille), Isabel Gonçalves (KAOSA), Ana Spinelli (EMATER), Aniella Banat (SAP/MAPA), Federico Sucunza (GEMARS/IA), Patrizia Abdallah (FURG)</t>
  </si>
  <si>
    <t>Indicar as áreas mais importantes.                 Sugestão de custo (Gabriel / CMA): R$ 100.000 por FMA (contratação de consultorias)</t>
  </si>
  <si>
    <r>
      <rPr>
        <b/>
        <sz val="11"/>
        <rFont val="Calibri"/>
        <family val="2"/>
        <scheme val="minor"/>
      </rPr>
      <t>No programa Monitora do ICMBio</t>
    </r>
    <r>
      <rPr>
        <sz val="11"/>
        <rFont val="Calibri"/>
        <family val="2"/>
        <scheme val="minor"/>
      </rPr>
      <t xml:space="preserve">, algumas atividades podem contribuir com esta ação, no </t>
    </r>
    <r>
      <rPr>
        <b/>
        <sz val="11"/>
        <rFont val="Calibri"/>
        <family val="2"/>
        <scheme val="minor"/>
      </rPr>
      <t xml:space="preserve">mapeamento das cadeias produtivas da pesca </t>
    </r>
    <r>
      <rPr>
        <sz val="11"/>
        <rFont val="Calibri"/>
        <family val="2"/>
        <scheme val="minor"/>
      </rPr>
      <t xml:space="preserve">que tenham algum impacto sobre toninhas, </t>
    </r>
    <r>
      <rPr>
        <b/>
        <sz val="11"/>
        <rFont val="Calibri"/>
        <family val="2"/>
        <scheme val="minor"/>
      </rPr>
      <t>a partir da coleta de dados e informações junto aos portos de desembarques industriais e artesanais realizados ao longo do Sudeste e Sul do BRasil</t>
    </r>
    <r>
      <rPr>
        <sz val="11"/>
        <rFont val="Calibri"/>
        <family val="2"/>
        <scheme val="minor"/>
      </rPr>
      <t xml:space="preserve">.   </t>
    </r>
    <r>
      <rPr>
        <b/>
        <sz val="11"/>
        <rFont val="Calibri"/>
        <family val="2"/>
        <scheme val="minor"/>
      </rPr>
      <t>O mapeamento da cadeia produtiva nos municípios de Torres/RS e Passo de Torres/SC está sendo realizado no âmbito do Projeto Conservação da Toninha</t>
    </r>
    <r>
      <rPr>
        <sz val="11"/>
        <rFont val="Calibri"/>
        <family val="2"/>
        <scheme val="minor"/>
      </rPr>
      <t xml:space="preserve"> e os resultados serão apresentados até o final de 2021. O Projeto de Conservação da Toninha pode ter feito algo em Rio Grande/RS (verificar)</t>
    </r>
  </si>
  <si>
    <r>
      <rPr>
        <b/>
        <sz val="11"/>
        <rFont val="Calibri"/>
        <family val="2"/>
        <scheme val="minor"/>
      </rPr>
      <t>Dados estao sendo coletados</t>
    </r>
    <r>
      <rPr>
        <sz val="11"/>
        <rFont val="Calibri"/>
        <family val="2"/>
        <scheme val="minor"/>
      </rPr>
      <t xml:space="preserve"> mas ainda nao foi gerado nenhum documento tecnico. </t>
    </r>
    <r>
      <rPr>
        <b/>
        <sz val="11"/>
        <rFont val="Calibri"/>
        <family val="2"/>
        <scheme val="minor"/>
      </rPr>
      <t>Relatórios internos do GEMARS</t>
    </r>
  </si>
  <si>
    <t xml:space="preserve">Por enquanto apenas a pandemia que tem dificultado trabalhos de campo, que no caso desta açao sao fundamentais.  Nenhuma. </t>
  </si>
  <si>
    <t>Rodrigo Barreto, Federico Sucunza</t>
  </si>
  <si>
    <t xml:space="preserve">Incluir representaçoes da SAP, secretarias estaduais e municipais de pesca, IBAMA, MAPA, e setor produtivo.   Promover a rastreabilidade do pescado, o que iria minimizar a entrada de espécies de peixe ameaçadas na rede de consumo. </t>
  </si>
  <si>
    <t>Recomendo aproximaçao com representantes da SAP/MAPA e setor produtivo. ok</t>
  </si>
  <si>
    <t>2.14</t>
  </si>
  <si>
    <t>Propor implentação do PREPS em embarcações de emalhe com medidas inferiores às exigidas pela legislação vigente.</t>
  </si>
  <si>
    <t>Documento técnico com proposta elaborada e encaminhada para a SAP/MAPA.</t>
  </si>
  <si>
    <t xml:space="preserve">Embarcações com rastreamento. </t>
  </si>
  <si>
    <t>mês12, ano1</t>
  </si>
  <si>
    <t xml:space="preserve">Isabel Gonçalves (KAOSA), Paulo H. Ott (Uergs/GEMARS), Sergio Estima (NEMA) </t>
  </si>
  <si>
    <t>Sugestão Paulo Ott p/ texto da ação: "Talvez possa ser proposto de uma forma mais ampla: "...PREPS, ou outros sistemas de rastreamento,..."                                              Sugestão de custo (Gabriel / CMA): R$ 60.000,00 (contratação de consultoria p/ elaboração da proposta técnica)</t>
  </si>
  <si>
    <r>
      <rPr>
        <b/>
        <sz val="11"/>
        <rFont val="Calibri"/>
        <family val="2"/>
        <scheme val="minor"/>
      </rPr>
      <t>Documento técnico com esta pauta foi enviado na consulta pública da SAP/MAPA para revisão da INI MPA/MMA n° 12 de 2012</t>
    </r>
    <r>
      <rPr>
        <sz val="11"/>
        <rFont val="Calibri"/>
        <family val="2"/>
        <scheme val="minor"/>
      </rPr>
      <t xml:space="preserve"> (Ordenamento do emalhe no S e SE) por meio da</t>
    </r>
    <r>
      <rPr>
        <b/>
        <sz val="11"/>
        <rFont val="Calibri"/>
        <family val="2"/>
        <scheme val="minor"/>
      </rPr>
      <t xml:space="preserve"> Coordenação do PAN Tubarões (CEPSUL), bem como pela SBEEL</t>
    </r>
    <r>
      <rPr>
        <sz val="11"/>
        <rFont val="Calibri"/>
        <family val="2"/>
        <scheme val="minor"/>
      </rPr>
      <t xml:space="preserve">. Além disso, </t>
    </r>
    <r>
      <rPr>
        <b/>
        <sz val="11"/>
        <rFont val="Calibri"/>
        <family val="2"/>
        <scheme val="minor"/>
      </rPr>
      <t>em fóruns de discussão esta temática é sempre levantada</t>
    </r>
    <r>
      <rPr>
        <sz val="11"/>
        <rFont val="Calibri"/>
        <family val="2"/>
        <scheme val="minor"/>
      </rPr>
      <t xml:space="preserve">, entretanto, </t>
    </r>
    <r>
      <rPr>
        <b/>
        <sz val="11"/>
        <rFont val="Calibri"/>
        <family val="2"/>
        <scheme val="minor"/>
      </rPr>
      <t>existe uma necessidade de reformulação do PREPS</t>
    </r>
    <r>
      <rPr>
        <sz val="11"/>
        <rFont val="Calibri"/>
        <family val="2"/>
        <scheme val="minor"/>
      </rPr>
      <t xml:space="preserve"> (</t>
    </r>
    <r>
      <rPr>
        <b/>
        <sz val="11"/>
        <rFont val="Calibri"/>
        <family val="2"/>
        <scheme val="minor"/>
      </rPr>
      <t>uma revisão das normativas estão sendo realizadas</t>
    </r>
    <r>
      <rPr>
        <sz val="11"/>
        <rFont val="Calibri"/>
        <family val="2"/>
        <scheme val="minor"/>
      </rPr>
      <t>), identificando alternativas tecnológicas para que haja possibilidades diferenciadas de rastreamento por satélite nas diferentes frotas (tamanho e capacidade).  O assunto foi debatido na revisão da INI 10/2011 no evento da SAP, demanda do setor industrial para inclusão do PREPS na pesca artesanal.</t>
    </r>
  </si>
  <si>
    <r>
      <rPr>
        <b/>
        <sz val="11"/>
        <rFont val="Calibri"/>
        <family val="2"/>
        <scheme val="minor"/>
      </rPr>
      <t>Documento técnico com esta pauta foi enviado na consulta pública da SAP/MAPA para revisão da INI MPA/MMA n° 12 de 2012</t>
    </r>
    <r>
      <rPr>
        <sz val="11"/>
        <rFont val="Calibri"/>
        <family val="2"/>
        <scheme val="minor"/>
      </rPr>
      <t xml:space="preserve"> (Ordenamento do emalhe no S e SE) por meio da Coordenação do PAN Tubarões (CEPSUL), GAT-Pan Tubaroes e SBEEL</t>
    </r>
  </si>
  <si>
    <t xml:space="preserve">O documento referido como produto e parte da açao foi produzido pela SBEEL e Coordenaçao e GAT do Pan Tubaroes devido a oportunidade de consulta publica e area de atuaçao do articulador (eu, Rodrigo Barreto). Nao foi produzido entretanto, um documento exclusivo do Pan Toninhas. </t>
  </si>
  <si>
    <t>Rodrigo Barreto</t>
  </si>
  <si>
    <t>até o final do PAN</t>
  </si>
  <si>
    <t xml:space="preserve">Recomendo aproximaçao com representantes do setor produtivo e das agencias de gestao da pesca (federal, municipal e estadual)  ok , Federico Sucunza (GEMARS), </t>
  </si>
  <si>
    <t>sugestão de adaptar a proposta às especificidades da toninha (e.g. frotas prioritárias)</t>
  </si>
  <si>
    <t>Redução e mitigação da degradação do habitat e investigação dos efeitos cumulativos que afetam a toninha</t>
  </si>
  <si>
    <t>3.1</t>
  </si>
  <si>
    <t>Recomendar aos órgãos licenciadores que sejam evitados empreendimentos causadores de significativo impacto nas populações de toninha nas áreas críticas da sua ocorrência.</t>
  </si>
  <si>
    <t>Documentos técnicos encaminhados aos orgãos competentes.</t>
  </si>
  <si>
    <t>Ausência de novos empreendimentos nas áreas críticas.</t>
  </si>
  <si>
    <t>Carla Filardi (ICMBio/CMA)</t>
  </si>
  <si>
    <t>Marcos Maes (IMA/SC), Ana Paula Farro (UFES), Camila Domit (UFPR), Kelly Bonach (ICMBio/TAMAR)</t>
  </si>
  <si>
    <t>Áreas de ocorrência da toninha</t>
  </si>
  <si>
    <r>
      <rPr>
        <b/>
        <sz val="11"/>
        <rFont val="Calibri"/>
        <family val="2"/>
        <scheme val="minor"/>
      </rPr>
      <t>encaminhamos um relatório ao MPE e sobre potenciais efeitos de derrocarem em pequenos cetaceos, incluindo SG e PB</t>
    </r>
    <r>
      <rPr>
        <sz val="11"/>
        <rFont val="Calibri"/>
        <family val="2"/>
        <scheme val="minor"/>
      </rPr>
      <t xml:space="preserve">. Alem deste relatório, estamos com um </t>
    </r>
    <r>
      <rPr>
        <b/>
        <sz val="11"/>
        <rFont val="Calibri"/>
        <family val="2"/>
        <scheme val="minor"/>
      </rPr>
      <t>artigo aceito com uma revisão sobre impactos desta atividade e possíveis orientações de analises e medidas de mitigação.</t>
    </r>
    <r>
      <rPr>
        <sz val="11"/>
        <rFont val="Calibri"/>
        <family val="2"/>
        <scheme val="minor"/>
      </rPr>
      <t xml:space="preserve"> Assim que tiver o draft mando à voces. Acredito que tem um formato interessante para gestores e esta em uma revista brasileira e em português para dar mais acesso a todos. Ainda, </t>
    </r>
    <r>
      <rPr>
        <b/>
        <sz val="11"/>
        <rFont val="Calibri"/>
        <family val="2"/>
        <scheme val="minor"/>
      </rPr>
      <t xml:space="preserve">estamos produzindo um doc semelhante sobre dragagem </t>
    </r>
    <r>
      <rPr>
        <sz val="11"/>
        <rFont val="Calibri"/>
        <family val="2"/>
        <scheme val="minor"/>
      </rPr>
      <t xml:space="preserve">e pequenos cetáceos em detrimento a solicitação oficial do MPE.                                            NÃO HOUVE AÇÃO NESTE OBJETIVO. </t>
    </r>
    <r>
      <rPr>
        <b/>
        <sz val="11"/>
        <rFont val="Calibri"/>
        <family val="2"/>
        <scheme val="minor"/>
      </rPr>
      <t>Reunião do IBJ como o INEA (RJ) e o IEMA (ES)</t>
    </r>
    <r>
      <rPr>
        <sz val="11"/>
        <rFont val="Calibri"/>
        <family val="2"/>
        <scheme val="minor"/>
      </rPr>
      <t xml:space="preserve">. Após as reunião, </t>
    </r>
    <r>
      <rPr>
        <b/>
        <sz val="11"/>
        <rFont val="Calibri"/>
        <family val="2"/>
        <scheme val="minor"/>
      </rPr>
      <t xml:space="preserve">o IBJ foi convidado a colaborar com ações do INEA. O CENTRO TAMAR SOLICITOU, NO PARECER EM ANÁLISE DO EIA DO EMPREENDIMENTO PETROCITY (PORTO NA REGIÃO NORTE DO ESPÍRITO SANTO) E NOS PARECERES EMITIDOS SOBRE O DESASTRE DA SAMARCO, QUE O CMA FOSSE OUVIDO.
</t>
    </r>
  </si>
  <si>
    <t>relatório ao MPE, artigo aceito. Parecer Técnico de Marta Cremer para o MPF sobre licenciamento de derrocagem e dragagem na Babitonga.</t>
  </si>
  <si>
    <t>Existem casos em que o empreendimento é "inevitável".</t>
  </si>
  <si>
    <t>Camila Domit, Kelly Bonach</t>
  </si>
  <si>
    <t>Recomendar aos órgãos licenciadores que não sejam autorizados empreendimentos causadores de significativo impacto nas populações de toninha nas áreas críticas da sua ocorrência.</t>
  </si>
  <si>
    <t>3.2</t>
  </si>
  <si>
    <t>Elaborar orientações e diretrizes para o licenciamento de empreendimentos potencialmente impactantes à toninha.</t>
  </si>
  <si>
    <t>Guia de orientações e diretrizes para o licenciamento de empreendimentos.</t>
  </si>
  <si>
    <t>Incorporação das orientações do guia nos processos de licenciamento.</t>
  </si>
  <si>
    <t xml:space="preserve">mês 6, ano 3 </t>
  </si>
  <si>
    <t>Valeria Ruoppolo (IFAW)</t>
  </si>
  <si>
    <t>Camila Domit (UFPR), Renata Lima (Ibama), Marta Cremer (Univille), Tatiana Bisi*, Israel Maciel*, Carolina Bertozzi (Biopesca/UNESP), Artur Andriolo (UFJF/ Instituto Aqualie), Sergio Estima (NEMA)</t>
  </si>
  <si>
    <t>Avaliar a pertinência de incluir no guia de cetáceos marinhos. Sugestão de custo (Gabriel / CMA): R$ 50.000 (p/ eventual reunião técnica de consolidação do documento)</t>
  </si>
  <si>
    <t>Pode ter sido iniciada por outros colaboradores. Não, é preciso contatar os colaboradores</t>
  </si>
  <si>
    <t>Sem ciência. o produto desta ação é único</t>
  </si>
  <si>
    <t>Comunicação. falta de tempo para iniciar reuniões específicas</t>
  </si>
  <si>
    <t>Artur Andriolo, Valeria Ruoppolo</t>
  </si>
  <si>
    <t>Após algumas reuniões do grupo será possível determinar a possibilidade de realizar ação por completo ou parcialmente</t>
  </si>
  <si>
    <t>talvez seja necessário incluir mais algum representante de órgão fiscalizador na colaboração para andamento do produto. No momento Renata Lima (IBAMA) é a única listada.  Ok, Adriana Miranda (CMA)</t>
  </si>
  <si>
    <t>não, a área de abrangência é a da espécie no Brasil</t>
  </si>
  <si>
    <t>Publicar como um Guia do CMA.</t>
  </si>
  <si>
    <t>3.3</t>
  </si>
  <si>
    <t>Monitorar os potenciais efeitos do rompimento da barragem de Fundão (Samarco) sobre a população de toninha.</t>
  </si>
  <si>
    <t>Identificação e acompanhamento dos efeitos  do rompimento da barragem de Fundão (Samarco) sobre a população de toninha.</t>
  </si>
  <si>
    <t xml:space="preserve">mês 12, ano 5 </t>
  </si>
  <si>
    <t>Ana Paula Farro (UFES)</t>
  </si>
  <si>
    <t>José Lailson (MAQUA/UERJ), Alexandre Azevedo (MAQUA/UERJ), Milton Marcondes*(IBJ), Arthur Andriolo* (UFJF/Instituto Aqualie), Haydee Cunha (UERJ), Felipe Camargo Lobo, Tatiana Bisi, Agnaldo Silva, Leonardo Serafim*, Daniel Danilewicz (GEMARS), Federico Sucunza (GEMARS/IA), Lupércio A. Barbosa (ORCA)</t>
  </si>
  <si>
    <t>FMA IA</t>
  </si>
  <si>
    <t>Custo: R$ 700.000 por ano (sobrevôos, acústica, contaminantes, genética, entre outros monitoramentos).</t>
  </si>
  <si>
    <r>
      <t xml:space="preserve">A ação foi iniciada e </t>
    </r>
    <r>
      <rPr>
        <b/>
        <sz val="11"/>
        <rFont val="Calibri"/>
        <family val="2"/>
        <scheme val="minor"/>
      </rPr>
      <t>os estudos de avaliação de impacto e monitoramento estavam apresentando resultado importantes</t>
    </r>
    <r>
      <rPr>
        <sz val="11"/>
        <rFont val="Calibri"/>
        <family val="2"/>
        <scheme val="minor"/>
      </rPr>
      <t xml:space="preserve">. </t>
    </r>
    <r>
      <rPr>
        <b/>
        <sz val="11"/>
        <rFont val="Calibri"/>
        <family val="2"/>
        <scheme val="minor"/>
      </rPr>
      <t>Porém, recentemente a empresa Renova rescindiu o contrato com a gestora FEST o que provoca a interrupção dos estudos e das avaliações.</t>
    </r>
    <r>
      <rPr>
        <sz val="11"/>
        <rFont val="Calibri"/>
        <family val="2"/>
        <scheme val="minor"/>
      </rPr>
      <t xml:space="preserve">    </t>
    </r>
    <r>
      <rPr>
        <b/>
        <sz val="11"/>
        <rFont val="Calibri"/>
        <family val="2"/>
        <scheme val="minor"/>
      </rPr>
      <t>A ação foi cumprida para o Ano 1 do PAN</t>
    </r>
    <r>
      <rPr>
        <sz val="11"/>
        <rFont val="Calibri"/>
        <family val="2"/>
        <scheme val="minor"/>
      </rPr>
      <t xml:space="preserve">. </t>
    </r>
    <r>
      <rPr>
        <b/>
        <sz val="11"/>
        <rFont val="Calibri"/>
        <family val="2"/>
        <scheme val="minor"/>
      </rPr>
      <t>A Fundação RENOVA rompeu o contrato que estava vigente junto à FEST e as universidades, e por isso o monitoramento não está mais garantido</t>
    </r>
    <r>
      <rPr>
        <sz val="11"/>
        <rFont val="Calibri"/>
        <family val="2"/>
        <scheme val="minor"/>
      </rPr>
      <t xml:space="preserve">.   </t>
    </r>
    <r>
      <rPr>
        <b/>
        <sz val="11"/>
        <rFont val="Calibri"/>
        <family val="2"/>
        <scheme val="minor"/>
      </rPr>
      <t>Monitoramentos aéreos têm sido realizados para avaliar o padrão de distribuição das toninha</t>
    </r>
    <r>
      <rPr>
        <sz val="11"/>
        <rFont val="Calibri"/>
        <family val="2"/>
        <scheme val="minor"/>
      </rPr>
      <t xml:space="preserve"> em relação às áreas impactadas </t>
    </r>
    <r>
      <rPr>
        <b/>
        <sz val="11"/>
        <rFont val="Calibri"/>
        <family val="2"/>
        <scheme val="minor"/>
      </rPr>
      <t xml:space="preserve">e também para avaliar possíveis efeitos na abundância da espécie na região. </t>
    </r>
    <r>
      <rPr>
        <sz val="11"/>
        <rFont val="Calibri"/>
        <family val="2"/>
        <scheme val="minor"/>
      </rPr>
      <t xml:space="preserve"> O MP entrou com uma ação de que a Renova precisa manter o contrato com a Rede Rio Doce Mar por mais tempo, a ser negociado. </t>
    </r>
  </si>
  <si>
    <r>
      <t xml:space="preserve">RRDMd. 2019. </t>
    </r>
    <r>
      <rPr>
        <b/>
        <sz val="11"/>
        <rFont val="Calibri"/>
        <family val="2"/>
        <scheme val="minor"/>
      </rPr>
      <t>Rede Rio Doce Mar. Relatório Anual – Anexo 6 Megafauna.</t>
    </r>
    <r>
      <rPr>
        <sz val="11"/>
        <rFont val="Calibri"/>
        <family val="2"/>
        <scheme val="minor"/>
      </rPr>
      <t xml:space="preserve"> RT-23, </t>
    </r>
    <r>
      <rPr>
        <b/>
        <sz val="11"/>
        <rFont val="Calibri"/>
        <family val="2"/>
        <scheme val="minor"/>
      </rPr>
      <t>Programa de Monitoramento da Biodiversidade Aquática</t>
    </r>
    <r>
      <rPr>
        <sz val="11"/>
        <rFont val="Calibri"/>
        <family val="2"/>
        <scheme val="minor"/>
      </rPr>
      <t xml:space="preserve">, Fundação Espírito-santense de Tecnologia. 531 p. Available from: http://www.ibama.gov.br/cif/notas-tecnicas/ct-bio/relatorios-da-rede-rio-doce-mar.    </t>
    </r>
    <r>
      <rPr>
        <b/>
        <sz val="11"/>
        <rFont val="Calibri"/>
        <family val="2"/>
        <scheme val="minor"/>
      </rPr>
      <t>Relatórios técnicos e artigos científicos</t>
    </r>
    <r>
      <rPr>
        <sz val="11"/>
        <rFont val="Calibri"/>
        <family val="2"/>
        <scheme val="minor"/>
      </rPr>
      <t xml:space="preserve"> (em preparação).  </t>
    </r>
    <r>
      <rPr>
        <b/>
        <sz val="11"/>
        <rFont val="Calibri"/>
        <family val="2"/>
        <scheme val="minor"/>
      </rPr>
      <t xml:space="preserve"> SC_68B_ASI_05, relatórios da Rede Rio Doce Mar</t>
    </r>
  </si>
  <si>
    <r>
      <t xml:space="preserve">A ação esta caminhando mas sua </t>
    </r>
    <r>
      <rPr>
        <b/>
        <sz val="11"/>
        <rFont val="Calibri"/>
        <family val="2"/>
        <scheme val="minor"/>
      </rPr>
      <t>continuidade está comprometida.</t>
    </r>
    <r>
      <rPr>
        <sz val="11"/>
        <rFont val="Calibri"/>
        <family val="2"/>
        <scheme val="minor"/>
      </rPr>
      <t xml:space="preserve">   </t>
    </r>
    <r>
      <rPr>
        <b/>
        <sz val="11"/>
        <rFont val="Calibri"/>
        <family val="2"/>
        <scheme val="minor"/>
      </rPr>
      <t>Cada grupo de pesquisa terá que buscar novos recursos</t>
    </r>
    <r>
      <rPr>
        <sz val="11"/>
        <rFont val="Calibri"/>
        <family val="2"/>
        <scheme val="minor"/>
      </rPr>
      <t xml:space="preserve"> se tiverem interesse em continuar com o estudo, o que poderá </t>
    </r>
    <r>
      <rPr>
        <b/>
        <sz val="11"/>
        <rFont val="Calibri"/>
        <family val="2"/>
        <scheme val="minor"/>
      </rPr>
      <t>poderá prejudicar o cumprimento da ação adequadamente pelo período proposto no PAN</t>
    </r>
    <r>
      <rPr>
        <sz val="11"/>
        <rFont val="Calibri"/>
        <family val="2"/>
        <scheme val="minor"/>
      </rPr>
      <t>.    Nenhum</t>
    </r>
  </si>
  <si>
    <t>Artur Andriolo, Ana Paula Cazerta Farro, Federico Sucunza</t>
  </si>
  <si>
    <r>
      <t xml:space="preserve">Essa ação </t>
    </r>
    <r>
      <rPr>
        <b/>
        <sz val="11"/>
        <rFont val="Calibri"/>
        <family val="2"/>
        <scheme val="minor"/>
      </rPr>
      <t>é de máxima importância</t>
    </r>
    <r>
      <rPr>
        <sz val="11"/>
        <rFont val="Calibri"/>
        <family val="2"/>
        <scheme val="minor"/>
      </rPr>
      <t xml:space="preserve">, pois acompanha os efeitos deletérios decorrentes da chegada da lama proveniente do rompimento da barragem de Fundão (Mariana, MG) sobre uma pequena população da espécie (FMAIa).  Acho que </t>
    </r>
    <r>
      <rPr>
        <b/>
        <sz val="11"/>
        <rFont val="Calibri"/>
        <family val="2"/>
        <scheme val="minor"/>
      </rPr>
      <t>não deveríamos mudar o prazo da ação devido a importância desse monitoramento pelo prazo de pelo menos cinco anos na região</t>
    </r>
    <r>
      <rPr>
        <sz val="11"/>
        <rFont val="Calibri"/>
        <family val="2"/>
        <scheme val="minor"/>
      </rPr>
      <t>. No entanto, uma observação é que os colaboradores tentarão manter seus estudos, mas talvez nem todos consigam recursos para tal.</t>
    </r>
  </si>
  <si>
    <t>3.4</t>
  </si>
  <si>
    <t>Mapear exposição a atividades antrópicas potencialmente impactantes e avaliar riscos à população de toninha.</t>
  </si>
  <si>
    <t>Mapas por áreas de manejo (FMAs).</t>
  </si>
  <si>
    <t>Identificação do grau de exposição e risco para as populações de toninhas.</t>
  </si>
  <si>
    <t>mês 12, ano 2</t>
  </si>
  <si>
    <t>Camila Domit (UFPR)</t>
  </si>
  <si>
    <t>Valeria Ruoppolo (IFAW), Pedro Fruet (KAOSA), Arthur Andriolo* (UFJF/Instituto Aqualie), Rafael Carvalho*, Carolina Bertozzi (Biopesca/UNESP), Federico Sucunza (GEMARS/IA), Jonatas Prado (ICMBio/APA-BF)</t>
  </si>
  <si>
    <t>Articular com ação da sobreposição das áreas de pesca. Sugestão de custo (Gabriel / CMA): R$ 60.000 por FMA (contratação de consultorias p/ identificação de impactos e mapeamento)</t>
  </si>
  <si>
    <r>
      <rPr>
        <b/>
        <sz val="11"/>
        <rFont val="Calibri"/>
        <family val="2"/>
        <scheme val="minor"/>
      </rPr>
      <t>O mesmo problema apresentado na ação 3.3 decorrente da rescisão de contrato</t>
    </r>
    <r>
      <rPr>
        <sz val="11"/>
        <rFont val="Calibri"/>
        <family val="2"/>
        <scheme val="minor"/>
      </rPr>
      <t xml:space="preserve">.  </t>
    </r>
    <r>
      <rPr>
        <b/>
        <sz val="11"/>
        <rFont val="Calibri"/>
        <family val="2"/>
        <scheme val="minor"/>
      </rPr>
      <t xml:space="preserve">Monitoramentos aéreos têm sido realizados ao longo de toda a distribuição da toninha </t>
    </r>
    <r>
      <rPr>
        <sz val="11"/>
        <rFont val="Calibri"/>
        <family val="2"/>
        <scheme val="minor"/>
      </rPr>
      <t xml:space="preserve">e </t>
    </r>
    <r>
      <rPr>
        <b/>
        <sz val="11"/>
        <rFont val="Calibri"/>
        <family val="2"/>
        <scheme val="minor"/>
      </rPr>
      <t>estão sendo realizadas análises da sobreposição entre as toninha e atividades antrópicas</t>
    </r>
    <r>
      <rPr>
        <sz val="11"/>
        <rFont val="Calibri"/>
        <family val="2"/>
        <scheme val="minor"/>
      </rPr>
      <t xml:space="preserve">. </t>
    </r>
    <r>
      <rPr>
        <b/>
        <sz val="11"/>
        <rFont val="Calibri"/>
        <family val="2"/>
        <scheme val="minor"/>
      </rPr>
      <t>Pretende-se implementar modelos de densidade espacial para melhor avaliar o efeito dessa sobreposição na população de toninhas. encaminhamos (Domit) um relatório ao MPE e sobre potenciais efeitos de derrocarem em pequenos cetaceos, incluindo SG e PB. Alem deste relatório, estamos com um artigo aceito com uma revisão sobre impactos desta atividade e possíveis orientações de analises e medidas de mitigação. Assim que tiver o draft mando à voces. Acredito que tem um formato interessante para gestores e esta em uma revista brasileira e em português para dar mais acesso a todos. Ainda, estamos produzindo um doc semelhante sobre dragagem e pequenos cetáceos em detrimento a solicitação oficial do MPE. Trabalhos dos PMPs identificando áreas com maior número de encalhes, percentual das diferentes mortalidades.</t>
    </r>
  </si>
  <si>
    <r>
      <t>RRDMd. 2019. R</t>
    </r>
    <r>
      <rPr>
        <b/>
        <sz val="11"/>
        <rFont val="Calibri"/>
        <family val="2"/>
        <scheme val="minor"/>
      </rPr>
      <t>ede Rio Doce Mar. Relatório Anual – Anexo 6 Megafauna. RT-23, Programa de Monitoramento da Biodiversidade Aquática</t>
    </r>
    <r>
      <rPr>
        <sz val="11"/>
        <rFont val="Calibri"/>
        <family val="2"/>
        <scheme val="minor"/>
      </rPr>
      <t xml:space="preserve">, Fundação Espírito-santense de Tecnologia. 531 p. Available from: http://www.ibama.gov.br/cif/notas-tecnicas/ct-bio/relatorios-da-rede-rio-doce-mar.   </t>
    </r>
    <r>
      <rPr>
        <b/>
        <sz val="11"/>
        <rFont val="Calibri"/>
        <family val="2"/>
        <scheme val="minor"/>
      </rPr>
      <t>SC_68B_ASI_05. Pinheiro et al 2019: mapeamento de portos no ES.</t>
    </r>
  </si>
  <si>
    <r>
      <t xml:space="preserve">A ação esta caminhando mas sua </t>
    </r>
    <r>
      <rPr>
        <b/>
        <sz val="11"/>
        <rFont val="Calibri"/>
        <family val="2"/>
        <scheme val="minor"/>
      </rPr>
      <t>continuidade está comprometida</t>
    </r>
    <r>
      <rPr>
        <sz val="11"/>
        <rFont val="Calibri"/>
        <family val="2"/>
        <scheme val="minor"/>
      </rPr>
      <t xml:space="preserve">.   </t>
    </r>
    <r>
      <rPr>
        <b/>
        <sz val="11"/>
        <rFont val="Calibri"/>
        <family val="2"/>
        <scheme val="minor"/>
      </rPr>
      <t>Cada grupo de pesquisa terá que buscar novos recursos</t>
    </r>
    <r>
      <rPr>
        <sz val="11"/>
        <rFont val="Calibri"/>
        <family val="2"/>
        <scheme val="minor"/>
      </rPr>
      <t xml:space="preserve"> se tiverem interesse em continuar com o estudo, o que </t>
    </r>
    <r>
      <rPr>
        <b/>
        <sz val="11"/>
        <rFont val="Calibri"/>
        <family val="2"/>
        <scheme val="minor"/>
      </rPr>
      <t>poderá poderá prejudicar o cumprimento da ação adequadamente pelo período proposto (relativo à região do Rio Doce)</t>
    </r>
    <r>
      <rPr>
        <sz val="11"/>
        <rFont val="Calibri"/>
        <family val="2"/>
        <scheme val="minor"/>
      </rPr>
      <t>. Nenhum</t>
    </r>
  </si>
  <si>
    <t>Destacar a importância.   Continuidade do investimento em monitoramentos aéreos.</t>
  </si>
  <si>
    <t>3.5</t>
  </si>
  <si>
    <t>Avaliar os efeitos cumulativos das atividades antrópicas sobre as populações de toninha.</t>
  </si>
  <si>
    <t>Efeitos cumulativos  das atividades antrópicas identificados.</t>
  </si>
  <si>
    <t>mês 1, ano 3</t>
  </si>
  <si>
    <t>Marta Cremer* (Univille), Rafael Carvalho*, Lis Bittencourt*, Daniel Danilawicz (GEMARS), Carolina Bertozzi (Biopesca/UNESP)</t>
  </si>
  <si>
    <t xml:space="preserve">Sugestão de custo (Gabriel / CMA): R$ 60.000 p/ oficina de consolidação dos resultados das consultorias da ação 3.4, e avaliação dos efeitos cumulativos das atividades antrópicas </t>
  </si>
  <si>
    <t>3.6</t>
  </si>
  <si>
    <t>Identificar e quantificar os compostos poluentes emergentes que afetam a toninha.</t>
  </si>
  <si>
    <t>Panorama da acumulação de compostos poluentes emergentes.</t>
  </si>
  <si>
    <t>José Lailson (MAQUA/UERJ)</t>
  </si>
  <si>
    <t>Tatiana Bisi*, Elitieri Neto*, Carolina Bertozzi (Biopesca/UNESP)</t>
  </si>
  <si>
    <t>Análises em andamento no âmbito do Projeto Toninha/Funbio, para o ES, RJ e SP. Também tese de doutorado de Juliana Alves em andamento no RS</t>
  </si>
  <si>
    <t>Relatórios ao Funbio.</t>
  </si>
  <si>
    <t>3.7</t>
  </si>
  <si>
    <t>Identificar lacunas de conhecimento, quantificar e monitorar as concentrações dos micropoluentes (ex. Poluentes orgânicos persistentes (POP), Hidrocarbonetos policíclicos aromáticos (HPA), elementos traço) e seus efeitos na saúde  da toninha.</t>
  </si>
  <si>
    <t>Acompanhamento da evolução das concentrações dos poluentes críticos: POPs, elementos-traço e HPAs.</t>
  </si>
  <si>
    <t>Análises em andamento no âmbito do Projeto Toninha/Funbio, para o ES, RJ e SP</t>
  </si>
  <si>
    <t>3.8</t>
  </si>
  <si>
    <t>Propor medidas de prevenção e mitigação da poluição química que afeta a toninha.</t>
  </si>
  <si>
    <t>Proposta de medidas encaminhadas aos orgãos competentes.</t>
  </si>
  <si>
    <t>Incorporação de medidas preventivas e de mitigação pelos órgãos federais e estaduais de licenciamento e fiscalização.</t>
  </si>
  <si>
    <t>mês 1, ano 5</t>
  </si>
  <si>
    <t>Thais Coutinho (DESP/MMA)</t>
  </si>
  <si>
    <t>Tatiana Bisi*, Elitieri Neto*, José Lailson (MAQUA/UERJ)</t>
  </si>
  <si>
    <r>
      <rPr>
        <b/>
        <sz val="11"/>
        <rFont val="Calibri"/>
        <family val="2"/>
        <scheme val="minor"/>
      </rPr>
      <t>Dificuldade para a identificação do lócus institucional dentro do Ministério do Meio Ambiente</t>
    </r>
    <r>
      <rPr>
        <sz val="11"/>
        <rFont val="Calibri"/>
        <family val="2"/>
        <scheme val="minor"/>
      </rPr>
      <t xml:space="preserve"> para proposição de tais regulamentações e </t>
    </r>
    <r>
      <rPr>
        <b/>
        <sz val="11"/>
        <rFont val="Calibri"/>
        <family val="2"/>
        <scheme val="minor"/>
      </rPr>
      <t>necessidade de aporte de informações da academia</t>
    </r>
    <r>
      <rPr>
        <sz val="11"/>
        <rFont val="Calibri"/>
        <family val="2"/>
        <scheme val="minor"/>
      </rPr>
      <t xml:space="preserve">. </t>
    </r>
  </si>
  <si>
    <t>Thaís Evangelista Coutinho</t>
  </si>
  <si>
    <r>
      <t xml:space="preserve">A ação se refere a poluição química de maneira geral. </t>
    </r>
    <r>
      <rPr>
        <b/>
        <sz val="11"/>
        <rFont val="Calibri"/>
        <family val="2"/>
        <scheme val="minor"/>
      </rPr>
      <t>O ideal seria o direcionamento dessa ação para a principal atividade antrópica que cause poluição marinha que afeta as toninhas e demais grupos taxonômicos</t>
    </r>
    <r>
      <rPr>
        <sz val="11"/>
        <rFont val="Calibri"/>
        <family val="2"/>
        <scheme val="minor"/>
      </rPr>
      <t xml:space="preserve">. Para tanto, </t>
    </r>
    <r>
      <rPr>
        <b/>
        <sz val="11"/>
        <rFont val="Calibri"/>
        <family val="2"/>
        <scheme val="minor"/>
      </rPr>
      <t>sugere-se que pesquisadores da área ou alguém do IBAMA que atue na área de poluição química proponha um escopo mais específico para esta ação.</t>
    </r>
  </si>
  <si>
    <t>Necessidade da ação ser mais focada? Depende da 3.6 e 3.7. Recomenda-se a inclusão de novos colaboradores, como representantes do IBAMA. Dificuldade para a identificação do lócus institucional dentro do Ministério do Meio Ambiente para proposição de tais regulamentações e necessidade de aporte de informações da academia.  A ação se refere a poluição química de maneira geral. O ideal seria o direcionamento dessa ação para a principal atividade antrópica que cause poluição marinha que afeta as toninhas e demais grupos taxonômicos. Para tanto, sugere-se que pesquisadores da área ou alguém do IBAMA que atue na área de poluição química proponha um escopo mais específico para esta ação.</t>
  </si>
  <si>
    <t>3.9</t>
  </si>
  <si>
    <t>Investigar potenciais impactos sonoros e propor medidas de mitigação nas áreas críticas de ocorrência da toninha.</t>
  </si>
  <si>
    <t>Relatório técnico</t>
  </si>
  <si>
    <t>Impactos sonoros avaliados e propostas de mitigação elaboradas.</t>
  </si>
  <si>
    <t>Marta Cremer (Univille), Arthur Andriolo (UFJF/Instituto Aqualie)</t>
  </si>
  <si>
    <r>
      <rPr>
        <b/>
        <sz val="11"/>
        <rFont val="Calibri"/>
        <family val="2"/>
        <scheme val="minor"/>
      </rPr>
      <t>Estudos em andamento na FMAIa e FMAIb através da descrição do ambiente acústico nessas áreas</t>
    </r>
    <r>
      <rPr>
        <sz val="11"/>
        <rFont val="Calibri"/>
        <family val="2"/>
        <scheme val="minor"/>
      </rPr>
      <t>.</t>
    </r>
  </si>
  <si>
    <r>
      <t xml:space="preserve">Estudos pretéritos da caracterização da paisagem acústica na Babitonga (Holz, 2014; Cremer et al., 2017) mostram evidências de que as toninhas evitam as áreas mais ruidosas, caracterizadas principalmente pela presença de portos. 
</t>
    </r>
    <r>
      <rPr>
        <b/>
        <sz val="11"/>
        <rFont val="Calibri"/>
        <family val="2"/>
        <scheme val="minor"/>
      </rPr>
      <t>Não há novos produtos até o momento.</t>
    </r>
  </si>
  <si>
    <r>
      <rPr>
        <b/>
        <sz val="11"/>
        <rFont val="Calibri"/>
        <family val="2"/>
        <scheme val="minor"/>
      </rPr>
      <t>Financiamento</t>
    </r>
    <r>
      <rPr>
        <sz val="11"/>
        <rFont val="Calibri"/>
        <family val="2"/>
        <scheme val="minor"/>
      </rPr>
      <t xml:space="preserve">.  Houve </t>
    </r>
    <r>
      <rPr>
        <b/>
        <sz val="11"/>
        <rFont val="Calibri"/>
        <family val="2"/>
        <scheme val="minor"/>
      </rPr>
      <t>pouco avanço da ação</t>
    </r>
    <r>
      <rPr>
        <sz val="11"/>
        <rFont val="Calibri"/>
        <family val="2"/>
        <scheme val="minor"/>
      </rPr>
      <t>, em partes por conta da</t>
    </r>
    <r>
      <rPr>
        <b/>
        <sz val="11"/>
        <rFont val="Calibri"/>
        <family val="2"/>
        <scheme val="minor"/>
      </rPr>
      <t xml:space="preserve"> pandemia </t>
    </r>
    <r>
      <rPr>
        <sz val="11"/>
        <rFont val="Calibri"/>
        <family val="2"/>
        <scheme val="minor"/>
      </rPr>
      <t xml:space="preserve">de covid-19 que fez com que diversas atividades de projetos e estudos fosse interrompida, mas também por uma </t>
    </r>
    <r>
      <rPr>
        <b/>
        <sz val="11"/>
        <rFont val="Calibri"/>
        <family val="2"/>
        <scheme val="minor"/>
      </rPr>
      <t>dificuldade metodológica de se avaliar impactos sonoros</t>
    </r>
    <r>
      <rPr>
        <sz val="11"/>
        <rFont val="Calibri"/>
        <family val="2"/>
        <scheme val="minor"/>
      </rPr>
      <t>. Em casos de impacto agudo (e.g. derrocagens) o efeito pode ser mais evidente, mas nos casos de impacto crônico a dificuldade é muito maior. A avaliação nesse caso fica sempre restrita a uma caracterização do ruído subaquático, preferencialmente antes, durante e depois as atividades potencialmente impactantes, e análises de uso do habitat e distribuição da toninha, incluindo o ruído como uma covariável ambiental de influência. Dessa forma o impacto só vai ser detectado de forma indireta e depende de um monitoramento de longo prazo.</t>
    </r>
  </si>
  <si>
    <t>Artur Andriolo, Renan Lopes Paitach</t>
  </si>
  <si>
    <r>
      <rPr>
        <b/>
        <sz val="11"/>
        <rFont val="Calibri"/>
        <family val="2"/>
        <scheme val="minor"/>
      </rPr>
      <t>As definições de ruído subaquático não estão normatizadas no Brasil</t>
    </r>
    <r>
      <rPr>
        <sz val="11"/>
        <rFont val="Calibri"/>
        <family val="2"/>
        <scheme val="minor"/>
      </rPr>
      <t xml:space="preserve">. Entendemos que este aspecto seja fundamental para que se possa avaliar potenciais impactos sonoros e, desta forma, </t>
    </r>
    <r>
      <rPr>
        <b/>
        <sz val="11"/>
        <rFont val="Calibri"/>
        <family val="2"/>
        <scheme val="minor"/>
      </rPr>
      <t>recomenda-se essa normatização.</t>
    </r>
    <r>
      <rPr>
        <sz val="11"/>
        <rFont val="Calibri"/>
        <family val="2"/>
        <scheme val="minor"/>
      </rPr>
      <t xml:space="preserve">   
Além disso, </t>
    </r>
    <r>
      <rPr>
        <b/>
        <sz val="11"/>
        <rFont val="Calibri"/>
        <family val="2"/>
        <scheme val="minor"/>
      </rPr>
      <t>os estudos de impacto ambiental deveriam realizar modelagens mais realistas do impacto sonoro subaquático,</t>
    </r>
    <r>
      <rPr>
        <sz val="11"/>
        <rFont val="Calibri"/>
        <family val="2"/>
        <scheme val="minor"/>
      </rPr>
      <t xml:space="preserve"> para que fosse possível ter um cenário mais próximo do real com relação aos impactos às toninhas, tanto na fase de implantação como na fase de operação dos empreendimentos em áreas consideradas críticas de ocorrência de toninhas.  Considerando que existe uma maior dificuldade em dimensionar os impactos crônicos e seus efeitos sobre a espécie; entendemos que </t>
    </r>
    <r>
      <rPr>
        <b/>
        <sz val="11"/>
        <rFont val="Calibri"/>
        <family val="2"/>
        <scheme val="minor"/>
      </rPr>
      <t>caberia um monitoramento no pré e pós obra para poder dimensionar possíveis impactos, principalmente em áreas onde temos pouca informação.</t>
    </r>
  </si>
  <si>
    <t>Recomenda-se o adiamento do início da ação para mês 1 ano 2. deixa como está</t>
  </si>
  <si>
    <t>Relação com a 3.2 (incluir no Guia)</t>
  </si>
  <si>
    <t>Promoção da conservação e manutenção de áreas críticas para a toninha</t>
  </si>
  <si>
    <t>4.1</t>
  </si>
  <si>
    <t>Atualizar as informações do MMA e disponibilizar as informações espacializadas das áreas críticas/prioritárias para a conservação da toninha.</t>
  </si>
  <si>
    <t>Mapa temático.</t>
  </si>
  <si>
    <t>Atualização da áreas prioritarias.</t>
  </si>
  <si>
    <t>André Barreto (Univali)</t>
  </si>
  <si>
    <t>Eduardo Secchi (FURG), Danielle Monteiro (NEMA; EcoMega/FURG)</t>
  </si>
  <si>
    <t>Sugestão de custo (Gabriel/CMA): R$ 60.000,00 p/ eventual contratação de consultoria.</t>
  </si>
  <si>
    <t>Não foi obtida informação sobre o andamento da ação.</t>
  </si>
  <si>
    <t>Não iniciada no prazo previsto.</t>
  </si>
  <si>
    <t>Gabriel Rebouças</t>
  </si>
  <si>
    <t>Rafael Magris (ICMBio)</t>
  </si>
  <si>
    <t>Depende da 4.2</t>
  </si>
  <si>
    <t>4.2</t>
  </si>
  <si>
    <t>Refinar a identificação das áreas criticas por Área de Manejo da Toninha (FMA).</t>
  </si>
  <si>
    <r>
      <t xml:space="preserve">Mapas temáticos, </t>
    </r>
    <r>
      <rPr>
        <i/>
        <sz val="11"/>
        <rFont val="Calibri"/>
        <family val="2"/>
      </rPr>
      <t>shapefile</t>
    </r>
    <r>
      <rPr>
        <sz val="11"/>
        <rFont val="Calibri"/>
        <family val="2"/>
      </rPr>
      <t>.</t>
    </r>
  </si>
  <si>
    <t>Aprimoramento das áreas críticas</t>
  </si>
  <si>
    <t>mês 1, ano 2</t>
  </si>
  <si>
    <t xml:space="preserve">Eduardo Secchi (FURG), Federico Sucunza (GEMARS/IA), Renan Paitach (Projeto Toninhas/Univille), Jonatas Prado (ICMBio/APA-BF), Paulo H. Ott (Uergs/GEMARS), Carolina Bertozzi (Biopesca/UNESP) </t>
  </si>
  <si>
    <r>
      <t>No momento, está sendo realizada uma série de e</t>
    </r>
    <r>
      <rPr>
        <b/>
        <sz val="11"/>
        <rFont val="Calibri"/>
        <family val="2"/>
        <scheme val="minor"/>
      </rPr>
      <t>studos de priorização espacial para a conservação da toninha nas diferentes FMAs</t>
    </r>
    <r>
      <rPr>
        <sz val="11"/>
        <rFont val="Calibri"/>
        <family val="2"/>
        <scheme val="minor"/>
      </rPr>
      <t>, com</t>
    </r>
    <r>
      <rPr>
        <b/>
        <sz val="11"/>
        <rFont val="Calibri"/>
        <family val="2"/>
        <scheme val="minor"/>
      </rPr>
      <t xml:space="preserve"> destaque para FMAIa, FMAIb, parte da FMAII (região de Ubatuba) e a FMAIII (especialmente em sua porção norte)</t>
    </r>
    <r>
      <rPr>
        <sz val="11"/>
        <rFont val="Calibri"/>
        <family val="2"/>
        <scheme val="minor"/>
      </rPr>
      <t xml:space="preserve">. Para 2020 e </t>
    </r>
    <r>
      <rPr>
        <b/>
        <sz val="11"/>
        <rFont val="Calibri"/>
        <family val="2"/>
        <scheme val="minor"/>
      </rPr>
      <t>2021 estão previsto ainda novos sobrevoos para estimativa de abundância de toninha nas FMAII e FMAIII.</t>
    </r>
    <r>
      <rPr>
        <sz val="11"/>
        <rFont val="Calibri"/>
        <family val="2"/>
        <scheme val="minor"/>
      </rPr>
      <t xml:space="preserve">    </t>
    </r>
    <r>
      <rPr>
        <b/>
        <sz val="11"/>
        <rFont val="Calibri"/>
        <family val="2"/>
        <scheme val="minor"/>
      </rPr>
      <t>Monitoramentos aéreos têm sido conduzidos ao longo de toda a distribuição da toninha para avaliar a distribuição a identificar áreas críticas para a espécie</t>
    </r>
    <r>
      <rPr>
        <sz val="11"/>
        <rFont val="Calibri"/>
        <family val="2"/>
        <scheme val="minor"/>
      </rPr>
      <t>. O PMP contribui com informações para essa ação, identificando áreas de maior concentração de encalhes.</t>
    </r>
  </si>
  <si>
    <r>
      <t xml:space="preserve">1. </t>
    </r>
    <r>
      <rPr>
        <b/>
        <sz val="11"/>
        <rFont val="Calibri"/>
        <family val="2"/>
        <scheme val="minor"/>
      </rPr>
      <t>Shapefiles da distribuição espacial de toninha, com base em dados de sobrevoo, com indicação de áreas críticas para FMAIa e FMAIb</t>
    </r>
    <r>
      <rPr>
        <sz val="11"/>
        <rFont val="Calibri"/>
        <family val="2"/>
        <scheme val="minor"/>
      </rPr>
      <t xml:space="preserve">. 
2. </t>
    </r>
    <r>
      <rPr>
        <b/>
        <sz val="11"/>
        <rFont val="Calibri"/>
        <family val="2"/>
        <scheme val="minor"/>
      </rPr>
      <t>Na FMAII existe estudos detalhados e shapefiles das áreas de distribuição e concentração de toninhas na região de Ubatuba</t>
    </r>
    <r>
      <rPr>
        <sz val="11"/>
        <rFont val="Calibri"/>
        <family val="2"/>
        <scheme val="minor"/>
      </rPr>
      <t xml:space="preserve">. 
3. </t>
    </r>
    <r>
      <rPr>
        <b/>
        <sz val="11"/>
        <rFont val="Calibri"/>
        <family val="2"/>
        <scheme val="minor"/>
      </rPr>
      <t>Na proção norte da FMAIII (Balneário Arroio do Silva - SC ao Parque Nacional da Lagoa do Peixe - RS) foi realizado um estudo de priorização espacial (Berchieri, 2019) de espécies ameaçadas, incluindo a toninha</t>
    </r>
    <r>
      <rPr>
        <sz val="11"/>
        <rFont val="Calibri"/>
        <family val="2"/>
        <scheme val="minor"/>
      </rPr>
      <t xml:space="preserve">.               </t>
    </r>
    <r>
      <rPr>
        <b/>
        <sz val="11"/>
        <rFont val="Calibri"/>
        <family val="2"/>
        <scheme val="minor"/>
      </rPr>
      <t xml:space="preserve"> Publicações:</t>
    </r>
    <r>
      <rPr>
        <sz val="11"/>
        <rFont val="Calibri"/>
        <family val="2"/>
        <scheme val="minor"/>
      </rPr>
      <t xml:space="preserve"> 
Berchieri, N. (2019). Identificação de áreas prioritárias para conservação de espécies marinhas ameaçadas no sul do Brasil: de Balneário Arroio do Silva (SC) ao Parque Nacional da Lagoa do Peixe (RS). Programa de Pós-graduação em Meio Ambiente e Biodiversidade na Universidade Estadual do Rio Grande do Sul. 40p.
Berchieri, N, Sucunza F, Ott PH, Capello Neves M, Farro AP, Martins A, Zerbini A, Daniewicz D. (2019). Insights into habitat use and identification of critical areas for two endangered populations of franciscana dolphins (Pontoporia blainvillei) in southeastern Brazil. Pp. 68-69. In: World Marine Mammal Conference, Barcelona, Espanha.
Daniewicz D.  Sucunza F, Ott PH,  Zerbini A, Glienke D (2019). Advances on the ecology, behavior and conservation of franciscanas in northern São Paulo, Brazil, through aerial surveys. Pp. 173-174. In: World Marine Mammal Conference, Barcelona, Espanha.
Danilewicz D, Sucunza F, Ott PH, Ferreira E, Perez MS, Berchieri N, Alvares D, Andriolo A, Secchi ER, Flores PAC, Farro AP, Martins A, Zerbini NA. (2020). Abundance and distribution of franciscanas (Pontoporia blainvillei) in northern Rio de Janeiro (FMA Ib), Brazil. Documento SC/68B/ASI/07 encaminhado ao comitê científico da  International Whaling Commission. Maio 2020.   </t>
    </r>
    <r>
      <rPr>
        <b/>
        <sz val="11"/>
        <rFont val="Calibri"/>
        <family val="2"/>
        <scheme val="minor"/>
      </rPr>
      <t>SC/68B/ASI/07 Rev1</t>
    </r>
    <r>
      <rPr>
        <sz val="11"/>
        <rFont val="Calibri"/>
        <family val="2"/>
        <scheme val="minor"/>
      </rPr>
      <t xml:space="preserve">; </t>
    </r>
    <r>
      <rPr>
        <b/>
        <sz val="11"/>
        <rFont val="Calibri"/>
        <family val="2"/>
        <scheme val="minor"/>
      </rPr>
      <t>SC/68B/ASI/06; SC/68B/ASI/05/; resumos de congresso.</t>
    </r>
    <r>
      <rPr>
        <sz val="11"/>
        <rFont val="Calibri"/>
        <family val="2"/>
        <scheme val="minor"/>
      </rPr>
      <t xml:space="preserve"> 
</t>
    </r>
  </si>
  <si>
    <t>Não há.   Nenhum</t>
  </si>
  <si>
    <t xml:space="preserve">Continuar com os financiamentos para o monitoramento aéreo. </t>
  </si>
  <si>
    <t>Marta Cremer (Univille)</t>
  </si>
  <si>
    <t>4.3</t>
  </si>
  <si>
    <t>Recomendar a criação e/ou ampliação de UCs na Área de Manejo da Toninha FMA IA.</t>
  </si>
  <si>
    <t>Documento técnico encaminhado para os orgãos competentes.</t>
  </si>
  <si>
    <t>UC criada.</t>
  </si>
  <si>
    <t xml:space="preserve">Milton Marcondes* (IBJ), Lupércio*, Ana Paula Farro (UFES), Paulo H. Ott (Uergs/GEMARS), Federico Sucunza (GEMARS/IA), Daniel Danilewicz (GEMARS), Sandra Souza (SAP/MAPA), Kelly Bonach (ICMBio/TAMAR), Gustavo Rosa (IEMA), Arthur Andriolo (UFJF/Instituto Aqualie), Jonatas Prado (ICMBio/APA-BF)  </t>
  </si>
  <si>
    <t>FMA Ia</t>
  </si>
  <si>
    <t>Checar a Carta de São Francisco</t>
  </si>
  <si>
    <r>
      <t xml:space="preserve">Não tenho ciência do andamento possível realizado por outros colaboradores. Por conta da pandemia foi </t>
    </r>
    <r>
      <rPr>
        <b/>
        <sz val="11"/>
        <rFont val="Calibri"/>
        <family val="2"/>
        <scheme val="minor"/>
      </rPr>
      <t>realizada apenas uma reunião virtual com analistas ambientais do IEMA (órgão estadual - ES) e ICMBio.</t>
    </r>
    <r>
      <rPr>
        <sz val="11"/>
        <rFont val="Calibri"/>
        <family val="2"/>
        <scheme val="minor"/>
      </rPr>
      <t xml:space="preserve"> Nesta reunião foi d</t>
    </r>
    <r>
      <rPr>
        <b/>
        <sz val="11"/>
        <rFont val="Calibri"/>
        <family val="2"/>
        <scheme val="minor"/>
      </rPr>
      <t>iscutida principalmente ações que envolvem o objetivo 4</t>
    </r>
    <r>
      <rPr>
        <sz val="11"/>
        <rFont val="Calibri"/>
        <family val="2"/>
        <scheme val="minor"/>
      </rPr>
      <t xml:space="preserve">, relativo às Unidades de Conservação, mas também sobre os licenciamentos, que se enquadram no objetivo 3. Esse foi o primeiro encontro que teve como objetivo passar as principais informações e montar um </t>
    </r>
    <r>
      <rPr>
        <b/>
        <sz val="11"/>
        <rFont val="Calibri"/>
        <family val="2"/>
        <scheme val="minor"/>
      </rPr>
      <t>grupo de trabalho dentro do estado</t>
    </r>
    <r>
      <rPr>
        <sz val="11"/>
        <rFont val="Calibri"/>
        <family val="2"/>
        <scheme val="minor"/>
      </rPr>
      <t xml:space="preserve">. </t>
    </r>
    <r>
      <rPr>
        <b/>
        <sz val="11"/>
        <rFont val="Calibri"/>
        <family val="2"/>
        <scheme val="minor"/>
      </rPr>
      <t>Outras reuniões temáticas serão agendadas</t>
    </r>
    <r>
      <rPr>
        <sz val="11"/>
        <rFont val="Calibri"/>
        <family val="2"/>
        <scheme val="minor"/>
      </rPr>
      <t xml:space="preserve">, ou seja, com analistas que tratam especificamente de cada temas ou ação do PAN, neste caso as UCs. O grupo se prontificou a dar continuidade às conversas e a contribuírem nas ações para a conservação da toninha no estado do ES.   Entre 10 e 11 de fevereiro de 2020, foi </t>
    </r>
    <r>
      <rPr>
        <b/>
        <sz val="11"/>
        <rFont val="Calibri"/>
        <family val="2"/>
        <scheme val="minor"/>
      </rPr>
      <t xml:space="preserve">realizado o evento “Propostas de Conservação para a Toninha (Pontoporia blainvillei) na FMA I” </t>
    </r>
    <r>
      <rPr>
        <sz val="11"/>
        <rFont val="Calibri"/>
        <family val="2"/>
        <scheme val="minor"/>
      </rPr>
      <t xml:space="preserve">em </t>
    </r>
    <r>
      <rPr>
        <b/>
        <sz val="11"/>
        <rFont val="Calibri"/>
        <family val="2"/>
        <scheme val="minor"/>
      </rPr>
      <t>Porto Alegre</t>
    </r>
    <r>
      <rPr>
        <sz val="11"/>
        <rFont val="Calibri"/>
        <family val="2"/>
        <scheme val="minor"/>
      </rPr>
      <t>. 
O objetivo do evento foi</t>
    </r>
    <r>
      <rPr>
        <b/>
        <sz val="11"/>
        <rFont val="Calibri"/>
        <family val="2"/>
        <scheme val="minor"/>
      </rPr>
      <t xml:space="preserve"> integrar os resultados obtidos</t>
    </r>
    <r>
      <rPr>
        <sz val="11"/>
        <rFont val="Calibri"/>
        <family val="2"/>
        <scheme val="minor"/>
      </rPr>
      <t xml:space="preserve"> pelos projetos apoiados pelo Fundo Brasileiro para a Biodiversidade (FUNBIO) na FMA I, incluindo um </t>
    </r>
    <r>
      <rPr>
        <b/>
        <sz val="11"/>
        <rFont val="Calibri"/>
        <family val="2"/>
        <scheme val="minor"/>
      </rPr>
      <t>mapeamento das áreas críticas para a espécie nas FMAIa</t>
    </r>
    <r>
      <rPr>
        <sz val="11"/>
        <rFont val="Calibri"/>
        <family val="2"/>
        <scheme val="minor"/>
      </rPr>
      <t xml:space="preserve">. O </t>
    </r>
    <r>
      <rPr>
        <b/>
        <sz val="11"/>
        <rFont val="Calibri"/>
        <family val="2"/>
        <scheme val="minor"/>
      </rPr>
      <t>documento técnico está em fase final de revisão</t>
    </r>
    <r>
      <rPr>
        <sz val="11"/>
        <rFont val="Calibri"/>
        <family val="2"/>
        <scheme val="minor"/>
      </rPr>
      <t xml:space="preserve"> e deve finalizado em dezembro de 2020.                                            Foi</t>
    </r>
    <r>
      <rPr>
        <b/>
        <sz val="11"/>
        <rFont val="Calibri"/>
        <family val="2"/>
        <scheme val="minor"/>
      </rPr>
      <t xml:space="preserve"> identifica uma área ao sul da foz do Rio Doce como área de maior concentração de toninhas na FMA Ia.</t>
    </r>
    <r>
      <rPr>
        <sz val="11"/>
        <rFont val="Calibri"/>
        <family val="2"/>
        <scheme val="minor"/>
      </rPr>
      <t xml:space="preserve"> Essa é uma </t>
    </r>
    <r>
      <rPr>
        <b/>
        <sz val="11"/>
        <rFont val="Calibri"/>
        <family val="2"/>
        <scheme val="minor"/>
      </rPr>
      <t>área que a pesca é proibida</t>
    </r>
    <r>
      <rPr>
        <sz val="11"/>
        <rFont val="Calibri"/>
        <family val="2"/>
        <scheme val="minor"/>
      </rPr>
      <t xml:space="preserve"> atualmente, devido ao rompimento da barragem de mariana, contudo existem evidências que a pesca segue ocorrendo na região.                                                                                                                          </t>
    </r>
    <r>
      <rPr>
        <b/>
        <sz val="11"/>
        <rFont val="Calibri"/>
        <family val="2"/>
        <scheme val="minor"/>
      </rPr>
      <t>Processo em andamento de Criação da APA da Foz do Rio Doce, em Linhares/ES</t>
    </r>
    <r>
      <rPr>
        <sz val="11"/>
        <rFont val="Calibri"/>
        <family val="2"/>
        <scheme val="minor"/>
      </rPr>
      <t>.</t>
    </r>
  </si>
  <si>
    <r>
      <t xml:space="preserve">Sem ciência, </t>
    </r>
    <r>
      <rPr>
        <b/>
        <sz val="11"/>
        <rFont val="Calibri"/>
        <family val="2"/>
        <scheme val="minor"/>
      </rPr>
      <t>Ata da reunião</t>
    </r>
    <r>
      <rPr>
        <sz val="11"/>
        <rFont val="Calibri"/>
        <family val="2"/>
        <scheme val="minor"/>
      </rPr>
      <t xml:space="preserve">.                                                                                                                                                                       1. </t>
    </r>
    <r>
      <rPr>
        <b/>
        <sz val="11"/>
        <rFont val="Calibri"/>
        <family val="2"/>
        <scheme val="minor"/>
      </rPr>
      <t>Mapa de distribuição de toninhas com indicação das áreas críticas para toninha na FMA1a</t>
    </r>
    <r>
      <rPr>
        <sz val="11"/>
        <rFont val="Calibri"/>
        <family val="2"/>
        <scheme val="minor"/>
      </rPr>
      <t xml:space="preserve">. 
2. Publicação do </t>
    </r>
    <r>
      <rPr>
        <b/>
        <sz val="11"/>
        <rFont val="Calibri"/>
        <family val="2"/>
        <scheme val="minor"/>
      </rPr>
      <t>resumo científico</t>
    </r>
    <r>
      <rPr>
        <sz val="11"/>
        <rFont val="Calibri"/>
        <family val="2"/>
        <scheme val="minor"/>
      </rPr>
      <t xml:space="preserve">: Berchieri, N, Sucunza F, Ott PH, Capello Neves M, Farro AP, Martins A, Zerbini A, Daniewicz D. (2019). Insights into habitat use and identification of critical areas for two endangered populations of franciscana dolphins (Pontoporia blainvillei) in southeastern Brazil. Pp. 68-69. In: World Marine Mammal Conference, Barcelona, Espanha.   </t>
    </r>
    <r>
      <rPr>
        <b/>
        <sz val="11"/>
        <rFont val="Calibri"/>
        <family val="2"/>
        <scheme val="minor"/>
      </rPr>
      <t>SC_68B_ASI_05, relatórios do Rede Rio Doce Mar</t>
    </r>
    <r>
      <rPr>
        <sz val="11"/>
        <rFont val="Calibri"/>
        <family val="2"/>
        <scheme val="minor"/>
      </rPr>
      <t>. Relatório do Projeto IBJ/Funbio recomendando a criação da UC na FMA Ia.</t>
    </r>
  </si>
  <si>
    <r>
      <rPr>
        <b/>
        <sz val="11"/>
        <rFont val="Calibri"/>
        <family val="2"/>
        <scheme val="minor"/>
      </rPr>
      <t>Comunicação</t>
    </r>
    <r>
      <rPr>
        <sz val="11"/>
        <rFont val="Calibri"/>
        <family val="2"/>
        <scheme val="minor"/>
      </rPr>
      <t xml:space="preserve">. </t>
    </r>
    <r>
      <rPr>
        <b/>
        <sz val="11"/>
        <rFont val="Calibri"/>
        <family val="2"/>
        <scheme val="minor"/>
      </rPr>
      <t>Pandemia</t>
    </r>
    <r>
      <rPr>
        <sz val="11"/>
        <rFont val="Calibri"/>
        <family val="2"/>
        <scheme val="minor"/>
      </rPr>
      <t xml:space="preserve"> e um ano totalmente atípico para todos. Acho que o principal problema foi conseguirmos nos organizar diante das dificuldades enfrentadas esse ano. Agora que iniciamos esse processo de discussão e identificamos um grupo de trabalho talvez fique mais fácil.   Não há.    </t>
    </r>
    <r>
      <rPr>
        <b/>
        <sz val="11"/>
        <rFont val="Calibri"/>
        <family val="2"/>
        <scheme val="minor"/>
      </rPr>
      <t>Efetiva a fiscalização na região</t>
    </r>
    <r>
      <rPr>
        <sz val="11"/>
        <rFont val="Calibri"/>
        <family val="2"/>
        <scheme val="minor"/>
      </rPr>
      <t xml:space="preserve">. </t>
    </r>
  </si>
  <si>
    <t>Artur Andriolo, Ana Paula Cazerta Farro, Paulo Henrique Ott, Federico Sucunza, Kelly Bonach</t>
  </si>
  <si>
    <t>Serão agendadas novas reuniões que incluirão analistas que não puderam estar presentes neste primeiro momento.</t>
  </si>
  <si>
    <r>
      <t xml:space="preserve">Além dos documentos técnicos, que poderão ser enviados para os órgãos competentes, uma sugestão seria considerarmos como outro produto as </t>
    </r>
    <r>
      <rPr>
        <b/>
        <sz val="11"/>
        <rFont val="Calibri"/>
        <family val="2"/>
        <scheme val="minor"/>
      </rPr>
      <t>atas de reuniões,</t>
    </r>
    <r>
      <rPr>
        <sz val="11"/>
        <rFont val="Calibri"/>
        <family val="2"/>
        <scheme val="minor"/>
      </rPr>
      <t xml:space="preserve"> que serão realizadas com profissionais envolvidos no tema da ação e muitas vezes podem ser mais esclarecedoras e efetivas.   ok</t>
    </r>
  </si>
  <si>
    <t>Essa ação poderia finalizar no ano 5 como outras, pois a criação e/ou ampliação de uma unidade de conservação é um processo demorado na maioria dos casos, podendo tramitar por anos.   Ok</t>
  </si>
  <si>
    <t>4.4</t>
  </si>
  <si>
    <t>Recomendar a criação de UCs na Área de Manejo da Toninha FMA IIB (Babitonga).</t>
  </si>
  <si>
    <t>Documento técnico encaminhado para os orgãos competentes e Grupo Pró-Babitonga.</t>
  </si>
  <si>
    <t>Marcos Maes (IMA/SC), Tiago Gutierrez* (MPF), Sandra Souza (SAP/MAPA), Renan Paitach (Projeto Toninhas/Univille)</t>
  </si>
  <si>
    <t>municipios do entorno da Babitonga</t>
  </si>
  <si>
    <t>Baía Babitonga</t>
  </si>
  <si>
    <t>A proposta já foi encaminhada diversas vezes no passado. O Comitê de Bacia de Hidrográfica de Cubatão vai passar a incluir a Babitonga (possibilidade de atuação futura na gestão territorial)</t>
  </si>
  <si>
    <r>
      <t xml:space="preserve">Tivemos dificuldades no IMA em fechar uma agenda com a gerência e a professora Marta, depois o contato acabou se perdendo; aprovaram uma </t>
    </r>
    <r>
      <rPr>
        <b/>
        <sz val="11"/>
        <rFont val="Calibri"/>
        <family val="2"/>
        <scheme val="minor"/>
      </rPr>
      <t>legislação estadual que impede o IMA de se manifestar em processos de criação de UC</t>
    </r>
    <r>
      <rPr>
        <sz val="11"/>
        <rFont val="Calibri"/>
        <family val="2"/>
        <scheme val="minor"/>
      </rPr>
      <t xml:space="preserve">; em conversa com o responsável pelo ICMBIO no estado, este afirmou </t>
    </r>
    <r>
      <rPr>
        <b/>
        <sz val="11"/>
        <rFont val="Calibri"/>
        <family val="2"/>
        <scheme val="minor"/>
      </rPr>
      <t>não haver possibilidade de criação de UC Federal em SC;</t>
    </r>
    <r>
      <rPr>
        <sz val="11"/>
        <rFont val="Calibri"/>
        <family val="2"/>
        <scheme val="minor"/>
      </rPr>
      <t xml:space="preserve"> </t>
    </r>
    <r>
      <rPr>
        <b/>
        <sz val="11"/>
        <rFont val="Calibri"/>
        <family val="2"/>
        <scheme val="minor"/>
      </rPr>
      <t>IMA está dificuldade de criar UCs</t>
    </r>
    <r>
      <rPr>
        <sz val="11"/>
        <rFont val="Calibri"/>
        <family val="2"/>
        <scheme val="minor"/>
      </rPr>
      <t xml:space="preserve"> que não apresentam nenhum impecilho, mas não avançam na Secretaria; </t>
    </r>
    <r>
      <rPr>
        <b/>
        <sz val="11"/>
        <rFont val="Calibri"/>
        <family val="2"/>
        <scheme val="minor"/>
      </rPr>
      <t>Quem cria UCs estaduais em SC é a assembleia legislativa.</t>
    </r>
  </si>
  <si>
    <t>Marcos Eugênio Maes</t>
  </si>
  <si>
    <t>sim, meados de 2021</t>
  </si>
  <si>
    <t>final do PAN</t>
  </si>
  <si>
    <t>4.5</t>
  </si>
  <si>
    <t>Fortalecer a proposta de criação da UC na Área de Manejo da Toninha FMA III (Albardão).</t>
  </si>
  <si>
    <t>mês 6, ano 2</t>
  </si>
  <si>
    <t xml:space="preserve">Marcos Maes (IMA/SC), Eduardo Secchi (FURG), Jonatas Prado (ICMBio/APA-BF), Kleber Grübel (NEMA), Gilberto Sales (ICMBio/TAMAR), Roberta Aguiar (CEPSUL/ICMBio), Sandra Souza (SAP/MAPA) </t>
  </si>
  <si>
    <t>Santa Vitória do Palmar</t>
  </si>
  <si>
    <t>FMA III</t>
  </si>
  <si>
    <r>
      <t>Como iniciativa de fortalecimento da proposta, vale mencionar que a “</t>
    </r>
    <r>
      <rPr>
        <b/>
        <sz val="11"/>
        <rFont val="Calibri"/>
        <family val="2"/>
        <scheme val="minor"/>
      </rPr>
      <t>Criação de unidades de conservação de proteção integral no Região Sul, incluindo nominalmente o Albardão” foi sugerida no processo de contribuições ao Processo de Revisão da INI (MPA/MMA) No. 12 de 22 de Agosto de 2012</t>
    </r>
    <r>
      <rPr>
        <sz val="11"/>
        <rFont val="Calibri"/>
        <family val="2"/>
        <scheme val="minor"/>
      </rPr>
      <t xml:space="preserve"> conduzido pelo Departamento de Ordenamento e Desenvolvimento da Pesca – DEPOP em maio deste ano. Portanto, esta temática vai estar também em pauta em um outro fórum.    </t>
    </r>
    <r>
      <rPr>
        <b/>
        <sz val="11"/>
        <rFont val="Calibri"/>
        <family val="2"/>
        <scheme val="minor"/>
      </rPr>
      <t xml:space="preserve">O NEMA, IBJ e a OCC (Uruguai)  aprovou um projeto de 3 anos (junho de 2020 a maio 2023) </t>
    </r>
    <r>
      <rPr>
        <sz val="11"/>
        <rFont val="Calibri"/>
        <family val="2"/>
        <scheme val="minor"/>
      </rPr>
      <t xml:space="preserve">junto a OCEANS5 e </t>
    </r>
    <r>
      <rPr>
        <b/>
        <sz val="11"/>
        <rFont val="Calibri"/>
        <family val="2"/>
        <scheme val="minor"/>
      </rPr>
      <t xml:space="preserve">um dos objetivos é fortalecer e articular a proposta de criação de uma UC na região do Albardão. A identificação de áreas com maior CPUE de captura de toninha reforça a proposta de UC no Albardão. </t>
    </r>
  </si>
  <si>
    <r>
      <t>A importância da criação da Unidade de Conservação do Albardão constará no</t>
    </r>
    <r>
      <rPr>
        <b/>
        <sz val="11"/>
        <rFont val="Calibri"/>
        <family val="2"/>
        <scheme val="minor"/>
      </rPr>
      <t xml:space="preserve"> relatório final da “Oficina da Região Sul da Década do Oceano”</t>
    </r>
    <r>
      <rPr>
        <sz val="11"/>
        <rFont val="Calibri"/>
        <family val="2"/>
        <scheme val="minor"/>
      </rPr>
      <t xml:space="preserve"> que está em fase final de elaboração e será divulgado ainda em 2020. Após este etapa iniciará a fase nacional de elaboração do Plano Nacional de Implementação da Década do Oceano, que deve ir a consulta pública.   muita </t>
    </r>
    <r>
      <rPr>
        <b/>
        <sz val="11"/>
        <rFont val="Calibri"/>
        <family val="2"/>
        <scheme val="minor"/>
      </rPr>
      <t xml:space="preserve">articulação, principalmente com o ICMBio e pesquisadores para melhorar a poligonal e uma alteração substancial foi proposta pelo Prof. Eduardo para melhorar a proteção as toninhas   </t>
    </r>
  </si>
  <si>
    <t xml:space="preserve">Não conheço todos os detalhes do andamento do processo.  por enquanto nenhum </t>
  </si>
  <si>
    <t>Talvez rever e ampliar o prazo de término da ação (previsto para mês 6, ano 2). Mudar para final do PAN</t>
  </si>
  <si>
    <t>4.6</t>
  </si>
  <si>
    <t>Recomendar a criação de áreas de interesse de conservação para toninha nas APAs Marinhas do Estado de São Paulo.</t>
  </si>
  <si>
    <t>Laudo técnico encaminhado para os orgãos competentes.</t>
  </si>
  <si>
    <t>Criação de áreas de interesse de conservação da APA Marinha.</t>
  </si>
  <si>
    <t>Maria de Carvalho Tereza Lanza (Fundação Florestal de SP / APA Marinha Litoral Centro de SP)</t>
  </si>
  <si>
    <t xml:space="preserve">Caroina Bertozzi (Biopesca/UNESP), Marisa Goulart*, Estefani (Petrobras)*, Letícia Quito (APAMLS/SP), Marcio José dos Santos*, Paulo H. Ott (Uergs/GEMARS), Sandra Souza (SAP/MAPA) </t>
  </si>
  <si>
    <t xml:space="preserve">Municipios das APAs Marinhas, Parque estadual Xixová-Japuí </t>
  </si>
  <si>
    <t>APAs Marinhas.</t>
  </si>
  <si>
    <r>
      <t xml:space="preserve">Alguns </t>
    </r>
    <r>
      <rPr>
        <b/>
        <sz val="11"/>
        <rFont val="Calibri"/>
        <family val="2"/>
        <scheme val="minor"/>
      </rPr>
      <t>estudos recentes tem permitido a identificação de áreas prioritárias para a conservação de toninha dentro da FMA II</t>
    </r>
    <r>
      <rPr>
        <sz val="11"/>
        <rFont val="Calibri"/>
        <family val="2"/>
        <scheme val="minor"/>
      </rPr>
      <t xml:space="preserve"> (e.g. Danilewicz et al., 2019). Contudo, </t>
    </r>
    <r>
      <rPr>
        <b/>
        <sz val="11"/>
        <rFont val="Calibri"/>
        <family val="2"/>
        <scheme val="minor"/>
      </rPr>
      <t>um novo levantamento aéreo será realizado até dezembro de 2020</t>
    </r>
    <r>
      <rPr>
        <sz val="11"/>
        <rFont val="Calibri"/>
        <family val="2"/>
        <scheme val="minor"/>
      </rPr>
      <t xml:space="preserve">, o que permitirá refinar algumas análises espaciais. Além disso, entendo que </t>
    </r>
    <r>
      <rPr>
        <b/>
        <sz val="11"/>
        <rFont val="Calibri"/>
        <family val="2"/>
        <scheme val="minor"/>
      </rPr>
      <t>a proposição da criação de áreas protegidas dentro das APAs precisam ser melhor discutidas dentro dos próprios conselhos gestores</t>
    </r>
    <r>
      <rPr>
        <sz val="11"/>
        <rFont val="Calibri"/>
        <family val="2"/>
        <scheme val="minor"/>
      </rPr>
      <t>. Assunto ainda não discutido nas APAs Centro e Sul, talvez na APA N (GT Cetáceos).</t>
    </r>
  </si>
  <si>
    <t>Publicação do resumo científico: Daniewicz D. Sucunza F, Ott PH, Zerbini A, Glienke D (2019). Advances on the ecology, behavior and conservation of franciscanas in northern São Paulo, Brazil, through aerial surveys. Pp. 173-174. In: World Marine Mammal Conference, Barcelona, Espanha.</t>
  </si>
  <si>
    <r>
      <t xml:space="preserve">Existem </t>
    </r>
    <r>
      <rPr>
        <b/>
        <sz val="11"/>
        <rFont val="Calibri"/>
        <family val="2"/>
        <scheme val="minor"/>
      </rPr>
      <t>dados de campo que ainda estão sendo coletados e analisados</t>
    </r>
    <r>
      <rPr>
        <sz val="11"/>
        <rFont val="Calibri"/>
        <family val="2"/>
        <scheme val="minor"/>
      </rPr>
      <t xml:space="preserve">. Além disso, acredito que será </t>
    </r>
    <r>
      <rPr>
        <b/>
        <sz val="11"/>
        <rFont val="Calibri"/>
        <family val="2"/>
        <scheme val="minor"/>
      </rPr>
      <t>necessário um tempo maior para apresentação e discussão das propostas dentro dos conselhos gestores das APAs</t>
    </r>
    <r>
      <rPr>
        <sz val="11"/>
        <rFont val="Calibri"/>
        <family val="2"/>
        <scheme val="minor"/>
      </rPr>
      <t>. Acredito que existam etapas que levam mais tempo do que o previsto inicialmente.</t>
    </r>
  </si>
  <si>
    <t>Paulo Henrique Ott</t>
  </si>
  <si>
    <t>Outra questão importante seria rever o prazo de término da ação proposto (mês 12, ano 1), propondo possivelmente a sua  ampliação. Mês 12, ano 3.</t>
  </si>
  <si>
    <t>Retirar "Estefani (Petrobras)"</t>
  </si>
  <si>
    <t>4.7</t>
  </si>
  <si>
    <t>Recomendar a criação de área marinha protegida contígua ao Parque Nacional da Restinga Jurubatiba.</t>
  </si>
  <si>
    <t>Proteção da área marinha contígua ao Parque Nacional de Restinga Jurubatiba.</t>
  </si>
  <si>
    <t>Artur Andriolo (UFJF)</t>
  </si>
  <si>
    <t>Paulo H. Ott (Uergs/GEMARS), Federico Sucunza (GEMARS/IA), Daniel Danilewicz (GEMARS), Milton Marcondes* (IBJ), Lupércio*, Ana Paula Farro* (UFES), Sandra Souza (SAP/MAPA)</t>
  </si>
  <si>
    <t>área da IN 12 - a frente do Parque</t>
  </si>
  <si>
    <t>Macae, Carapebu e Quissamã (RJ)</t>
  </si>
  <si>
    <r>
      <t xml:space="preserve">Ainda por se iniciar. Alguns </t>
    </r>
    <r>
      <rPr>
        <b/>
        <sz val="11"/>
        <rFont val="Calibri"/>
        <family val="2"/>
        <scheme val="minor"/>
      </rPr>
      <t>estudos recentes tem corroborado a importância da região costeira marinha nas proximidades do Parque Nacional da Restinga Jurubatiba</t>
    </r>
    <r>
      <rPr>
        <sz val="11"/>
        <rFont val="Calibri"/>
        <family val="2"/>
        <scheme val="minor"/>
      </rPr>
      <t xml:space="preserve">. Merecem destaque </t>
    </r>
    <r>
      <rPr>
        <b/>
        <sz val="11"/>
        <rFont val="Calibri"/>
        <family val="2"/>
        <scheme val="minor"/>
      </rPr>
      <t>dois estudos apresentados em eventos científicos</t>
    </r>
    <r>
      <rPr>
        <sz val="11"/>
        <rFont val="Calibri"/>
        <family val="2"/>
        <scheme val="minor"/>
      </rPr>
      <t xml:space="preserve"> e a </t>
    </r>
    <r>
      <rPr>
        <b/>
        <sz val="11"/>
        <rFont val="Calibri"/>
        <family val="2"/>
        <scheme val="minor"/>
      </rPr>
      <t>realização de um evento que visou identificar exatamente o mapeamento das áreas críticas para a toninha na FMAI  (“Propostas de Conservação para a Toninha (Pontoporia blainvillei) na FMA I”)</t>
    </r>
    <r>
      <rPr>
        <sz val="11"/>
        <rFont val="Calibri"/>
        <family val="2"/>
        <scheme val="minor"/>
      </rPr>
      <t>. Contudo, entendo que ainda seja necessário um refinamento dessas análises para proposição dos limites da área proposta.    Nenhuma</t>
    </r>
  </si>
  <si>
    <r>
      <t xml:space="preserve">Sem ciência.                                                                                                                                                                                                1. </t>
    </r>
    <r>
      <rPr>
        <b/>
        <sz val="11"/>
        <rFont val="Arial"/>
        <family val="2"/>
      </rPr>
      <t>Shapefile das áreas de concentração da espécie na FMAIb</t>
    </r>
    <r>
      <rPr>
        <sz val="11"/>
        <rFont val="Arial"/>
        <family val="2"/>
      </rPr>
      <t xml:space="preserve">, elaborado durante o evento “Propostas de Conservação para a Toninha (Pontoporia blainvillei) na FMA I” em Porto Alegre, entre 10 e 11 de fevereiro de 2020.
2. </t>
    </r>
    <r>
      <rPr>
        <b/>
        <sz val="11"/>
        <rFont val="Arial"/>
        <family val="2"/>
      </rPr>
      <t>Publicação</t>
    </r>
    <r>
      <rPr>
        <sz val="11"/>
        <rFont val="Arial"/>
        <family val="2"/>
      </rPr>
      <t xml:space="preserve">: Berchieri, N, Sucunza F, Ott PH, Capello Neves M, Farro AP, Martins A, Zerbini A, Daniewicz D. (2019). Insights into habitat use and identification of critical areas for two endangered populations of franciscana dolphins (Pontoporia blainvillei) in southeastern Brazil. Pp. 68-69. In: World Marine Mammal Conference, Barcelona, Espanha.
3. </t>
    </r>
    <r>
      <rPr>
        <b/>
        <sz val="11"/>
        <rFont val="Arial"/>
        <family val="2"/>
      </rPr>
      <t>Publicação</t>
    </r>
    <r>
      <rPr>
        <sz val="11"/>
        <rFont val="Arial"/>
        <family val="2"/>
      </rPr>
      <t xml:space="preserve">: Danilewicz D, Sucunza F, Ott PH, Ferreira E, Perez MS, Berchieri N, Alvares D, Andriolo A, Secchi ER, Flores PAC, Farro AP, Martins A, Zerbini NA. (2020). Abundance and distribution of franciscanas (Pontoporia blainvillei) in northern Rio de Janeiro (FMA Ib), Brazil. Documento SC/68B/ASI/07 encaminhado ao comitê científico da  International Whaling Commission. Maio 2020.                                 </t>
    </r>
    <r>
      <rPr>
        <b/>
        <sz val="11"/>
        <rFont val="Arial"/>
        <family val="2"/>
      </rPr>
      <t xml:space="preserve">  SC/68B/ASI/07 Rev1</t>
    </r>
  </si>
  <si>
    <r>
      <rPr>
        <b/>
        <sz val="11"/>
        <rFont val="Calibri"/>
        <family val="2"/>
        <scheme val="minor"/>
      </rPr>
      <t>Articulação</t>
    </r>
    <r>
      <rPr>
        <sz val="11"/>
        <rFont val="Calibri"/>
        <family val="2"/>
        <scheme val="minor"/>
      </rPr>
      <t xml:space="preserve">. O próprio articulador não dedicou esforços maiores para dar andamento a essa ação. Não há.  </t>
    </r>
    <r>
      <rPr>
        <b/>
        <sz val="11"/>
        <rFont val="Calibri"/>
        <family val="2"/>
        <scheme val="minor"/>
      </rPr>
      <t>Articulação com lideranças locais</t>
    </r>
  </si>
  <si>
    <t>Artur Andriolo, Paulo Henrique Ott, Federico Sucunza</t>
  </si>
  <si>
    <t>Essa ação poderia ser integrada à ação 4.3 que resultaria na ampliação de abrangências para as áreas FMAIA e FMAIb. Os procedimentos para o encaminhamento me parecem semelhantes. Dessa forma, um grupo em contato direto e mais contante poderia dar força para essas iniciativas.</t>
  </si>
  <si>
    <t>inicio alterado para final de 2020.</t>
  </si>
  <si>
    <t>Rever a data final da ação. Entendo que a data final da ação talvez possa ser revista, considerando a necessidade de um refinamento dos dados para definição dos limites da área a ser proposta.  (manter como está)</t>
  </si>
  <si>
    <t xml:space="preserve">Caso seja considerada adequada a fusão o articulador aceita ser destituído da função e se mantém como colaborador. </t>
  </si>
  <si>
    <t xml:space="preserve">Fusão dom 4.3 (manter como está). Encaminhar documento técnico via GAT, para o órgão competente. O articulador poderia puxar a redação do documento. </t>
  </si>
  <si>
    <t>4.8</t>
  </si>
  <si>
    <t xml:space="preserve">Recomendar o reconhecimento e inclusão das áreas críticas para a conservação da toninha em instrumentos de planejamento e ordenamento territorial. </t>
  </si>
  <si>
    <t xml:space="preserve">Áreas críticas para a conservação da toninha incluídas em instrumentos de planejamento e ordenamentos territorial. </t>
  </si>
  <si>
    <t>Tiago Gutierrez (MPF)</t>
  </si>
  <si>
    <t xml:space="preserve">Eduardo Secchi (FURG), Paulo H. Ott (Uergs/GEMARS), Sandra Souza (SAP/MAPA) </t>
  </si>
  <si>
    <t>Não houve informação sobre o andamento da ação.</t>
  </si>
  <si>
    <t>4.9</t>
  </si>
  <si>
    <t>Mapear as sobreposições de empreendimentos planejados e áreas prioritárias de toninha.</t>
  </si>
  <si>
    <r>
      <t xml:space="preserve">Mapa (kml), </t>
    </r>
    <r>
      <rPr>
        <i/>
        <sz val="11"/>
        <rFont val="Calibri"/>
        <family val="2"/>
      </rPr>
      <t>shapefile</t>
    </r>
    <r>
      <rPr>
        <sz val="11"/>
        <rFont val="Calibri"/>
        <family val="2"/>
      </rPr>
      <t xml:space="preserve"> com os empreendimentos costeiros (existentes e planejados) nas Áreas de Manejo da Toninha (FMA).</t>
    </r>
  </si>
  <si>
    <t>Empreendimentos costeiros localizados nas FMA mapeados.</t>
  </si>
  <si>
    <t>Renata Lima (Ibama-ES/Dilic)</t>
  </si>
  <si>
    <t>Camila Domit* (UFPR), Verônica Ramos (IBAMA/DILIC)</t>
  </si>
  <si>
    <t>a principío essa ação não demanda custos, mas demanda articulação com os órgão estaduais para acessar os bancos de dados dos empreendimentos licenciados pelos estados do ES, RJ, SP, PR, SC, RS. E esse mapeamento deve ser disponibilizado em alguma plataforma, e ser previsto atualizações periódicas</t>
  </si>
  <si>
    <r>
      <rPr>
        <b/>
        <sz val="11"/>
        <rFont val="Calibri"/>
        <family val="2"/>
        <scheme val="minor"/>
      </rPr>
      <t>Foram encaminhados ofícios ao órgão estaduais de meio ambiente</t>
    </r>
    <r>
      <rPr>
        <sz val="11"/>
        <rFont val="Calibri"/>
        <family val="2"/>
        <scheme val="minor"/>
      </rPr>
      <t>, mas sem muito retorno.</t>
    </r>
  </si>
  <si>
    <r>
      <t xml:space="preserve">Foi elaborada, com as informações disponíveis, </t>
    </r>
    <r>
      <rPr>
        <b/>
        <sz val="11"/>
        <rFont val="Calibri"/>
        <family val="2"/>
        <scheme val="minor"/>
      </rPr>
      <t>listagem (e kml) de empreendimentos costeiros licenciados em âmbito federal e estaduais</t>
    </r>
  </si>
  <si>
    <r>
      <t xml:space="preserve">Estamos com </t>
    </r>
    <r>
      <rPr>
        <b/>
        <sz val="11"/>
        <rFont val="Calibri"/>
        <family val="2"/>
        <scheme val="minor"/>
      </rPr>
      <t>dificuldades de acessar as informações georreferenciadas dos órgãos estaduais</t>
    </r>
    <r>
      <rPr>
        <sz val="11"/>
        <rFont val="Calibri"/>
        <family val="2"/>
        <scheme val="minor"/>
      </rPr>
      <t>. Como indicado nas observações "esse mapeamento deve ser disponibilizado em alguma plataforma, e ser previsto atualizações periódicas", isso não temos condições de fazer sozinhos</t>
    </r>
  </si>
  <si>
    <t>Renata Pires Nogueira Lima</t>
  </si>
  <si>
    <t xml:space="preserve">Solicitar aos integrantes do grupo contatos nos órgãos estaduais, para podermos ter acesso as informações. </t>
  </si>
  <si>
    <t>ação já iniciada, tendo sido finalizada com a informação que tivemos acesso. Caso seja possível acessar mais informações, será necessário mais tempo para finalizar. Mudar para o final do PAN</t>
  </si>
  <si>
    <t>pode incluir como colaboradores, pessoas que tenha contatos com órgão estaduais de meio ambiente, Tiago Gutierrez* - MPF (para solicitar informações aos órgãos estaduais)</t>
  </si>
  <si>
    <t>Solicitar para o Estado como um todo (litoral)</t>
  </si>
  <si>
    <t>4.10</t>
  </si>
  <si>
    <t>Recomendar a inclusão de ações de redução do esforço de pesca de emalhe nos planos de manejo das UCs onde ocorre a toninha.</t>
  </si>
  <si>
    <t>Documento técnico encaminhado para as UCs.</t>
  </si>
  <si>
    <t>Ações de conservação incluídas nos planos de manejo.</t>
  </si>
  <si>
    <t>Jonatas do Prado (ICMBio/APA da Baleia Franca)</t>
  </si>
  <si>
    <t>Carla Filardi (ICMBio/CMA), Carolina Bertozzi (Biopesca/UNESP), Renan Paitach (Projeto Toninhas/Univille), Federico Sucunza (GEMARS/IA), Sérgio Estima (NEMA), Ana Paula Farro (UFES), Gustavo Rosa (IEMA)</t>
  </si>
  <si>
    <t>UCs onde ocorre a toninha</t>
  </si>
  <si>
    <r>
      <t>Em um dos documentos produzidos na</t>
    </r>
    <r>
      <rPr>
        <b/>
        <sz val="11"/>
        <rFont val="Calibri"/>
        <family val="2"/>
        <scheme val="minor"/>
      </rPr>
      <t xml:space="preserve"> reunião da CIB/IWC </t>
    </r>
    <r>
      <rPr>
        <sz val="11"/>
        <rFont val="Calibri"/>
        <family val="2"/>
        <scheme val="minor"/>
      </rPr>
      <t xml:space="preserve">deste ano, consta que a maioria das UCs na área de distribuição da toninha permite as atividades pesqueiras e estão concentradas na FMA II. Apesar disso, </t>
    </r>
    <r>
      <rPr>
        <b/>
        <sz val="11"/>
        <rFont val="Calibri"/>
        <family val="2"/>
        <scheme val="minor"/>
      </rPr>
      <t>apenas 2 UCs possuem ações ou normas direcionadas à conservação da espécie em seus Planos de Manejo</t>
    </r>
    <r>
      <rPr>
        <sz val="11"/>
        <rFont val="Calibri"/>
        <family val="2"/>
        <scheme val="minor"/>
      </rPr>
      <t xml:space="preserve">. Assim, o documento conclui que </t>
    </r>
    <r>
      <rPr>
        <b/>
        <sz val="11"/>
        <rFont val="Calibri"/>
        <family val="2"/>
        <scheme val="minor"/>
      </rPr>
      <t>as UCs inseridas na área de distribuição da toninha devem ter Planos de Manejo reconhecidos e contendo ações do PAN Toninha.</t>
    </r>
    <r>
      <rPr>
        <sz val="11"/>
        <rFont val="Calibri"/>
        <family val="2"/>
        <scheme val="minor"/>
      </rPr>
      <t xml:space="preserve">                          Foi </t>
    </r>
    <r>
      <rPr>
        <b/>
        <sz val="11"/>
        <rFont val="Calibri"/>
        <family val="2"/>
        <scheme val="minor"/>
      </rPr>
      <t>criado um grupo de trabalho para planejar estratégia de redução da pesca ilegal no interior do REVIS Ilha dos Lobos</t>
    </r>
    <r>
      <rPr>
        <sz val="11"/>
        <rFont val="Calibri"/>
        <family val="2"/>
        <scheme val="minor"/>
      </rPr>
      <t>. Adicionalmente,</t>
    </r>
    <r>
      <rPr>
        <b/>
        <sz val="11"/>
        <rFont val="Calibri"/>
        <family val="2"/>
        <scheme val="minor"/>
      </rPr>
      <t xml:space="preserve"> está sendo elaborado o plano de manejo da UC</t>
    </r>
    <r>
      <rPr>
        <sz val="11"/>
        <rFont val="Calibri"/>
        <family val="2"/>
        <scheme val="minor"/>
      </rPr>
      <t>, embora a questão da pesca não será abordada, pois a pesca não é permitida na UC.</t>
    </r>
    <r>
      <rPr>
        <b/>
        <sz val="11"/>
        <rFont val="Calibri"/>
        <family val="2"/>
        <scheme val="minor"/>
      </rPr>
      <t xml:space="preserve"> Pretende-se discutir estratégia de redução do esforço de pesca na área de amortecimento dessa UC </t>
    </r>
    <r>
      <rPr>
        <sz val="11"/>
        <rFont val="Calibri"/>
        <family val="2"/>
        <scheme val="minor"/>
      </rPr>
      <t xml:space="preserve">após a finalização do plano de manejo. </t>
    </r>
  </si>
  <si>
    <r>
      <rPr>
        <b/>
        <sz val="11"/>
        <rFont val="Calibri"/>
        <family val="2"/>
        <scheme val="minor"/>
      </rPr>
      <t>FMAIII:</t>
    </r>
    <r>
      <rPr>
        <sz val="11"/>
        <rFont val="Calibri"/>
        <family val="2"/>
        <scheme val="minor"/>
      </rPr>
      <t xml:space="preserve">
A inclusão de ações que visem a redução do esforço da pesca de emalhe para diminuição das capturas acidentais no Plano de Manejo do REVIS Ilha dos Lobos é um tema que será discutido nas oficinas de elaboração do Plano de Manejo da UC. As oficinas estavam previstas iniciar em março de 2020, mas devido a pandemia elas ainda não foram realizadas.
</t>
    </r>
    <r>
      <rPr>
        <b/>
        <sz val="11"/>
        <rFont val="Calibri"/>
        <family val="2"/>
        <scheme val="minor"/>
      </rPr>
      <t>Na área de amortecimento do REVIS Ilha dos Lobos está em andamento um projeto coordenado pelo GEMARS em parceria com os pescadores locais com o intuito de reduzir o esforço de pesca na região</t>
    </r>
    <r>
      <rPr>
        <sz val="11"/>
        <rFont val="Calibri"/>
        <family val="2"/>
        <scheme val="minor"/>
      </rPr>
      <t xml:space="preserve">. Nesse contexto, existe um </t>
    </r>
    <r>
      <rPr>
        <b/>
        <sz val="11"/>
        <rFont val="Calibri"/>
        <family val="2"/>
        <scheme val="minor"/>
      </rPr>
      <t>Grupo de Trabalho de pesca do REVIS para discutir alternativas econômicas como forma de redução do esforço de pesca</t>
    </r>
    <r>
      <rPr>
        <sz val="11"/>
        <rFont val="Calibri"/>
        <family val="2"/>
        <scheme val="minor"/>
      </rPr>
      <t xml:space="preserve">. Mas devido a pandemia não houve avanços significativos. 
</t>
    </r>
    <r>
      <rPr>
        <b/>
        <sz val="11"/>
        <rFont val="Calibri"/>
        <family val="2"/>
        <scheme val="minor"/>
      </rPr>
      <t>FMA II:</t>
    </r>
    <r>
      <rPr>
        <sz val="11"/>
        <rFont val="Calibri"/>
        <family val="2"/>
        <scheme val="minor"/>
      </rPr>
      <t xml:space="preserve">
No </t>
    </r>
    <r>
      <rPr>
        <b/>
        <sz val="11"/>
        <rFont val="Calibri"/>
        <family val="2"/>
        <scheme val="minor"/>
      </rPr>
      <t>Plano de Manejo da APABF existem três ações relacionadas a toninha e o ordenamento da atividade pesqueira</t>
    </r>
    <r>
      <rPr>
        <sz val="11"/>
        <rFont val="Calibri"/>
        <family val="2"/>
        <scheme val="minor"/>
      </rPr>
      <t xml:space="preserve">:  i) propor e apoiar medidas de proteção do golfinho-nariz-de-garrafa (boto-da-tainha) Tursiops truncatus e da toninha Pontoporia blainvillei no território da APABF e ambientes costeiros adjacentes; ii) estimular e apoiar a pesquisa e monitoramento do golfinho-nariz- de-garrafa e da toninha no território da APABF e identificar os impactos à conservação e ii) desenvolver projetos de monitoramento socioambiental participativo como forma de gestão de conflitos, agregando parcerias e visando à elaboração de acordos de pesca (envolvendo definição de petrechos e embarcações, limites de esforço, áreas de exclusão e outros parâmetros) como base para a normatização de planos específicos. 
</t>
    </r>
    <r>
      <rPr>
        <b/>
        <sz val="11"/>
        <rFont val="Calibri"/>
        <family val="2"/>
        <scheme val="minor"/>
      </rPr>
      <t>FMA I:</t>
    </r>
    <r>
      <rPr>
        <sz val="11"/>
        <rFont val="Calibri"/>
        <family val="2"/>
        <scheme val="minor"/>
      </rPr>
      <t xml:space="preserve">
</t>
    </r>
    <r>
      <rPr>
        <b/>
        <sz val="11"/>
        <rFont val="Calibri"/>
        <family val="2"/>
        <scheme val="minor"/>
      </rPr>
      <t>Nas três APAs Marinhas do litoral de São Paulo</t>
    </r>
    <r>
      <rPr>
        <sz val="11"/>
        <rFont val="Calibri"/>
        <family val="2"/>
        <scheme val="minor"/>
      </rPr>
      <t xml:space="preserve"> (APA Marinha Litoral Norte, APA Marinha Litoral Centro e APA Marinha Litoral Sul) </t>
    </r>
    <r>
      <rPr>
        <b/>
        <sz val="11"/>
        <rFont val="Calibri"/>
        <family val="2"/>
        <scheme val="minor"/>
      </rPr>
      <t>Grupos de Trabalho integrado da pesca de emalhe tem discutido o ordenamento das redes de emalhe na região</t>
    </r>
    <r>
      <rPr>
        <sz val="11"/>
        <rFont val="Calibri"/>
        <family val="2"/>
        <scheme val="minor"/>
      </rPr>
      <t>. Nenhum  Paper para CIB Juliana Di Tulio</t>
    </r>
  </si>
  <si>
    <r>
      <t xml:space="preserve">Até o presente momento </t>
    </r>
    <r>
      <rPr>
        <b/>
        <sz val="11"/>
        <rFont val="Calibri"/>
        <family val="2"/>
        <scheme val="minor"/>
      </rPr>
      <t>não há nenhuma articulação institucional na esfera federal, estadual e municipal</t>
    </r>
    <r>
      <rPr>
        <sz val="11"/>
        <rFont val="Calibri"/>
        <family val="2"/>
        <scheme val="minor"/>
      </rPr>
      <t xml:space="preserve"> no sentido de recomendar a inclusão de ações de redução do esforço de pesca de emalhe nos Planos de Manejo das UCs onde ocorre a toninha.     A </t>
    </r>
    <r>
      <rPr>
        <b/>
        <sz val="11"/>
        <rFont val="Calibri"/>
        <family val="2"/>
        <scheme val="minor"/>
      </rPr>
      <t>pandemia</t>
    </r>
    <r>
      <rPr>
        <sz val="11"/>
        <rFont val="Calibri"/>
        <family val="2"/>
        <scheme val="minor"/>
      </rPr>
      <t xml:space="preserve"> do coronavírus </t>
    </r>
    <r>
      <rPr>
        <b/>
        <sz val="11"/>
        <rFont val="Calibri"/>
        <family val="2"/>
        <scheme val="minor"/>
      </rPr>
      <t>impossibilitou a realização de reuniões do GT criado e também do conselho do REVIS Ilha dos Lobos</t>
    </r>
  </si>
  <si>
    <t xml:space="preserve">É necessário que a instituições responsáveis pelas Unidade de Conservação tenham conhecimento sobre a necessidade de recomendar a inclusão de ações que visem a redução do esforço pesqueiro de emalhe no Planos de Ação da UCs onde a toninha está presente. </t>
  </si>
  <si>
    <t>até final do Plano</t>
  </si>
  <si>
    <t>Adriana Miranda (CMA)</t>
  </si>
  <si>
    <t>Necessidade de mapear as Ucs na área de distribuição da toninha (usar mapeamento da Juliana Di Tulio/ paper CIB); compartilhar diretrizes com as Ucs para os Planos de Manejo. Fazer uma priorização das Ucs.</t>
  </si>
  <si>
    <t>Popularização e sensibilização da sociedade acerca da toninha, sua importância e estado de conservação</t>
  </si>
  <si>
    <t>5.1</t>
  </si>
  <si>
    <t>Articular a integração das campanhas já existentes de divulgação da toninha.</t>
  </si>
  <si>
    <t xml:space="preserve">Campanha estruturada e iniciada. </t>
  </si>
  <si>
    <t xml:space="preserve"> Identidade visual única.  Plataformas digitais atualizadas.</t>
  </si>
  <si>
    <t>Paulo H. Ott (UERGS/GEMARS)</t>
  </si>
  <si>
    <t>Renan Paitach (Projeto Toninhas/Univille), Carolina Bertozzi (Biopesca/UNESP), Ignácio Moreno (UFRGS), André Barreto (Univali), Adriana Miranda (ICMBio/CMA), Emanoel Ferreira (R3-Animal), Sérgio Estima (NEMA), Geraldo Ottoni Netto (ICMBio/NGI Alcatrazes)</t>
  </si>
  <si>
    <t>Regiões Sul e Sudeste</t>
  </si>
  <si>
    <t>Buscar apoio e contratação de profissionais (agência de publicidade)</t>
  </si>
  <si>
    <r>
      <t xml:space="preserve">Em 2020, a partir de uma construção coletiva de inúmeras instituições brasileiras, foi </t>
    </r>
    <r>
      <rPr>
        <b/>
        <sz val="11"/>
        <rFont val="Calibri"/>
        <family val="2"/>
        <scheme val="minor"/>
      </rPr>
      <t>criada uma identidade visual para o Dia Nacional da Toninha</t>
    </r>
    <r>
      <rPr>
        <sz val="11"/>
        <rFont val="Calibri"/>
        <family val="2"/>
        <scheme val="minor"/>
      </rPr>
      <t xml:space="preserve"> (comemorado em 01 de outubro). O selo, representado por um grupo de toninhas com um filhote, foi utilizado em 2020 e deverá ser mantido como identidade visual desta data comemorativa nos  próximos anos.  
Além dessa iniciativa, em 2020 foram desenvolvidas </t>
    </r>
    <r>
      <rPr>
        <b/>
        <sz val="11"/>
        <rFont val="Calibri"/>
        <family val="2"/>
        <scheme val="minor"/>
      </rPr>
      <t>inúmeras outras campanhas de divulgação da espécie por diferentes instituições</t>
    </r>
    <r>
      <rPr>
        <sz val="11"/>
        <rFont val="Calibri"/>
        <family val="2"/>
        <scheme val="minor"/>
      </rPr>
      <t xml:space="preserve">. Embora exista um esforço para o compartilhamento e divulgação dessas campanhas </t>
    </r>
    <r>
      <rPr>
        <b/>
        <sz val="11"/>
        <rFont val="Calibri"/>
        <family val="2"/>
        <scheme val="minor"/>
      </rPr>
      <t>não existe ainda um repositório para este material</t>
    </r>
    <r>
      <rPr>
        <sz val="11"/>
        <rFont val="Calibri"/>
        <family val="2"/>
        <scheme val="minor"/>
      </rPr>
      <t xml:space="preserve">. Contudo, merece destaque a realização em 2020, no </t>
    </r>
    <r>
      <rPr>
        <b/>
        <sz val="11"/>
        <rFont val="Calibri"/>
        <family val="2"/>
        <scheme val="minor"/>
      </rPr>
      <t>Dia Nacional da Toninha,  de um evento virtual "Webinar:</t>
    </r>
    <r>
      <rPr>
        <sz val="11"/>
        <rFont val="Calibri"/>
        <family val="2"/>
        <scheme val="minor"/>
      </rPr>
      <t xml:space="preserve"> Conhecendo o golfinho mais ameaçado do Brasil". No evento foram proferidas </t>
    </r>
    <r>
      <rPr>
        <b/>
        <sz val="11"/>
        <rFont val="Calibri"/>
        <family val="2"/>
        <scheme val="minor"/>
      </rPr>
      <t>16 palestras sobre vários temas relacionados à biologia e conservação da espécies</t>
    </r>
    <r>
      <rPr>
        <sz val="11"/>
        <rFont val="Calibri"/>
        <family val="2"/>
        <scheme val="minor"/>
      </rPr>
      <t xml:space="preserve"> por  diferentes pesquisadores brasileiros. O evento foi transmitido ao vivo e teve mais de 2.800 visualizações (https://www.youtube.com/watch?v=MU4yTgIch9Y). 
Por fim, uma outra iniciativa que merece destaque é o </t>
    </r>
    <r>
      <rPr>
        <b/>
        <sz val="11"/>
        <rFont val="Calibri"/>
        <family val="2"/>
        <scheme val="minor"/>
      </rPr>
      <t>lançamento em outubro de 2020 de uma campanha nacional de divulgação da espécie capitaneada pelo Fundo Brasileiro para a Biodiversidade (Funbio).</t>
    </r>
    <r>
      <rPr>
        <sz val="11"/>
        <rFont val="Calibri"/>
        <family val="2"/>
        <scheme val="minor"/>
      </rPr>
      <t xml:space="preserve"> Provavelmente, esta é a maior campanha de divulgação coordenada já realizada para a espécie no Brasil, com a inserção em inúmeras mídias e plataformas.</t>
    </r>
  </si>
  <si>
    <r>
      <t xml:space="preserve">Até onde eu sei, </t>
    </r>
    <r>
      <rPr>
        <b/>
        <sz val="11"/>
        <rFont val="Calibri"/>
        <family val="2"/>
        <scheme val="minor"/>
      </rPr>
      <t>apenas o que foi feito para o Dia da toninha</t>
    </r>
    <r>
      <rPr>
        <sz val="11"/>
        <rFont val="Calibri"/>
        <family val="2"/>
        <scheme val="minor"/>
      </rPr>
      <t xml:space="preserve">, mas que ao meu ver ainda não é um produto em si.                                                          1. </t>
    </r>
    <r>
      <rPr>
        <b/>
        <sz val="11"/>
        <rFont val="Calibri"/>
        <family val="2"/>
        <scheme val="minor"/>
      </rPr>
      <t>Desenvolvimento de um selo comemorativo (identidade visual) do Dia Nacional da Toninha</t>
    </r>
    <r>
      <rPr>
        <sz val="11"/>
        <rFont val="Calibri"/>
        <family val="2"/>
        <scheme val="minor"/>
      </rPr>
      <t xml:space="preserve">.(nova identidade visual p/ 2020, será a mesma de todos os anos?)
2. </t>
    </r>
    <r>
      <rPr>
        <b/>
        <sz val="11"/>
        <rFont val="Calibri"/>
        <family val="2"/>
        <scheme val="minor"/>
      </rPr>
      <t>Formação de uma rede de pesquisadores/instituições</t>
    </r>
    <r>
      <rPr>
        <sz val="11"/>
        <rFont val="Calibri"/>
        <family val="2"/>
        <scheme val="minor"/>
      </rPr>
      <t xml:space="preserve"> preocupadas e dedicadas a divulgação da espécie no Brasil;
3. </t>
    </r>
    <r>
      <rPr>
        <b/>
        <sz val="11"/>
        <rFont val="Calibri"/>
        <family val="2"/>
        <scheme val="minor"/>
      </rPr>
      <t xml:space="preserve">Lançamento de uma Campanha Nacional de divulgação da espécie </t>
    </r>
    <r>
      <rPr>
        <sz val="11"/>
        <rFont val="Calibri"/>
        <family val="2"/>
        <scheme val="minor"/>
      </rPr>
      <t>coordenada pelo Funbio.</t>
    </r>
  </si>
  <si>
    <r>
      <t xml:space="preserve">Acho que </t>
    </r>
    <r>
      <rPr>
        <b/>
        <sz val="11"/>
        <rFont val="Calibri"/>
        <family val="2"/>
        <scheme val="minor"/>
      </rPr>
      <t>falta de comunicação articulador e colaboradores</t>
    </r>
    <r>
      <rPr>
        <sz val="11"/>
        <rFont val="Calibri"/>
        <family val="2"/>
        <scheme val="minor"/>
      </rPr>
      <t xml:space="preserve">, uma integração maior. </t>
    </r>
    <r>
      <rPr>
        <b/>
        <sz val="11"/>
        <rFont val="Calibri"/>
        <family val="2"/>
        <scheme val="minor"/>
      </rPr>
      <t xml:space="preserve">Necessidade da criação de um repositório nacional de divulgação da espécie. </t>
    </r>
  </si>
  <si>
    <t>Adriana Vieira de Miranda, Paulo Henrique Ott</t>
  </si>
  <si>
    <r>
      <t xml:space="preserve">Fazer </t>
    </r>
    <r>
      <rPr>
        <b/>
        <sz val="11"/>
        <rFont val="Calibri"/>
        <family val="2"/>
        <scheme val="minor"/>
      </rPr>
      <t>um grupo de trabalho que esteve de fato ativo para a ação acontecer</t>
    </r>
    <r>
      <rPr>
        <sz val="11"/>
        <rFont val="Calibri"/>
        <family val="2"/>
        <scheme val="minor"/>
      </rPr>
      <t xml:space="preserve">.    </t>
    </r>
    <r>
      <rPr>
        <b/>
        <sz val="11"/>
        <rFont val="Calibri"/>
        <family val="2"/>
        <scheme val="minor"/>
      </rPr>
      <t>Adição de um resultado esperado e inclusão de novos colaboradores.  Realmente é necessário uma campanha integrada? O mais importante é divulgar a toninha. Para o Dia da Toninha é importante o uso da mesma identidade visual! A articulação entre campanhas pode ter o foco na otimização da divulgação por redes sociais.</t>
    </r>
  </si>
  <si>
    <t>Campanhas em andamento;  Identidade visual única no Dia da Toninha;  Plataformas digitais atualizadas.</t>
  </si>
  <si>
    <t>Como "Resultados Esperados" entendo que poderia ser acrescentado "uma maior conhecimento da toninha por diferentes atores sociais e instituições".   Ok</t>
  </si>
  <si>
    <t>Recomendo incluir pessoal do ES que também trabalha com a espécie.   Incluir os seguintes colaboradores: Mia Morete/VIVA (miamorete@gmail.com); Salvatore Siciliano/Fiocruz (gemmlagos@gmail.com); Camila Domit/CEM_UFPR (cadomit@gmail.com); Maurício Tavares/CECLIMAR-UFRGS (mauricio.ceclimar@gmail.com); Camilah Antunes Zappes/UFF (camilahaz@yahoo.com.br); Helio Hara/Funbio (helio.hara@funbio.org.br) ok</t>
  </si>
  <si>
    <t>Incluir ES    já está</t>
  </si>
  <si>
    <t>5.2</t>
  </si>
  <si>
    <t>Articular para a normatização do Dia da Toninha.</t>
  </si>
  <si>
    <t>Ofícios.</t>
  </si>
  <si>
    <t>Norma publicada.</t>
  </si>
  <si>
    <t xml:space="preserve"> Thaís Coutinho (DESP/MMA) </t>
  </si>
  <si>
    <t>Paulo H. Ott (Uergs/Gemars),Jonatas Prado (ICMBio/APA-BF), Renan Paitach (Projeto Toninhas/Univille), Karina Groch* (Instituto Australis), Adriana Miranda (ICMBio/CMA), Fábia Luna (ICMBio/CMA), Federico Sucunza (GEMARS/IA), Arthur Andriolo (UFJF/Instituto Aqualie)</t>
  </si>
  <si>
    <r>
      <t xml:space="preserve">Não tenho ciência de algum possível encaminhamento já feito por outros envolvidos. A </t>
    </r>
    <r>
      <rPr>
        <b/>
        <sz val="11"/>
        <rFont val="Calibri"/>
        <family val="2"/>
        <scheme val="minor"/>
      </rPr>
      <t>proposta foi oficialmente encaminhado para o ICMBio o qual abriu um processo (Processo n° 02034.000039/2019-83) e se  manifestou favorável à instituição do Dia Nacional da Toninha</t>
    </r>
    <r>
      <rPr>
        <sz val="11"/>
        <rFont val="Calibri"/>
        <family val="2"/>
        <scheme val="minor"/>
      </rPr>
      <t xml:space="preserve"> (Ofício SEI no 975/2019-GABIN/ICMBio). O </t>
    </r>
    <r>
      <rPr>
        <b/>
        <sz val="11"/>
        <rFont val="Calibri"/>
        <family val="2"/>
        <scheme val="minor"/>
      </rPr>
      <t>processo foi então encaminhado para a Secretaria de Biodiversidade (SBio) em 26/10/2019</t>
    </r>
    <r>
      <rPr>
        <sz val="11"/>
        <rFont val="Calibri"/>
        <family val="2"/>
        <scheme val="minor"/>
      </rPr>
      <t xml:space="preserve"> e, desde então, encontra-se estagnado nesta Secretaria. 
É importante destacar que o Centro Nacional de Pesquisa e Conservação de Mamíferos Aquáticos (ICMBio/CMA) oficializou o dia 1° de outubro como o Dia Nacional da Toninha já no ano de 2019, tendo divulgado a data em sua página oficial em 2019 e 2020.    E</t>
    </r>
    <r>
      <rPr>
        <b/>
        <sz val="11"/>
        <rFont val="Calibri"/>
        <family val="2"/>
        <scheme val="minor"/>
      </rPr>
      <t>m 2019 foi iniciado um processo que trata deste assunto com a minuta de portaria, entretanto não teve andamento nas instâncias superiores.</t>
    </r>
    <r>
      <rPr>
        <sz val="11"/>
        <rFont val="Calibri"/>
        <family val="2"/>
        <scheme val="minor"/>
      </rPr>
      <t xml:space="preserve">   Nenhuma</t>
    </r>
  </si>
  <si>
    <r>
      <t xml:space="preserve">Sem ciência. </t>
    </r>
    <r>
      <rPr>
        <b/>
        <sz val="11"/>
        <rFont val="Calibri"/>
        <family val="2"/>
        <scheme val="minor"/>
      </rPr>
      <t xml:space="preserve">Dia da toninha organizado e realizado de forma virtual </t>
    </r>
    <r>
      <rPr>
        <sz val="11"/>
        <rFont val="Calibri"/>
        <family val="2"/>
        <scheme val="minor"/>
      </rPr>
      <t xml:space="preserve">devido a pandemia.                                                                                                                                            1. Abertura do </t>
    </r>
    <r>
      <rPr>
        <b/>
        <sz val="11"/>
        <rFont val="Calibri"/>
        <family val="2"/>
        <scheme val="minor"/>
      </rPr>
      <t>Processo n° 02034.000039/2019-83 pelo ICMBIO</t>
    </r>
    <r>
      <rPr>
        <sz val="11"/>
        <rFont val="Calibri"/>
        <family val="2"/>
        <scheme val="minor"/>
      </rPr>
      <t xml:space="preserve">;
2. </t>
    </r>
    <r>
      <rPr>
        <b/>
        <sz val="11"/>
        <rFont val="Calibri"/>
        <family val="2"/>
        <scheme val="minor"/>
      </rPr>
      <t>Oficialização do dia 1° de outubro como o Dia Nacional da Toninha pelo CMA/ICMBio</t>
    </r>
    <r>
      <rPr>
        <sz val="11"/>
        <rFont val="Calibri"/>
        <family val="2"/>
        <scheme val="minor"/>
      </rPr>
      <t xml:space="preserve">;
3. </t>
    </r>
    <r>
      <rPr>
        <b/>
        <sz val="11"/>
        <rFont val="Calibri"/>
        <family val="2"/>
        <scheme val="minor"/>
      </rPr>
      <t>Ofício SEI no 975/2019-GABIN/ICMBio encaminhado à Secretaria de Biodiversidade (SBio) do Ministério do Meio Ambiente</t>
    </r>
    <r>
      <rPr>
        <sz val="11"/>
        <rFont val="Calibri"/>
        <family val="2"/>
        <scheme val="minor"/>
      </rPr>
      <t>.</t>
    </r>
  </si>
  <si>
    <r>
      <rPr>
        <b/>
        <sz val="11"/>
        <rFont val="Calibri"/>
        <family val="2"/>
        <scheme val="minor"/>
      </rPr>
      <t>Comunicação</t>
    </r>
    <r>
      <rPr>
        <sz val="11"/>
        <rFont val="Calibri"/>
        <family val="2"/>
        <scheme val="minor"/>
      </rPr>
      <t xml:space="preserve">. </t>
    </r>
    <r>
      <rPr>
        <b/>
        <sz val="11"/>
        <rFont val="Calibri"/>
        <family val="2"/>
        <scheme val="minor"/>
      </rPr>
      <t>O processo encontra-se estagnado na Secretaria de Biodiversidade (SBio) do Ministério do Meio Ambiente há mais de um ano</t>
    </r>
    <r>
      <rPr>
        <sz val="11"/>
        <rFont val="Calibri"/>
        <family val="2"/>
        <scheme val="minor"/>
      </rPr>
      <t xml:space="preserve">.   </t>
    </r>
    <r>
      <rPr>
        <b/>
        <sz val="11"/>
        <rFont val="Calibri"/>
        <family val="2"/>
        <scheme val="minor"/>
      </rPr>
      <t>Com a modificação da estrutura do MMA, será necessário um tempo maior para apresentação dessa pauta aos novos dirigentes.</t>
    </r>
  </si>
  <si>
    <t>Artur Andriolo, Adriana Vieira de Miranda, Paulo Henrique Ott, Thaís Evangelista Coutinho, Federico Sucunza</t>
  </si>
  <si>
    <r>
      <t>Talvez tentarmos</t>
    </r>
    <r>
      <rPr>
        <b/>
        <sz val="11"/>
        <rFont val="Calibri"/>
        <family val="2"/>
        <scheme val="minor"/>
      </rPr>
      <t xml:space="preserve"> criar uma portaria oficial para o dia igual a da baleia-franca</t>
    </r>
    <r>
      <rPr>
        <sz val="11"/>
        <rFont val="Calibri"/>
        <family val="2"/>
        <scheme val="minor"/>
      </rPr>
      <t xml:space="preserve">. </t>
    </r>
    <r>
      <rPr>
        <b/>
        <sz val="11"/>
        <rFont val="Calibri"/>
        <family val="2"/>
        <scheme val="minor"/>
      </rPr>
      <t>Inclusão de novos atores e readequação dos prazos.</t>
    </r>
  </si>
  <si>
    <t>A data final precisa ser revista pois já expirou (mês 3, ano 1). mês 6, ano 3  ok</t>
  </si>
  <si>
    <t>Sim, não vejo como colaborar nessa ação. Entendo que seria de suma importância a inclusão de um colaborador da Secretaria de Biodiversidade do Ministério do Meio Ambiente. Nesse sentido, sugiro o convite à Verônica Alberto Barros/MMA (veronica.barros@mma.gov.br) a qual está  par do assunto em função da Delegação Brasileira do Comitê Científico da Comissão Internacional Brasileira. ok</t>
  </si>
  <si>
    <t>Carta do GAT solicitando o andamento da formalização do Dia da Toninha</t>
  </si>
  <si>
    <t>5.3</t>
  </si>
  <si>
    <t>Articular com as secretarias estaduais e municipais de educação para a inserção da toninha nos conteúdos programáticos.</t>
  </si>
  <si>
    <t>Ofícios e atas de reuniões.</t>
  </si>
  <si>
    <t>Conteúdos programáticos incluindo a conservação da toninha. Material paradidático produzido ou adaptado.</t>
  </si>
  <si>
    <t>mês 7, ano 1</t>
  </si>
  <si>
    <t>mês 12, ano 3</t>
  </si>
  <si>
    <t>Marta Cremer (Univille), Renan Paitach (Projeto Toninhas/Univille), Paulo Castella (SEMA/PR), Carolina Bertozzi (Biopesca/UNESP)</t>
  </si>
  <si>
    <t>A ação era para ter iniciado em junho de 2019 e a as restrições em função da pandemia começaram em março.</t>
  </si>
  <si>
    <r>
      <t xml:space="preserve">o </t>
    </r>
    <r>
      <rPr>
        <b/>
        <sz val="11"/>
        <rFont val="Calibri"/>
        <family val="2"/>
        <scheme val="minor"/>
      </rPr>
      <t>articulador não entrou em contato</t>
    </r>
    <r>
      <rPr>
        <sz val="11"/>
        <rFont val="Calibri"/>
        <family val="2"/>
        <scheme val="minor"/>
      </rPr>
      <t xml:space="preserve"> com os colaboradores para saber se teve algum produto</t>
    </r>
  </si>
  <si>
    <r>
      <rPr>
        <b/>
        <sz val="11"/>
        <rFont val="Calibri"/>
        <family val="2"/>
        <scheme val="minor"/>
      </rPr>
      <t>Falta de articulação e pandemia</t>
    </r>
    <r>
      <rPr>
        <sz val="11"/>
        <rFont val="Calibri"/>
        <family val="2"/>
        <scheme val="minor"/>
      </rPr>
      <t xml:space="preserve"> </t>
    </r>
  </si>
  <si>
    <t>Sérgio Estima</t>
  </si>
  <si>
    <t xml:space="preserve">prorrogar o período de execução por um ano </t>
  </si>
  <si>
    <t>Sim, Prorrogar por um ano o final da ação, ficando a ação com o fim em mês 12, ano 4. em função da Pandemia   ok</t>
  </si>
  <si>
    <t>5.4</t>
  </si>
  <si>
    <t>Articular com as universidades, secretarias estaduais e municipais de educação para a inserção da toninha nos conteúdos extra-curriculares e de extensão, nas regiões de ocorrência da espécie.</t>
  </si>
  <si>
    <t>Conteúdos extra-curriculares e de extensão incluindo a conservação da Toninha.</t>
  </si>
  <si>
    <t>Sérgio Estima (NEMA), Marta Cremer (Univille), Paulo H. Ott (Uergs/GEMARS), Ana Paula Farro (UFES)</t>
  </si>
  <si>
    <t>Litoral SE/S</t>
  </si>
  <si>
    <r>
      <t>Devido a pandemia de covid-19 houve suspensão de aulas e um ano letivo totalmente atípico, o que causou dificuldade de articulação para essa ação.
 Apesar de n</t>
    </r>
    <r>
      <rPr>
        <b/>
        <sz val="11"/>
        <rFont val="Calibri"/>
        <family val="2"/>
        <scheme val="minor"/>
      </rPr>
      <t>ão ter sido possível uma articulação para a inserção da temática da toninha como conteúdo extracurricular em escolas e universidades</t>
    </r>
    <r>
      <rPr>
        <sz val="11"/>
        <rFont val="Calibri"/>
        <family val="2"/>
        <scheme val="minor"/>
      </rPr>
      <t>, o novo formato de aulas e interações propiciados pela expansão do uso da internet em meios de ensino representou uma oportunidade de divulgação para a temática, tendo sido realizados</t>
    </r>
    <r>
      <rPr>
        <b/>
        <sz val="11"/>
        <rFont val="Calibri"/>
        <family val="2"/>
        <scheme val="minor"/>
      </rPr>
      <t xml:space="preserve"> diversas atividades online.</t>
    </r>
    <r>
      <rPr>
        <sz val="11"/>
        <rFont val="Calibri"/>
        <family val="2"/>
        <scheme val="minor"/>
      </rPr>
      <t xml:space="preserve"> Um exemplo disso foi o</t>
    </r>
    <r>
      <rPr>
        <b/>
        <sz val="11"/>
        <rFont val="Calibri"/>
        <family val="2"/>
        <scheme val="minor"/>
      </rPr>
      <t xml:space="preserve"> Dia Nacional da Toninha</t>
    </r>
    <r>
      <rPr>
        <sz val="11"/>
        <rFont val="Calibri"/>
        <family val="2"/>
        <scheme val="minor"/>
      </rPr>
      <t xml:space="preserve">, onde diversas instituições disponibilizaram ações na internet, e houve uma grande articulação de pesquisadores e professores para que escolas e cursos acompanhassem o webnar e outras atividades do dia. Algumas escolas e cursos universitários acompanharam estas ações e até elaboraram atividades associadas ao tema.  </t>
    </r>
  </si>
  <si>
    <r>
      <rPr>
        <b/>
        <sz val="11"/>
        <rFont val="Calibri"/>
        <family val="2"/>
        <scheme val="minor"/>
      </rPr>
      <t>Não houve produtos conforme previsto pela matriz de planejamento (atas de reuniões de articulação).</t>
    </r>
    <r>
      <rPr>
        <sz val="11"/>
        <rFont val="Calibri"/>
        <family val="2"/>
        <scheme val="minor"/>
      </rPr>
      <t xml:space="preserve"> </t>
    </r>
    <r>
      <rPr>
        <b/>
        <sz val="11"/>
        <rFont val="Calibri"/>
        <family val="2"/>
        <scheme val="minor"/>
      </rPr>
      <t xml:space="preserve">Porém uma ampla variedade de produtos de comunicação com a temática da toninha, como palestras e webnars, foi disponibilizada nas mídias sociais e está disponível para utilização por professores. </t>
    </r>
    <r>
      <rPr>
        <sz val="11"/>
        <rFont val="Calibri"/>
        <family val="2"/>
        <scheme val="minor"/>
      </rPr>
      <t xml:space="preserve">
 O </t>
    </r>
    <r>
      <rPr>
        <b/>
        <sz val="11"/>
        <rFont val="Calibri"/>
        <family val="2"/>
        <scheme val="minor"/>
      </rPr>
      <t xml:space="preserve">Webnar do Dia da Toninha foi realizado pelo VIVA Golfinhos e Baleias </t>
    </r>
    <r>
      <rPr>
        <sz val="11"/>
        <rFont val="Calibri"/>
        <family val="2"/>
        <scheme val="minor"/>
      </rPr>
      <t xml:space="preserve">e um relatório com a compilação de participantes e articulações realizadas está sendo produzido pela instituição e estará disponível até o final de 2020. </t>
    </r>
  </si>
  <si>
    <r>
      <t xml:space="preserve">A </t>
    </r>
    <r>
      <rPr>
        <b/>
        <sz val="11"/>
        <rFont val="Calibri"/>
        <family val="2"/>
        <scheme val="minor"/>
      </rPr>
      <t>pandemia</t>
    </r>
    <r>
      <rPr>
        <sz val="11"/>
        <rFont val="Calibri"/>
        <family val="2"/>
        <scheme val="minor"/>
      </rPr>
      <t xml:space="preserve"> de covid-19 causou grande dificuldade para implementação da ação. </t>
    </r>
  </si>
  <si>
    <t>Renan Lopes Paitach</t>
  </si>
  <si>
    <r>
      <t xml:space="preserve">O início dessa ação foi previsto para o mês 7 deste ano, mas seu desenvolvimento da forma como foi pensando foi comprometido pela pandemia de covid-19. Entretanto, </t>
    </r>
    <r>
      <rPr>
        <b/>
        <sz val="11"/>
        <rFont val="Calibri"/>
        <family val="2"/>
        <scheme val="minor"/>
      </rPr>
      <t>diversas iniciativas no formato digital (e.g. webnars) que podem se enquadrar nessa ação</t>
    </r>
    <r>
      <rPr>
        <sz val="11"/>
        <rFont val="Calibri"/>
        <family val="2"/>
        <scheme val="minor"/>
      </rPr>
      <t xml:space="preserve">, portanto </t>
    </r>
    <r>
      <rPr>
        <b/>
        <sz val="11"/>
        <rFont val="Calibri"/>
        <family val="2"/>
        <scheme val="minor"/>
      </rPr>
      <t>pode-se considerar que a ação foi iniciada de forma adaptada.</t>
    </r>
  </si>
  <si>
    <t>5.5</t>
  </si>
  <si>
    <t xml:space="preserve">Promover a divulgação da toninha em fóruns institucionais e perante atores sociais envolvidos com o uso do espaço e recursos marinhos.  </t>
  </si>
  <si>
    <t>Boletins informativos relatos e atas de reuniões.</t>
  </si>
  <si>
    <t>Maior conhecimento da Toninha por diferentes atores sociais e instituções.</t>
  </si>
  <si>
    <t xml:space="preserve">André Barreto (Univali) </t>
  </si>
  <si>
    <t xml:space="preserve">Ignácio Moreno (UFRGS), Kelly Bonach (ICMBio/TAMAR), Fábia Luna (ICMBio/CMA), Adriana Miranda (ICMBio/CMA), Jonatas Prado (ICMBio/APA-BF), Sérgio Estima (NEMA), Federico Sucunza (GEMARS/IA), Eduardo Secchi (FURG) </t>
  </si>
  <si>
    <t xml:space="preserve">Exemplos: fóruns de gerenciamento costeiro, conselhos profissionais, pescadores, velejadores, cursos de aquaviários, etc.                                          Sugestão de custo (Gabriel/CMA): R$ 50.000,00 por ano p/ diárias e passagens. </t>
  </si>
  <si>
    <r>
      <rPr>
        <b/>
        <sz val="11"/>
        <rFont val="Calibri"/>
        <family val="2"/>
        <scheme val="minor"/>
      </rPr>
      <t>Ações de divulgação da toninha foram realizadas no Fórum de Aquicultura e Pesca do Litoral Norte do RS</t>
    </r>
    <r>
      <rPr>
        <sz val="11"/>
        <rFont val="Calibri"/>
        <family val="2"/>
        <scheme val="minor"/>
      </rPr>
      <t xml:space="preserve"> e </t>
    </r>
    <r>
      <rPr>
        <b/>
        <sz val="11"/>
        <rFont val="Calibri"/>
        <family val="2"/>
        <scheme val="minor"/>
      </rPr>
      <t>também nas oficinas da região sul da década dos oceanos</t>
    </r>
    <r>
      <rPr>
        <sz val="11"/>
        <rFont val="Calibri"/>
        <family val="2"/>
        <scheme val="minor"/>
      </rPr>
      <t xml:space="preserve">.   a) </t>
    </r>
    <r>
      <rPr>
        <b/>
        <sz val="11"/>
        <rFont val="Calibri"/>
        <family val="2"/>
        <scheme val="minor"/>
      </rPr>
      <t>Atendimento ao público durante a Exposição Agropecuária de São Mateus/ES em 2019</t>
    </r>
    <r>
      <rPr>
        <sz val="11"/>
        <rFont val="Calibri"/>
        <family val="2"/>
        <scheme val="minor"/>
      </rPr>
      <t xml:space="preserve">, juntamente com a UFES, o Projeto Meros e a ONG Ekobé; </t>
    </r>
    <r>
      <rPr>
        <b/>
        <sz val="11"/>
        <rFont val="Calibri"/>
        <family val="2"/>
        <scheme val="minor"/>
      </rPr>
      <t>Atendimento ao público durante a III Feira de Educação Ambiental de Conceição da Barra/ES</t>
    </r>
    <r>
      <rPr>
        <sz val="11"/>
        <rFont val="Calibri"/>
        <family val="2"/>
        <scheme val="minor"/>
      </rPr>
      <t xml:space="preserve">, em 2019; </t>
    </r>
    <r>
      <rPr>
        <b/>
        <sz val="11"/>
        <rFont val="Calibri"/>
        <family val="2"/>
        <scheme val="minor"/>
      </rPr>
      <t>Oficina de educação ambiental na Base Avançada do Centro TAMAR de Guriri, São Mateus/ES</t>
    </r>
    <r>
      <rPr>
        <sz val="11"/>
        <rFont val="Calibri"/>
        <family val="2"/>
        <scheme val="minor"/>
      </rPr>
      <t xml:space="preserve"> </t>
    </r>
    <r>
      <rPr>
        <b/>
        <sz val="11"/>
        <rFont val="Calibri"/>
        <family val="2"/>
        <scheme val="minor"/>
      </rPr>
      <t>relativa à conservação da Toninha,</t>
    </r>
    <r>
      <rPr>
        <sz val="11"/>
        <rFont val="Calibri"/>
        <family val="2"/>
        <scheme val="minor"/>
      </rPr>
      <t xml:space="preserve"> em 2019; </t>
    </r>
    <r>
      <rPr>
        <b/>
        <sz val="11"/>
        <rFont val="Calibri"/>
        <family val="2"/>
        <scheme val="minor"/>
      </rPr>
      <t>Publicações dos voluntários da Base do TAMAR de Guriri no Instagram e no Facebook a respeito da conservação da toninha, em 2020</t>
    </r>
    <r>
      <rPr>
        <sz val="11"/>
        <rFont val="Calibri"/>
        <family val="2"/>
        <scheme val="minor"/>
      </rPr>
      <t>.  Oficinas do IBJ com pescadores no ES e RJ. Reunião com órgãos ambientais no ES e RJ pelo IBJ. Projeto Funbio FMA II realizou reuniões com pescadores em SC. também ocorreram reuniões com pescadores no RS.</t>
    </r>
  </si>
  <si>
    <r>
      <rPr>
        <b/>
        <sz val="11"/>
        <rFont val="Calibri"/>
        <family val="2"/>
        <scheme val="minor"/>
      </rPr>
      <t>Dia da toninha</t>
    </r>
    <r>
      <rPr>
        <sz val="11"/>
        <rFont val="Calibri"/>
        <family val="2"/>
        <scheme val="minor"/>
      </rPr>
      <t xml:space="preserve">, </t>
    </r>
    <r>
      <rPr>
        <b/>
        <sz val="11"/>
        <rFont val="Calibri"/>
        <family val="2"/>
        <scheme val="minor"/>
      </rPr>
      <t>divulgação da espécie em GTs de Emalhe</t>
    </r>
    <r>
      <rPr>
        <sz val="11"/>
        <rFont val="Calibri"/>
        <family val="2"/>
        <scheme val="minor"/>
      </rPr>
      <t xml:space="preserve">. </t>
    </r>
    <r>
      <rPr>
        <b/>
        <sz val="11"/>
        <rFont val="Calibri"/>
        <family val="2"/>
        <scheme val="minor"/>
      </rPr>
      <t>Atas do Fórum</t>
    </r>
    <r>
      <rPr>
        <sz val="11"/>
        <rFont val="Calibri"/>
        <family val="2"/>
        <scheme val="minor"/>
      </rPr>
      <t xml:space="preserve">. </t>
    </r>
  </si>
  <si>
    <r>
      <t xml:space="preserve">Devido a </t>
    </r>
    <r>
      <rPr>
        <b/>
        <sz val="11"/>
        <rFont val="Calibri"/>
        <family val="2"/>
        <scheme val="minor"/>
      </rPr>
      <t xml:space="preserve">pandemia </t>
    </r>
    <r>
      <rPr>
        <sz val="11"/>
        <rFont val="Calibri"/>
        <family val="2"/>
        <scheme val="minor"/>
      </rPr>
      <t xml:space="preserve">dificulta essas divulgações de forma mais ampla e eficaz.  A </t>
    </r>
    <r>
      <rPr>
        <b/>
        <sz val="11"/>
        <rFont val="Calibri"/>
        <family val="2"/>
        <scheme val="minor"/>
      </rPr>
      <t>pandemia</t>
    </r>
    <r>
      <rPr>
        <sz val="11"/>
        <rFont val="Calibri"/>
        <family val="2"/>
        <scheme val="minor"/>
      </rPr>
      <t xml:space="preserve"> do cornavírus impossibilitou a realização de reuniões no âmbito do Fórum de Pesca do LN do RS.                                                                         </t>
    </r>
  </si>
  <si>
    <t>Adriana Vieira de Miranda, Federico Sucunza, Kelly Bonach</t>
  </si>
  <si>
    <r>
      <rPr>
        <b/>
        <sz val="11"/>
        <rFont val="Calibri"/>
        <family val="2"/>
        <scheme val="minor"/>
      </rPr>
      <t>Articular com instituições de ensino</t>
    </r>
    <r>
      <rPr>
        <sz val="11"/>
        <rFont val="Calibri"/>
        <family val="2"/>
        <scheme val="minor"/>
      </rPr>
      <t xml:space="preserve"> para a integração das informações da espécie na grade curricular. </t>
    </r>
  </si>
  <si>
    <t>Integração do PAN Toninha com as políticas públicas afins em diferentes esferas nacionais e internacionais</t>
  </si>
  <si>
    <t>6.1</t>
  </si>
  <si>
    <t>Fortalecer e atualizar o Consórcio Franciscana.</t>
  </si>
  <si>
    <t>Regimento interno do Consórcio / Site atualizado (pontoporia.org).</t>
  </si>
  <si>
    <t>Consórcio articulado e atuante.</t>
  </si>
  <si>
    <t>Ignácio Moreno (UFRGS)</t>
  </si>
  <si>
    <t>Sérgio Estima (NEMA), Paulo H. Ott (Uergs/GEMARS), Carolina Bertozzi (Biopesca/UNESP), Arthur Andriolo (UFJF/Instituto Aqualie), Eduardo Secchi (FURG)</t>
  </si>
  <si>
    <t>(vincular mais com o nome Toninha, dentro do site e em contato com o Google, ferramentas de busca). Custo p/ pequenas reuniões presenciais</t>
  </si>
  <si>
    <r>
      <t xml:space="preserve">Acredito que </t>
    </r>
    <r>
      <rPr>
        <b/>
        <sz val="11"/>
        <rFont val="Calibri"/>
        <family val="2"/>
        <scheme val="minor"/>
      </rPr>
      <t>havia um planejamento de aproveitar o Congresso da Sociedade Latino Americana de Mamíferos Aquáticos</t>
    </r>
    <r>
      <rPr>
        <sz val="11"/>
        <rFont val="Calibri"/>
        <family val="2"/>
        <scheme val="minor"/>
      </rPr>
      <t xml:space="preserve">, que seria em Setembro de 2020, para reunir as pessoas e discutir a continuidade do Consórcio. Com o adiamento do evento </t>
    </r>
    <r>
      <rPr>
        <b/>
        <sz val="11"/>
        <rFont val="Calibri"/>
        <family val="2"/>
        <scheme val="minor"/>
      </rPr>
      <t>devido à pandemia</t>
    </r>
    <r>
      <rPr>
        <sz val="11"/>
        <rFont val="Calibri"/>
        <family val="2"/>
        <scheme val="minor"/>
      </rPr>
      <t xml:space="preserve"> </t>
    </r>
    <r>
      <rPr>
        <b/>
        <sz val="11"/>
        <rFont val="Calibri"/>
        <family val="2"/>
        <scheme val="minor"/>
      </rPr>
      <t>essa oportunidade ficou adiada</t>
    </r>
    <r>
      <rPr>
        <sz val="11"/>
        <rFont val="Calibri"/>
        <family val="2"/>
        <scheme val="minor"/>
      </rPr>
      <t xml:space="preserve">.  Nos dias 12-14 de fevereiro de 2020, o GEMARS com o apoio do Fundo Brasileiro para a Biodiversidade (Funbio) organizou em Porto Alegre o “Workshop Preparatório para a Revisão do Status da Toninha (Pontoporia blainvillei) pelo Comitê Científico da Comissão Internacional Baleeira”. Participaram da reunião diversos pesquisadores e gestores do Brasil, Uruguai e Argentina. Na ocasião, aproveitando a participação de vários representantes dos três países, foi realizada uma breve reunião do Consórcio Franciscana. Foi reiterada a importância do Consórcio para coordenação e cooperação das ações de conservação da espécie nos três países. </t>
    </r>
  </si>
  <si>
    <r>
      <t>Com a Pandemia, e o isolamento social,</t>
    </r>
    <r>
      <rPr>
        <b/>
        <sz val="11"/>
        <rFont val="Calibri"/>
        <family val="2"/>
        <scheme val="minor"/>
      </rPr>
      <t xml:space="preserve"> a situação do "home office" não permitiu anda que eu possa me debruçar sobre esse assuto</t>
    </r>
    <r>
      <rPr>
        <sz val="11"/>
        <rFont val="Calibri"/>
        <family val="2"/>
        <scheme val="minor"/>
      </rPr>
      <t xml:space="preserve">.  </t>
    </r>
    <r>
      <rPr>
        <b/>
        <sz val="11"/>
        <rFont val="Calibri"/>
        <family val="2"/>
        <scheme val="minor"/>
      </rPr>
      <t xml:space="preserve"> Pandemia</t>
    </r>
  </si>
  <si>
    <t>Ignacio Benites Moreno, Artur Andriolo</t>
  </si>
  <si>
    <t>6.2</t>
  </si>
  <si>
    <t>Divulgar o PAN junto aos órgãos licenciadores federal, estaduais e municipais.</t>
  </si>
  <si>
    <t>Órgãos licenciadores conhecendo o PAN.</t>
  </si>
  <si>
    <t>Milton Marcondes (IBJ)</t>
  </si>
  <si>
    <t>Sérgio Estima (NEMA), Arthur Andriolo (UFJF/Instituto Aqualie)</t>
  </si>
  <si>
    <r>
      <t xml:space="preserve">Por iniciativa do Sergio Estima o PAN foi </t>
    </r>
    <r>
      <rPr>
        <b/>
        <sz val="11"/>
        <rFont val="Calibri"/>
        <family val="2"/>
        <scheme val="minor"/>
      </rPr>
      <t>encaminhado ao setor de Licenciamento ambiental do município de Rio Grande, RS</t>
    </r>
    <r>
      <rPr>
        <sz val="11"/>
        <rFont val="Calibri"/>
        <family val="2"/>
        <scheme val="minor"/>
      </rPr>
      <t xml:space="preserve">.    </t>
    </r>
    <r>
      <rPr>
        <b/>
        <sz val="11"/>
        <rFont val="Calibri"/>
        <family val="2"/>
        <scheme val="minor"/>
      </rPr>
      <t>Discussão de elementos do PAN toninha com a COEXP-IBAMA durante elaboração de planos para o licenciamento e avaliação de impactos acústicos. Após reunião com os órgãos ambientais do RJ e ES, foi encaminhada a Matriz e Portaria do PAN.</t>
    </r>
  </si>
  <si>
    <t>Não houve articulação</t>
  </si>
  <si>
    <t>Milton Cesar C. Marcondes, Artur Andriolo</t>
  </si>
  <si>
    <t>Incluir algum representante do Governo  (ICMBio) entre os colaboradores da ação.</t>
  </si>
  <si>
    <t>Gabriel Rebouças (CMA)</t>
  </si>
  <si>
    <t>Sugestão de atores locais encaminharem a Matriz e Portaria para os orgãos do Estado.</t>
  </si>
  <si>
    <t>6.3</t>
  </si>
  <si>
    <t>Divulgar o PAN junto às UCs, entre o Espírito Santo e o Rio Grande do Sul, e articular com UCs em processo de elaboração ou revisão de planos de manejo para que considerem o PAN.</t>
  </si>
  <si>
    <t>Ofícios</t>
  </si>
  <si>
    <t>Planos de manejo das UCs contemplando ações de conservação da toninha / Gestores e comunidades das UCs conhecendo o PAN.</t>
  </si>
  <si>
    <t>Geraldo Ottoni Netto (ICMBio/NGI Alcatrazes)</t>
  </si>
  <si>
    <t>Paulo H. Ott (Uergs/GEMARS), Sérgio Estima (NEMA), Jonatas Prado (ICMBio/APA-BF)</t>
  </si>
  <si>
    <t>Matriz e Portaria encaminhada para o Parque Estadual de Itaúnas/ES, pelo IBJ.</t>
  </si>
  <si>
    <t xml:space="preserve">Encaminhar Matriz, Portaria e Sumário para as principais Ucs, pode ser a partir do atores locais. </t>
  </si>
  <si>
    <t>6.4</t>
  </si>
  <si>
    <t>Divulgar o PAN junto aos órgãos de gestão pesqueira.</t>
  </si>
  <si>
    <t>Integração dos objetivos do PAN nas políticas de gestão pesqueira.</t>
  </si>
  <si>
    <t>mês 6, ano 5</t>
  </si>
  <si>
    <t>MAPA-SAP / APAs estaduais SP / fórum catarinense de gestão pesqueira / Furg</t>
  </si>
  <si>
    <r>
      <t>O</t>
    </r>
    <r>
      <rPr>
        <b/>
        <sz val="11"/>
        <rFont val="Calibri"/>
        <family val="2"/>
        <scheme val="minor"/>
      </rPr>
      <t xml:space="preserve"> articulador não consultou os colaboradores</t>
    </r>
    <r>
      <rPr>
        <sz val="11"/>
        <rFont val="Calibri"/>
        <family val="2"/>
        <scheme val="minor"/>
      </rPr>
      <t xml:space="preserve"> para ver se eles realizaram alguma atividade para atender essa ação. 
Não sei se atende essa ação, mais </t>
    </r>
    <r>
      <rPr>
        <b/>
        <sz val="11"/>
        <rFont val="Calibri"/>
        <family val="2"/>
        <scheme val="minor"/>
      </rPr>
      <t xml:space="preserve">foi realizada um articulação, (Gabriel CMA/ICMBio) para os integrantes do PAN Toninhas participassem da consulta pública, que a "SAP-MAPA" estava realizado sobre a INI 12/2012 </t>
    </r>
    <r>
      <rPr>
        <sz val="11"/>
        <rFont val="Calibri"/>
        <family val="2"/>
        <scheme val="minor"/>
      </rPr>
      <t>que regulamenta a pescaria de emalhe. Para essa participação foi realizada uma reunião virtual, entre alguns integrantes do PAN Toninhas, para realizarmos um alinhamento nas respostas da consulta pública. Eu particularmente achei essa articulação muito importante e pode ser utilizada aqui ou na ação de revisão da INI12/2012.  Encaminhamento da Matriz e Portaria para Fiperj e para SEMA/ES.</t>
    </r>
  </si>
  <si>
    <r>
      <rPr>
        <b/>
        <sz val="11"/>
        <rFont val="Calibri"/>
        <family val="2"/>
        <scheme val="minor"/>
      </rPr>
      <t>Se a articulação junto a SAP-MAPA for aceita os produtos são os formulários preenchidos</t>
    </r>
    <r>
      <rPr>
        <sz val="11"/>
        <rFont val="Calibri"/>
        <family val="2"/>
        <scheme val="minor"/>
      </rPr>
      <t>. Carta do GAT para a SAP/MAPA.</t>
    </r>
  </si>
  <si>
    <r>
      <t>A PORTARIA Nº 655/2019 que aprova o 2º ciclo do Plano de Ação Nacional para Conservação da Toninha - PAN Toninha foi publicado em novembro de 2019 e essa ação deveria iniciar em maio de 2020, quando já tinha começado as restrições de deslocamentos e interações sociais, em função da</t>
    </r>
    <r>
      <rPr>
        <b/>
        <sz val="11"/>
        <rFont val="Calibri"/>
        <family val="2"/>
        <scheme val="minor"/>
      </rPr>
      <t xml:space="preserve"> pandemia da COVID19</t>
    </r>
    <r>
      <rPr>
        <sz val="11"/>
        <rFont val="Calibri"/>
        <family val="2"/>
        <scheme val="minor"/>
      </rPr>
      <t>. Pandemia e o articulador não se empenhou para dar andamento da ação.</t>
    </r>
  </si>
  <si>
    <t>Sem recomendações</t>
  </si>
  <si>
    <t>6.5</t>
  </si>
  <si>
    <t>Fortalecer a inserção de temas relacionados à toninha em planos nacionais e políticas públicas, tais como o combate ao lixo do mar, o plano ODS e a década dos oceanos.</t>
  </si>
  <si>
    <t>Memorandos, Ofícios e relatos de reuniões.</t>
  </si>
  <si>
    <t xml:space="preserve">Inserção do tema em planos nacionais, políticas publicas  tais como combate o lixo do mar, o plano ODS e década dos oceanos. </t>
  </si>
  <si>
    <t>Thaís Coutinho (DESP/MMA)</t>
  </si>
  <si>
    <r>
      <rPr>
        <b/>
        <sz val="11"/>
        <rFont val="Calibri"/>
        <family val="2"/>
        <scheme val="minor"/>
      </rPr>
      <t>A partir da demanda do GAT do PAN Cetáceos Marinhos, o CMA recomendou o encaminhamento de um Ofício, da Dibio/ICMBio para a Dipro/Ibama, solicitando a inclusão da fiscalização da pesca de emalhe no Plano Nacional Anual de Proteção Ambiental (PNAPA)</t>
    </r>
    <r>
      <rPr>
        <sz val="11"/>
        <rFont val="Calibri"/>
        <family val="2"/>
        <scheme val="minor"/>
      </rPr>
      <t xml:space="preserve">. Esse </t>
    </r>
    <r>
      <rPr>
        <b/>
        <sz val="11"/>
        <rFont val="Calibri"/>
        <family val="2"/>
        <scheme val="minor"/>
      </rPr>
      <t>Ofício já foi encaminhado</t>
    </r>
    <r>
      <rPr>
        <sz val="11"/>
        <rFont val="Calibri"/>
        <family val="2"/>
        <scheme val="minor"/>
      </rPr>
      <t xml:space="preserve">. A partir da demanda dos GAT dos PAN Toninha e Cetáceos Marinhos, o CMA também solicitou para o ICMBio encaminhar </t>
    </r>
    <r>
      <rPr>
        <b/>
        <sz val="11"/>
        <rFont val="Calibri"/>
        <family val="2"/>
        <scheme val="minor"/>
      </rPr>
      <t>Ofício para a SAP/MAPA pedindo para considerar o problema das capturas incidentais de toninha e outros cetáceos na revisão da INI 12/2012,</t>
    </r>
    <r>
      <rPr>
        <sz val="11"/>
        <rFont val="Calibri"/>
        <family val="2"/>
        <scheme val="minor"/>
      </rPr>
      <t xml:space="preserve"> evitando diminuição das restrições ambientais e aguardando os resultados do Projeto Toninha/Funbio (esse Ofício </t>
    </r>
    <r>
      <rPr>
        <b/>
        <sz val="11"/>
        <rFont val="Calibri"/>
        <family val="2"/>
        <scheme val="minor"/>
      </rPr>
      <t>ainda não saiu do Gab/ICMBio</t>
    </r>
    <r>
      <rPr>
        <sz val="11"/>
        <rFont val="Calibri"/>
        <family val="2"/>
        <scheme val="minor"/>
      </rPr>
      <t xml:space="preserve">).      Há uma atividade concluída para esta ação. Em 2019, </t>
    </r>
    <r>
      <rPr>
        <b/>
        <sz val="11"/>
        <rFont val="Calibri"/>
        <family val="2"/>
        <scheme val="minor"/>
      </rPr>
      <t>o MMA publicou o Plano Nacional de Combate ao Lixo no Mar</t>
    </r>
    <r>
      <rPr>
        <sz val="11"/>
        <rFont val="Calibri"/>
        <family val="2"/>
        <scheme val="minor"/>
      </rPr>
      <t xml:space="preserve">, que </t>
    </r>
    <r>
      <rPr>
        <b/>
        <sz val="11"/>
        <rFont val="Calibri"/>
        <family val="2"/>
        <scheme val="minor"/>
      </rPr>
      <t>aborda a questão do impacto do lixo no mar para os cetáceos</t>
    </r>
    <r>
      <rPr>
        <sz val="11"/>
        <rFont val="Calibri"/>
        <family val="2"/>
        <scheme val="minor"/>
      </rPr>
      <t>. Em relação aos demais pontos mencionados na ação: a Década dos Oceanos está sendo tratada mais diretamente pelo MCTI. Sobre o Plano ODS que está mencionada na descrição da ação esse plano não existe. Essa é uma agenda da ONU no qual os países aderem para consecução dos objetivos propostos e das metas por lá estabelecidas. Não temos como modificar essa agenda. A</t>
    </r>
    <r>
      <rPr>
        <b/>
        <sz val="11"/>
        <rFont val="Calibri"/>
        <family val="2"/>
        <scheme val="minor"/>
      </rPr>
      <t xml:space="preserve"> importância da criação da Unidade de Conservação do Albardão constará no relatório final da “Oficina da Região Sul da Década do Oceano</t>
    </r>
    <r>
      <rPr>
        <sz val="11"/>
        <rFont val="Calibri"/>
        <family val="2"/>
        <scheme val="minor"/>
      </rPr>
      <t>” que está em fase final de elaboração e será divulgado ainda em 2020.</t>
    </r>
    <r>
      <rPr>
        <b/>
        <sz val="11"/>
        <rFont val="Calibri"/>
        <family val="2"/>
        <scheme val="minor"/>
      </rPr>
      <t xml:space="preserve"> Após este etapa iniciará a fase nacional de elaboração do Plano Nacional de Implementação da Década do Oceano,</t>
    </r>
    <r>
      <rPr>
        <sz val="11"/>
        <rFont val="Calibri"/>
        <family val="2"/>
        <scheme val="minor"/>
      </rPr>
      <t xml:space="preserve"> que deve ir a consulta pública    </t>
    </r>
  </si>
  <si>
    <r>
      <rPr>
        <b/>
        <sz val="11"/>
        <rFont val="Calibri"/>
        <family val="2"/>
        <scheme val="minor"/>
      </rPr>
      <t>Ofício 340/2020 ICMBio/Dibio para a Dipro/Ibama</t>
    </r>
    <r>
      <rPr>
        <sz val="11"/>
        <rFont val="Calibri"/>
        <family val="2"/>
        <scheme val="minor"/>
      </rPr>
      <t xml:space="preserve">; </t>
    </r>
    <r>
      <rPr>
        <b/>
        <sz val="11"/>
        <rFont val="Calibri"/>
        <family val="2"/>
        <scheme val="minor"/>
      </rPr>
      <t>minuta de Ofício ICMBio para SAP/MAPA</t>
    </r>
    <r>
      <rPr>
        <sz val="11"/>
        <rFont val="Calibri"/>
        <family val="2"/>
        <scheme val="minor"/>
      </rPr>
      <t xml:space="preserve">. </t>
    </r>
    <r>
      <rPr>
        <b/>
        <sz val="11"/>
        <rFont val="Calibri"/>
        <family val="2"/>
        <scheme val="minor"/>
      </rPr>
      <t>Plano Nacional de Combate ao Lixo no Mar</t>
    </r>
    <r>
      <rPr>
        <sz val="11"/>
        <rFont val="Calibri"/>
        <family val="2"/>
        <scheme val="minor"/>
      </rPr>
      <t xml:space="preserve">.  </t>
    </r>
    <r>
      <rPr>
        <b/>
        <sz val="11"/>
        <rFont val="Calibri"/>
        <family val="2"/>
        <scheme val="minor"/>
      </rPr>
      <t>Relatório final da “Oficina da Região Sul da Década do Oceano”</t>
    </r>
    <r>
      <rPr>
        <sz val="11"/>
        <rFont val="Calibri"/>
        <family val="2"/>
        <scheme val="minor"/>
      </rPr>
      <t xml:space="preserve"> que está em fase final de elaboração</t>
    </r>
  </si>
  <si>
    <t>Gabriel Rebouças, Thaís Evangelista Coutinho, Paulo Ott</t>
  </si>
  <si>
    <t>"Fortalecer a inserção de temas relacionadas à toninha em planos nacionais e políticas públicas."   ok</t>
  </si>
  <si>
    <t>Sistematização e disponibilização de dados de pesquisas sobre a toninha para gestão do conhecimento</t>
  </si>
  <si>
    <t>7.1</t>
  </si>
  <si>
    <t>Reforçar a importância do Consórcio Franciscana como repositório de informações sobre a toninha.</t>
  </si>
  <si>
    <t xml:space="preserve">Banco de dados com informações sobre a toninha. </t>
  </si>
  <si>
    <t>Públicos diversos informados sobre a toninha.</t>
  </si>
  <si>
    <t>Paulo H. Ott (Uergs/GEMARS), Carolina Bertozzi (Biopesca/UNESP), Arthur Andriolo (UFJF/Instituto Aqualie), Eduardo Secchi (FURG)</t>
  </si>
  <si>
    <t>custo p/ pequenas reuniões presenciais</t>
  </si>
  <si>
    <r>
      <t>Nos dias 12-14 de fevereiro de 2020, o GEMARS com o apoio do Fundo Brasileiro para a Biodiversidade (Funbio) organizou em Porto Alegre o “</t>
    </r>
    <r>
      <rPr>
        <b/>
        <sz val="11"/>
        <rFont val="Calibri"/>
        <family val="2"/>
        <scheme val="minor"/>
      </rPr>
      <t>Workshop Preparatório para a Revisão do Status da Toninha (Pontoporia blainvillei</t>
    </r>
    <r>
      <rPr>
        <sz val="11"/>
        <rFont val="Calibri"/>
        <family val="2"/>
        <scheme val="minor"/>
      </rPr>
      <t xml:space="preserve">) pelo </t>
    </r>
    <r>
      <rPr>
        <b/>
        <sz val="11"/>
        <rFont val="Calibri"/>
        <family val="2"/>
        <scheme val="minor"/>
      </rPr>
      <t>Comitê Científico da Comissão Internacional Baleeira</t>
    </r>
    <r>
      <rPr>
        <sz val="11"/>
        <rFont val="Calibri"/>
        <family val="2"/>
        <scheme val="minor"/>
      </rPr>
      <t xml:space="preserve">”. Participaram da reunião diversos pesquisadores e gestores do Brasil, Uruguai e Argentina. Na ocasião, aproveitando a participação de vários representantes dos três países, </t>
    </r>
    <r>
      <rPr>
        <b/>
        <sz val="11"/>
        <rFont val="Calibri"/>
        <family val="2"/>
        <scheme val="minor"/>
      </rPr>
      <t>foi realizada uma breve reunião do Consórcio Franciscana</t>
    </r>
    <r>
      <rPr>
        <sz val="11"/>
        <rFont val="Calibri"/>
        <family val="2"/>
        <scheme val="minor"/>
      </rPr>
      <t xml:space="preserve">. </t>
    </r>
    <r>
      <rPr>
        <b/>
        <sz val="11"/>
        <rFont val="Calibri"/>
        <family val="2"/>
        <scheme val="minor"/>
      </rPr>
      <t>Foi reiterada a importância do Consórcio para coordenação e cooperação das ações de conservação da espécie nos três países.</t>
    </r>
    <r>
      <rPr>
        <sz val="11"/>
        <rFont val="Calibri"/>
        <family val="2"/>
        <scheme val="minor"/>
      </rPr>
      <t xml:space="preserve"> Dentro dessa perspectiva, foi ainda</t>
    </r>
    <r>
      <rPr>
        <b/>
        <sz val="11"/>
        <rFont val="Calibri"/>
        <family val="2"/>
        <scheme val="minor"/>
      </rPr>
      <t xml:space="preserve"> destacado o importante papel da página do consórcio (pontoporia.org) como repositório de informações sobre a toninha.</t>
    </r>
    <r>
      <rPr>
        <sz val="11"/>
        <rFont val="Calibri"/>
        <family val="2"/>
        <scheme val="minor"/>
      </rPr>
      <t xml:space="preserve"> Para tanto, </t>
    </r>
    <r>
      <rPr>
        <b/>
        <sz val="11"/>
        <rFont val="Calibri"/>
        <family val="2"/>
        <scheme val="minor"/>
      </rPr>
      <t>está prevista para o primeiro semestre de 2021 uma atualização da página do consórcio</t>
    </r>
    <r>
      <rPr>
        <sz val="11"/>
        <rFont val="Calibri"/>
        <family val="2"/>
        <scheme val="minor"/>
      </rPr>
      <t>, com o apoio da Fundação Yaqu Pacha. Além disso, há a previsão da</t>
    </r>
    <r>
      <rPr>
        <b/>
        <sz val="11"/>
        <rFont val="Calibri"/>
        <family val="2"/>
        <scheme val="minor"/>
      </rPr>
      <t xml:space="preserve"> participação de um bolsista de iniciação científica, apoiado pelo Instituto Viva, para manter atualizada as informações e notícias da página do Consórcio no ano de 2021.</t>
    </r>
  </si>
  <si>
    <t>Reunião do Consórcio Franciscana em Porto Alegre em fevereiro de 2020, quando o tema foi pauta.</t>
  </si>
  <si>
    <t>Pandemia de Covid 19 e o "home office" acarretaram em aumento de trabalho.</t>
  </si>
  <si>
    <t>Ignacio Benites Moreno, Artur Andriolo, Paulo Henrique Ott</t>
  </si>
  <si>
    <r>
      <t xml:space="preserve">Essa ação </t>
    </r>
    <r>
      <rPr>
        <b/>
        <sz val="11"/>
        <rFont val="Calibri"/>
        <family val="2"/>
        <scheme val="minor"/>
      </rPr>
      <t>deve ser consequência da ação 6.1 que talvez esteja postergada</t>
    </r>
    <r>
      <rPr>
        <sz val="11"/>
        <rFont val="Calibri"/>
        <family val="2"/>
        <scheme val="minor"/>
      </rPr>
      <t>. Porém, o articulador certamente tem uma visão mais completa e poderá emitir parecer sobre a possibilidade ou necessidade de alteração de prazos previamente estabelecidos.</t>
    </r>
  </si>
  <si>
    <t>inclusão de novos colaboradores: Lorenzo von Fersen da Fundação Yaqu Pacha (lorenzo@vonfersen.org) e Maria Emilia Morete (miamorete@gmail.com ) do Instituto Viva.</t>
  </si>
  <si>
    <t>Sim, inclusão nos dois campos das localidades Sul e Sudeste do Brasil, bem como Uruguai e Argentina onde a espécie está também distribuída.  Toda área do PAN</t>
  </si>
  <si>
    <t>Toda área do PAN</t>
  </si>
  <si>
    <t>7.2</t>
  </si>
  <si>
    <t>Incentivar as instituições a depositarem os dados de ocorrência da toninha nos bancos de dados de acesso público, como o Sistema de Apoio ao Monitoramento de Mamíferos Marinhos (SIMMAM), e promover a integração deste com os demais  sistemas.</t>
  </si>
  <si>
    <t>Ofícios, atas e relatos de reuniões, outras formas de divulgação.</t>
  </si>
  <si>
    <t>Aumento no registro dos dados nos bancos de dados.</t>
  </si>
  <si>
    <t>Eduardo Secchi (FURG), Federico Sucunza (GEMARS/IA), Sérgio Estima (NEMA), Carolina Bertozzi (Biopesca/UNESP)</t>
  </si>
  <si>
    <r>
      <t xml:space="preserve">Resultados de </t>
    </r>
    <r>
      <rPr>
        <b/>
        <sz val="11"/>
        <rFont val="Calibri"/>
        <family val="2"/>
        <scheme val="minor"/>
      </rPr>
      <t>levantamentos aéreos conduzidos no âmbito do Projeto Conservação da Toninha serão inseridos em bancos de acesso público</t>
    </r>
    <r>
      <rPr>
        <sz val="11"/>
        <rFont val="Calibri"/>
        <family val="2"/>
        <scheme val="minor"/>
      </rPr>
      <t>. Os PMPs disponibilizam os dados em bancos de acesso público (SIMBA). Banco de dados de amostras sobre mamíferos marinhos do Brasil em construção pelo CMA (exigência do Ibama para a Petrobras como condicionante ligado ao PMP), o CMA apenas sistematiza a informação sobre as amostras, mas as mesmas permanecem nas instituições de origem (exemplo da planilha do Cemave). O SALVE (Sistema de Avaliação de Espécies do ICMBio) está sendo adaptado como banco de dados.</t>
    </r>
  </si>
  <si>
    <t>nenhum</t>
  </si>
  <si>
    <t>nenhum. Falta de tempo e pessoal para integrar dados pretéritos em novos bancos de dados. É necessário ter cuidado para não ter retrabalho.</t>
  </si>
  <si>
    <t>Deixar mais claro qual banco de dados, quais instituições alvo e como divulgar essa necessidade de depósito dos dados em BD. As reuniões da REMAB podem ser utilizadas para divulgar o BD em construção pelo CMA.</t>
  </si>
  <si>
    <t>7.3</t>
  </si>
  <si>
    <t>Fortalecer as redes de encalhe como espaço para compartilhamento de informações sobre a toninha.</t>
  </si>
  <si>
    <t>Atas das reuniões anuais.</t>
  </si>
  <si>
    <t>Remase e Remasul fortalecidas, com mais trabalhos conjuntos e maior fluxo de informações entre as instituições, e com mais dados sobre a toninha aportados no Simmam.</t>
  </si>
  <si>
    <t xml:space="preserve">Gláucia Pereira de Sousa (ICMBio/CMA) </t>
  </si>
  <si>
    <t>Eduardo Secchi (FURG)</t>
  </si>
  <si>
    <t>Roberta: "embora a Remab abranja toda a costa brasileira. Nos anos em que não for possível reunir a Remab (atividade do CMA prevista para além deste PAN), é interessante reunir ao menos a Remase e a Remasul."</t>
  </si>
  <si>
    <r>
      <rPr>
        <b/>
        <sz val="11"/>
        <rFont val="Calibri"/>
        <family val="2"/>
        <scheme val="minor"/>
      </rPr>
      <t>As Redes vem sendo fortalecidas</t>
    </r>
    <r>
      <rPr>
        <sz val="11"/>
        <rFont val="Calibri"/>
        <family val="2"/>
        <scheme val="minor"/>
      </rPr>
      <t>, na</t>
    </r>
    <r>
      <rPr>
        <b/>
        <sz val="11"/>
        <rFont val="Calibri"/>
        <family val="2"/>
        <scheme val="minor"/>
      </rPr>
      <t xml:space="preserve"> retomada da reunião das Redes (REMASE e REMASUL), em 2018</t>
    </r>
    <r>
      <rPr>
        <sz val="11"/>
        <rFont val="Calibri"/>
        <family val="2"/>
        <scheme val="minor"/>
      </rPr>
      <t xml:space="preserve">, foram discutidos vários tópicos para conservação das espécies, mas não especificamente sobre toninhas. Foram realizados eventos direcionados a espécie, mas fora das reuniões das Redes. </t>
    </r>
  </si>
  <si>
    <t>Ata da Reunião REMASE-REMASUL 2018</t>
  </si>
  <si>
    <t>Discutir especificamente sobre as toninhas nas próximas reuniões das Redes.  Pandemia dificultando a realização da reunião anual das Redes.</t>
  </si>
  <si>
    <t>Gláucia Pereira de Sousa</t>
  </si>
  <si>
    <t>Incorporar a questão das toninhas na programação da próxima reunião REMASE-REMASUL. Necessidade de retomar as reuniões anuais das Redes, programadas para início de 2021.</t>
  </si>
  <si>
    <t>Alterar o articulador. (Ingrid CMA)</t>
  </si>
  <si>
    <t>Fortalecimento e articulação de pesquisas nas Áreas de Manejo da Toninha (FMAs)</t>
  </si>
  <si>
    <t>8.1</t>
  </si>
  <si>
    <r>
      <t xml:space="preserve">Articular junto às agências financiadoras a criação de linhas de fomento e editais para o financiamento de ações de pesquisa e conservação da Toninha, em especial sobre os impactos da pesca.
</t>
    </r>
    <r>
      <rPr>
        <strike/>
        <sz val="11"/>
        <rFont val="Calibri"/>
        <family val="2"/>
      </rPr>
      <t/>
    </r>
  </si>
  <si>
    <t>Ofícios às agências / atas de reuniões.</t>
  </si>
  <si>
    <t>Editais publicados.</t>
  </si>
  <si>
    <t>Thaís Coutinho (MMA), Eduardo Secchi (FURG), Fabricio Escarlate (ICMBio/COPAN)</t>
  </si>
  <si>
    <r>
      <t xml:space="preserve">nao tenho conhecimento de qualquer edital que tenha saido nesta linha. </t>
    </r>
    <r>
      <rPr>
        <b/>
        <sz val="11"/>
        <rFont val="Calibri"/>
        <family val="2"/>
        <scheme val="minor"/>
      </rPr>
      <t>A Copan/ICMBio submeteu projeto para o Edital do Fundo de Defesa de Direitos Difusos (FDD/Ministério da Justiça), contemplando ações de PAN (algumas do PAN Toninha)</t>
    </r>
    <r>
      <rPr>
        <sz val="11"/>
        <rFont val="Calibri"/>
        <family val="2"/>
        <scheme val="minor"/>
      </rPr>
      <t xml:space="preserve">. Também </t>
    </r>
    <r>
      <rPr>
        <b/>
        <sz val="11"/>
        <rFont val="Calibri"/>
        <family val="2"/>
        <scheme val="minor"/>
      </rPr>
      <t xml:space="preserve">não tenho conhecimento de nenhuma outra articulação no sentido de criar linhas de fomento específicas </t>
    </r>
    <r>
      <rPr>
        <sz val="11"/>
        <rFont val="Calibri"/>
        <family val="2"/>
        <scheme val="minor"/>
      </rPr>
      <t xml:space="preserve">e, assim como os demais, </t>
    </r>
    <r>
      <rPr>
        <b/>
        <sz val="11"/>
        <rFont val="Calibri"/>
        <family val="2"/>
        <scheme val="minor"/>
      </rPr>
      <t>não vejo o atual cenário político e econômico como favorável a execução desta ação</t>
    </r>
    <r>
      <rPr>
        <sz val="11"/>
        <rFont val="Calibri"/>
        <family val="2"/>
        <scheme val="minor"/>
      </rPr>
      <t xml:space="preserve">.  </t>
    </r>
    <r>
      <rPr>
        <b/>
        <sz val="11"/>
        <rFont val="Calibri"/>
        <family val="2"/>
        <scheme val="minor"/>
      </rPr>
      <t>Infelizmente tb não sei de nenhum edital de pesquisa voltado para esta linha de pesquisa</t>
    </r>
    <r>
      <rPr>
        <sz val="11"/>
        <rFont val="Calibri"/>
        <family val="2"/>
        <scheme val="minor"/>
      </rPr>
      <t xml:space="preserve">.
</t>
    </r>
  </si>
  <si>
    <t>Eduardo Secchi, Gabriel Rebouças, Fabrício Escarlate, Thaís Coutinho</t>
  </si>
  <si>
    <r>
      <t>Acho que</t>
    </r>
    <r>
      <rPr>
        <b/>
        <sz val="11"/>
        <rFont val="Calibri"/>
        <family val="2"/>
        <scheme val="minor"/>
      </rPr>
      <t xml:space="preserve"> o objetivo era fazermos articulacao com as agencias de fomento para para promover isso</t>
    </r>
    <r>
      <rPr>
        <sz val="11"/>
        <rFont val="Calibri"/>
        <family val="2"/>
        <scheme val="minor"/>
      </rPr>
      <t xml:space="preserve">. Entretanto, de la pra ca, as coisas so pioraram e os recursos para a area ambiental (e outras estrategicas) minguaram ainda mais. </t>
    </r>
    <r>
      <rPr>
        <b/>
        <sz val="11"/>
        <rFont val="Calibri"/>
        <family val="2"/>
        <scheme val="minor"/>
      </rPr>
      <t>Esta' longe de ser uma prioridade para este "governo". Uma linha tao especifica, so se for com agencias externas</t>
    </r>
    <r>
      <rPr>
        <sz val="11"/>
        <rFont val="Calibri"/>
        <family val="2"/>
        <scheme val="minor"/>
      </rPr>
      <t>.</t>
    </r>
    <r>
      <rPr>
        <b/>
        <sz val="11"/>
        <rFont val="Calibri"/>
        <family val="2"/>
        <scheme val="minor"/>
      </rPr>
      <t xml:space="preserve"> Talvez alguem que tenha contato na FAO poderia tentar articular algo</t>
    </r>
    <r>
      <rPr>
        <sz val="11"/>
        <rFont val="Calibri"/>
        <family val="2"/>
        <scheme val="minor"/>
      </rPr>
      <t xml:space="preserve">.  </t>
    </r>
    <r>
      <rPr>
        <b/>
        <sz val="11"/>
        <rFont val="Calibri"/>
        <family val="2"/>
        <scheme val="minor"/>
      </rPr>
      <t>Talvez a proposta de articular junto a agências internacionais seja uma boa alternativa</t>
    </r>
    <r>
      <rPr>
        <sz val="11"/>
        <rFont val="Calibri"/>
        <family val="2"/>
        <scheme val="minor"/>
      </rPr>
      <t xml:space="preserve">. Teria que ver como estabelecer esse diálogo. Não tenho conhecimento nessa área, mas não me parece que será tarefa fácil. </t>
    </r>
    <r>
      <rPr>
        <b/>
        <sz val="11"/>
        <rFont val="Calibri"/>
        <family val="2"/>
        <scheme val="minor"/>
      </rPr>
      <t>Acho a ideia do Eduardo, de procurar alguém da FAO para uma possível articulação, ótima</t>
    </r>
    <r>
      <rPr>
        <sz val="11"/>
        <rFont val="Calibri"/>
        <family val="2"/>
        <scheme val="minor"/>
      </rPr>
      <t xml:space="preserve">.
</t>
    </r>
  </si>
  <si>
    <t>Alguém com contato com a FAO?</t>
  </si>
  <si>
    <t>Verificar possibilidade de conversão de multas (via MP), contato com Tiago</t>
  </si>
  <si>
    <t>8.2</t>
  </si>
  <si>
    <t>Realizar reuniões regionais, anualmente, para integrar resultados das pesquisas, e um workshop nacional, bienal.</t>
  </si>
  <si>
    <t>Ata ou relatório das reuniões e workshop.</t>
  </si>
  <si>
    <t xml:space="preserve">Reuniões e workshop realizados e integração dos resultados das pesquisas.  </t>
  </si>
  <si>
    <t xml:space="preserve">Marta Cremer (Univille) </t>
  </si>
  <si>
    <t>Federico Sucunza (GEMARS/IA),  Eduardo Secchi (FURG), Sérgio Estima (NEMA), Renan Paitach (Projeto Toninhas/Univille)</t>
  </si>
  <si>
    <t>(algumas reuniões podem ser à distância)</t>
  </si>
  <si>
    <r>
      <t xml:space="preserve">Foram realizadas </t>
    </r>
    <r>
      <rPr>
        <b/>
        <sz val="11"/>
        <rFont val="Calibri"/>
        <family val="2"/>
        <scheme val="minor"/>
      </rPr>
      <t>duas reuniões em fevereiro de 2020</t>
    </r>
    <r>
      <rPr>
        <sz val="11"/>
        <rFont val="Calibri"/>
        <family val="2"/>
        <scheme val="minor"/>
      </rPr>
      <t xml:space="preserve">. Adicionalmente, foram </t>
    </r>
    <r>
      <rPr>
        <b/>
        <sz val="11"/>
        <rFont val="Calibri"/>
        <family val="2"/>
        <scheme val="minor"/>
      </rPr>
      <t>aprovados financiamentos para outras duas reuniões em 2021</t>
    </r>
    <r>
      <rPr>
        <sz val="11"/>
        <rFont val="Calibri"/>
        <family val="2"/>
        <scheme val="minor"/>
      </rPr>
      <t>. Aprovação de workshop sobre bycatch com recursos da Fapesc, para 2021. Existia a previsão de um workshop sobre bycatch na RT, provavelmente irá ocorrer em 2022.</t>
    </r>
  </si>
  <si>
    <t xml:space="preserve">Diversos relatórios técnicos enviados para a reunião da CIB. </t>
  </si>
  <si>
    <t xml:space="preserve">Nenhum. </t>
  </si>
  <si>
    <t>8.3</t>
  </si>
  <si>
    <t>Criar um boletim informativo das pesquisas e ações para a conservação da toninha.</t>
  </si>
  <si>
    <t xml:space="preserve">Boletim semestral. </t>
  </si>
  <si>
    <t>Divulgação e maior integração entre pesquisas e iniciativas.</t>
  </si>
  <si>
    <t>Adriana Miranda (ICMBio/CMA)</t>
  </si>
  <si>
    <t xml:space="preserve"> Sérgio Estima (NEMA), Renan Paitach (Projeto Toninhas/Univille)</t>
  </si>
  <si>
    <t>(utilizar hashtags e marcações - CMA, Toninha). Utilizar o boletim do PAN, previsto pelo ICMBio/Copan</t>
  </si>
  <si>
    <t xml:space="preserve">Ainda não temos nenhum produto, mas já iniciei processo para a criação do boletim. </t>
  </si>
  <si>
    <t xml:space="preserve">Falta de orientação dentro do ICMBio para a criação do Boletim, além de falta de suporte da coordenação responsável pela comunicação. </t>
  </si>
  <si>
    <t>Adriana Vieira de Miranda</t>
  </si>
  <si>
    <t>Importante para divulgar melhor o que está acontecendo e mobilizar pessoas.</t>
  </si>
  <si>
    <t>Envolver outros articuladores. Já entrei em contato com alguns e que vou fazer a sugestão durante Oficina.   Federico Sucunza (GEMARS), Jonatas Prado (ICMBio/APA-BF)</t>
  </si>
  <si>
    <t xml:space="preserve">Seria bom que os membros do PAN ajudem com a disponibilização de informações para o boletim. </t>
  </si>
  <si>
    <t>8.4</t>
  </si>
  <si>
    <t>Coordenar iniciativas para promover estudos para estimar a abundância, tendência populacional e distribuição da toninha, sistematicamente.</t>
  </si>
  <si>
    <t>Atas ou relatos de reuniões.</t>
  </si>
  <si>
    <t>Estudos realizados.</t>
  </si>
  <si>
    <t>Eduardo Secchi (FURG), Marta Cremer (Univille), Renan Paitach (Projeto Toninhas/Univille), Danielle Monteiro (NEMA; EcoMega/FURG), Federico Sucunza (GEMARS/IA), Arthur Andriolo (UFJF/Instituto Aqualie), Jonatas Prado (ICMBio/APA-BF)</t>
  </si>
  <si>
    <t>Sugestão de custo (Gabriel): R$ 50.000,00 por ano para eventuais reuniões e oficinas presenciais.</t>
  </si>
  <si>
    <r>
      <t>Ação para o ano 2, em andamento. U</t>
    </r>
    <r>
      <rPr>
        <b/>
        <sz val="11"/>
        <rFont val="Calibri"/>
        <family val="2"/>
        <scheme val="minor"/>
      </rPr>
      <t>so de novas técnicas ( veleiro e acústica) para elaboração de protocolo e potencial estimação de abundância de toninha (FMAIa).</t>
    </r>
    <r>
      <rPr>
        <sz val="11"/>
        <rFont val="Calibri"/>
        <family val="2"/>
        <scheme val="minor"/>
      </rPr>
      <t xml:space="preserve">   </t>
    </r>
    <r>
      <rPr>
        <b/>
        <sz val="11"/>
        <rFont val="Calibri"/>
        <family val="2"/>
        <scheme val="minor"/>
      </rPr>
      <t>Levantamentos aéreos têm sido realizados ao longo de toda a distribuição da toninha</t>
    </r>
    <r>
      <rPr>
        <sz val="11"/>
        <rFont val="Calibri"/>
        <family val="2"/>
        <scheme val="minor"/>
      </rPr>
      <t xml:space="preserve"> no âmbito do </t>
    </r>
    <r>
      <rPr>
        <b/>
        <sz val="11"/>
        <rFont val="Calibri"/>
        <family val="2"/>
        <scheme val="minor"/>
      </rPr>
      <t>Projeto Conservação da Toninha</t>
    </r>
    <r>
      <rPr>
        <sz val="11"/>
        <rFont val="Calibri"/>
        <family val="2"/>
        <scheme val="minor"/>
      </rPr>
      <t xml:space="preserve">. Adicionalmente, </t>
    </r>
    <r>
      <rPr>
        <b/>
        <sz val="11"/>
        <rFont val="Calibri"/>
        <family val="2"/>
        <scheme val="minor"/>
      </rPr>
      <t>foi aprovado na última reunião da CIB uma proposta para realizar um monitoramento aéreo ao longo de toda a FMA III (Brasil e Uruguai). Protocolo sobre estimativa de abundância em vias de elaboração pelo CMA. Marta: tem utilizado técnicas de monitoramento acústico (TCC para fevereiro), na Babitonga e litoral adjacente.</t>
    </r>
  </si>
  <si>
    <t>Etapas de campo na região da FMAIa.   SC/68B/ASI/07 Rev1; SC/68B/ASI/06; SC/68B/ASI/05</t>
  </si>
  <si>
    <t>Promover estudos para estimar a abundância, tendência populacional e distribuição da toninha, sistematicamente</t>
  </si>
  <si>
    <t>Acrescentar: relatórios de pesquisa, publicações</t>
  </si>
  <si>
    <t>8.5</t>
  </si>
  <si>
    <t>Realizar pesquisas nas áreas de biologia, ecologia e saúde da toninha.</t>
  </si>
  <si>
    <t>Ampliar o conhecimento básico da espécie.</t>
  </si>
  <si>
    <t>Eduardo Secchi (FURG), Carolina Bertozzi (Biopesca/UNESP), Arthur Andriolo (UFJF/Instituto Aqualie), Marta Cremer (Univille), Renan Paitach (Projeto Toninhas/Univille), José Lailson (UERJ), Alexandre Azevedo (UERJ), Haydee Cunha (UERJ),Tatiana Bisi (UERJ), Leonardo Serafim (UENF)</t>
  </si>
  <si>
    <t>FMAs</t>
  </si>
  <si>
    <t>Custo sugerido (Gabriel/CMA) R$ 2.000.000,00 por ano.</t>
  </si>
  <si>
    <r>
      <rPr>
        <b/>
        <sz val="11"/>
        <rFont val="Calibri"/>
        <family val="2"/>
        <scheme val="minor"/>
      </rPr>
      <t>Mestrado de Lucas Oliveira no PPG Biodiversidade e Conservação da Natureza da UFJF - Investigação e definição de índice de condição corporal de toninha com uso de drones</t>
    </r>
    <r>
      <rPr>
        <sz val="11"/>
        <rFont val="Calibri"/>
        <family val="2"/>
        <scheme val="minor"/>
      </rPr>
      <t>.</t>
    </r>
  </si>
  <si>
    <t>Mestrado em fase final.</t>
  </si>
  <si>
    <t>Artur Andriolo</t>
  </si>
  <si>
    <t>Pedir ao grupo do PAN por email para encaminhar quais pesquisas foram realizadas no período.</t>
  </si>
  <si>
    <t>PLANEJAMENTO DE NOVAS AÇÕES</t>
  </si>
  <si>
    <t>NOVAS AÇÕES:</t>
  </si>
  <si>
    <t>OBJETIVO ESPECÍFICO</t>
  </si>
  <si>
    <t>OBJETIVO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</si>
  <si>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</si>
  <si>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</si>
  <si>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</si>
  <si>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</si>
  <si>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</si>
  <si>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</si>
  <si>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</si>
  <si>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</si>
  <si>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</si>
  <si>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</si>
  <si>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</si>
  <si>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</si>
  <si>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</si>
  <si>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</si>
  <si>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</si>
  <si>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</si>
  <si>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</si>
  <si>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</si>
  <si>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</si>
  <si>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</si>
  <si>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</si>
  <si>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</si>
  <si>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</si>
  <si>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</si>
  <si>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</si>
  <si>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</si>
  <si>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</si>
  <si>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</si>
  <si>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</si>
  <si>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</si>
  <si>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OBJETIVO 9</t>
  </si>
  <si>
    <t>OBJETIVO 10</t>
  </si>
  <si>
    <t>Plano de Ação Nacional para a Conservação da Toninha - PAN Toninha</t>
  </si>
  <si>
    <t>Evitar o declínio populacional da toninha em todas as áreas de manejo, em especial por meio da redução das capturas incidentais e da proteção do habitat</t>
  </si>
  <si>
    <t>06/12/2021 - 10/12/2021 (virtual)</t>
  </si>
  <si>
    <t>Documento com áreas e períodos identificados e propostas de implementação.</t>
  </si>
  <si>
    <t>Custo (proposto pelo articulador): 40.000,00 por ano para realização de reuniões de planejamento e implementação das áreas de exclusão de pesca.  O colaborador Jonatas Prado sugeriu o "custo anual de 1.000.000,00 para o monitoramento da atividade pesqueira. Esta ação está alinhada à ação 1.9."              Necessidade de discussão nas Instâncias Consultivas de Ordenamento da SAP/MAPA. Compartilhar as informações nos GTs de pesca</t>
  </si>
  <si>
    <t>Desenvolvida no prazo. Os produtos estão ligados ao Projeto de Conservação da Toninha/Funbio. Vai ocorrer a revisão da Toninha em março. Kinas e Rodrigo Santana desenvolveram um software p/ identificar áreas de maior risco de capturas incidentais p/ FMA II, também estão trabalhando com os dados na FMA III. Discussões em andamento no âmbito dos projetos da Foz do Rio Doce; a área de exclusão ainda está em vigor (embora ocorra a pesca). Os Relatórios da Rede Rio Doce/Mar irão contribuir para identificar as áreas mais afetadas. Existe proposta de ciração de uma APA na Foz do Rio Doce, em andamento. Já existem dados para identificar as áreas críticas na FMA I. Estão sendo discutidos os Planos de Manejo da APA Costas das Algas e Revis Santa Cruz, incluindo áreas de exclusão da pesca e a importância da toninha. A SAP está trabalhando na revisão da INI 12/2012 e de outras normas de pesca; foram encaminhadas proposições de áreas de exclusão por meio da consulta pública, o que está sendo discutido.</t>
  </si>
  <si>
    <t>Relatórios Projeto Toninhas/Funbio.</t>
  </si>
  <si>
    <t>Gat</t>
  </si>
  <si>
    <t>Embora ultimamente não tenham sido avistadas toninhas na APA Costas das Algas e na Revis Santa Cruz, é importante a inclusão da espécie no Plano de Manejo de forma indireta, por ocorrer em áreas próximas e pela importância para o manejo da pesca (inclusive ciclo de vida das presas). Existem bons dados para fundamentar a criação de áreas de exclusão na FMA Ia. As maiores concentrações de toninha está ao Sul do Rio Doce (até 60%).</t>
  </si>
  <si>
    <t>Embora ultimamente não tenham sido avistadas toninhas na APA Costas das Algas e na Revis Santa Cruz, é importante a inclusão da espécie no Plano de Manejo, por ocorrer em áreas próximas e pela importância para o manejo da pesca (inclusive ciclo de vida das presas). Existem bons dados para fundamentar a criação de áreas de exclusão na FMA Ia.</t>
  </si>
  <si>
    <t>Necessidade de discussão nas Instâncias Consultivas de Ordenamento da SAP/MAPA. O GAT reforçou a importância de atuar no caso de tentativas de redução ou retirada de áreas de exclusão de pesca, UCs e normas relevantes para conservação da toninha.</t>
  </si>
  <si>
    <t>A atuação do CMA depende da elaboração de propostas técnicas a serem encaminhadas à SAP/MAPA. Porposta de Parna do Albardão em andamento no ICMBio. Discussões em andamento no âmbito dos projetos da Foz do Rio Doce; a área de exclusão ainda está em vigor (embora ocorra a pesca). Os Relatórios da Rede Rio Doce/Mar irão contribuir para identificar as áreas mais afetadas. Existe proposta de ciração de uma APA Federal na Foz do Rio Doce, em andamento. Já existem dados para identificar as áreas críticas na FMA I. Estão sendo discutidos os Planos de Manejo da APA Costas das Algas e Revis Santa Cruz, incluindo áreas de exclusão da pesca e a importância da toninha.</t>
  </si>
  <si>
    <t>Sem novas propostas técnicas de implementação de área de exclusão no período monitorado.</t>
  </si>
  <si>
    <t>Gabriel Rebouças, GAT</t>
  </si>
  <si>
    <t>Avaliar com os colaboradores se existem informações novas para serem consolidadas numa proposta a ser encaminhada para SAP/MAPA. Existem bons dados para fundamentar a criação de áreas de exclusão na FMA Ia. As maiores concentrações de toninha está ao Sul do Rio Doce (até 60%).</t>
  </si>
  <si>
    <t>Subsidiar com informações estratégicas e capacitar agentes dos órgãos fiscalizadores.</t>
  </si>
  <si>
    <t xml:space="preserve">Documento Técnico, oficinas de capacitação, atas e relatórios das reuniões. </t>
  </si>
  <si>
    <t>Eduardo Secchi (FURG), Carolina Amorim da S. Bittencourt (SAP/MAPA), Carolina Bertozzi (Biopesca/UNESP), Sérgio Estima (NEMA), Gabriel Rebouças (ICMBio/CMA), Marcela Davanso* (Ibama), Igor de Brito Silva (Ibama)</t>
  </si>
  <si>
    <t xml:space="preserve">Há pouco conhecimento de ações integradas ao longo da distribuição da espécie, as ações são pulverizadas. Na Baía Babitonga (SC) as ações conjuntas seguem em andamento, considerando aspectos da captura acidental, podem de formar pontual e desconexa de outros territórios, além das dificuldades de articulação impostas pela pandemia. </t>
  </si>
  <si>
    <t xml:space="preserve">Tenho conhecimento apenas de produtos reportados no primeiro ciclo de monitoria. </t>
  </si>
  <si>
    <t>Por ser um tema transversal, carece de da colaboração de atores sociais mais envolvidos com a fiscalização para o sucesso da ação.</t>
  </si>
  <si>
    <t>Renan Paitach</t>
  </si>
  <si>
    <t>Envolvimento de colaboradores do setor de fiscalização. Importância da fiscalização da pesca, principalmente pensando na implementação das áreas de exclusão de pesca. O Decreto de implementação dos CPGs já foi publicado, esse tema pode ser discutido.</t>
  </si>
  <si>
    <t xml:space="preserve">Aumento do número de ações de fiscalização e da eficiência. </t>
  </si>
  <si>
    <t xml:space="preserve">Sérgio Estima (NEMA), Renan Paitach (Projeto Toninhas/Univille), Marcelo Edon Lopes* (Brigada Militar/RS)
Luiz Louzada* (Ibama), Cristiano Souza* (Ibama), Igor de Brito Silva (Ibama) </t>
  </si>
  <si>
    <t>Nossas unidades em SC e RS (Ibama) tem realizado operações anuais voltadas à frota de emalhe. O CMA participou da iniciativa, coordenada pela Copan, de articulação dos PAN e os Órgãos Estaduais de Meio Ambiente, envolvendo ações de fiscalização ambiental; foram apresentadas as principais demandas de fiscalização e foi iniciado formalmente o diálogo entre ICMBio e OEMAs.  A Cofis/Ibama confirmou ponto focal do PAN recentemente. Na APA/BF ocorrem operações integradas de fiscalização da pesca.</t>
  </si>
  <si>
    <t xml:space="preserve">Ainda não ocorreram reuniões específicas de articulação entre os órgãos envolvidos a partir do PAN. A articulação com órgãos estaduais demanda contato prévio formal para identificação de pontos focais nos mesmos (o que está em andamento via Copan). </t>
  </si>
  <si>
    <t>Igor de Brito Silva, Gabriel Rebouças</t>
  </si>
  <si>
    <t>Agendar reunião online entre os colaboradores para definir encaminhamentos.</t>
  </si>
  <si>
    <t>Relatórios de operações de fiscalização.</t>
  </si>
  <si>
    <t>Para o Sul do RS, os níveis sustentáveis já estão definidos e o esforço de pesca correspondente (100 toninhas/ano). No Projeto Funbio, essa estimativa está em andamento (coleta de dados para tal). Para a FMA Ia, já existe a estimativa (menos de um indivíduo/ano). Para FMA II as estimativas de abundância estão em andamento.</t>
  </si>
  <si>
    <t>GAT</t>
  </si>
  <si>
    <t>Na FMA Ib e II faltam informações sobre o nível de captura incidental. Necessidade de apoio do CMA para viabilzar entrada da aeronave no Uruguai (monitoramento aéreo).</t>
  </si>
  <si>
    <t xml:space="preserve">Documento base padrão para ser utilizado em todas a comunidade de pesca ao longo da distribuição da espécie; Documento Técnico contendo a avaliação dos impactos socioeconômicos decorrentes da implementação de estratégias de redução da captura incidental da toninha. </t>
  </si>
  <si>
    <t>Conhecer a realidade socioeconômica da atividade pesqueira, da pesca artesanal, semi-industrial e industrial, antes, durante e depois da implementação de estratégias de redução de capturas incidentais, subsidiando tomadas de decisão.</t>
  </si>
  <si>
    <t xml:space="preserve">RS: Rio Grande, São José do Norte, Torres, Passo de Torres.                                     SC: Farol de Santa Marta, Imbituba, Garopaba, Florianópolis, Governador Celso Ramos, Porto Belo, Itapema, Itajaí, Navegantes, Barra Velha, São Francisco do Sul, Itapoá.                       PR: Guaratuba, Matinhos, Pontal do Paraná, Paranaguá (Ilhas).                                   SP: Ubatuba, Caraguatatuba, Ilha Bela, São Sebastião, Bertioga, Santos, Guarujá, São Vicente, Praia Grande, Mongaguá, Itanhaém, Peruíbe, Iguape, Ilha Comprida, Cananéia. </t>
  </si>
  <si>
    <t xml:space="preserve">Dois produtos completos contendo diagnóstico socioeconômico, socioambiental, etnoecológico, caracterização atualizada da atividade pesqueira e percepção da comunidade pesqueira e atores institucionais em relação aos impactos da IN 12 e captura incidental de toninhas, nas FMAs II e III. Projetos da SAP/CNPq de ordenamento pesqueiro, o projeto da Mari Gasala aborda aspectos socioeconômicos no Sul do Brasil, previsão de entrega do relatório em 2022. Projeto Toninhas/Funbio finalizado na FMA I (RJ). </t>
  </si>
  <si>
    <t>Projeto Toninhas/Funbio - Sumário Executivo FMA II
Caracterização Estrutural da Pesca, Etnoecologia, Meio Socioeconômico e Socioambiental.  Projeto Toninhas/Funbio - Sumário Executivo – Socioecologia FMA II  Relatório do Projeto Funbio FMA I (https://drive.google.com/folderview?id=1Rm5czBkNrRS3PrJDuhqokZwAsTvhnsey).</t>
  </si>
  <si>
    <t>Isabel Cristina Gonçalves</t>
  </si>
  <si>
    <t>Ação considerada concluída pelo GAT. Produtos: Projeto Toninhas/Funbio - Sumário Executivo FMA II
Caracterização Estrutural da Pesca, Etnoecologia, Meio Socioeconômico e Socioambiental.  Projeto Toninhas/Funbio - Sumário Executivo – Socioecologia FMA II  Relatório do Projeto Funbio FMA I (https://drive.google.com/folderview?id=1Rm5czBkNrRS3PrJDuhqokZwAsTvhnsey).</t>
  </si>
  <si>
    <t>Avaliar o cumprimento e efetividade da INI MPA/MMA nº 12/2012 e IN Ibama nº 166/2007 na redução da mortalidade de toninha.</t>
  </si>
  <si>
    <t>Avaliação do cumprimento e da efetividade da INI MPA/MMA nº 12/2012 e IN Ibama nº 166/2007.</t>
  </si>
  <si>
    <t>O custo envolve fiscalização, estimativa de mortalidade e abundância, sendo que o primeiro esta relacionados as ações 1.3 e 1.4 e os dois últimos às ações 1.1 e 1.5. Segundo o GAT, seria importante um protocolo para essa avaliação, para uso em todas as regiões.</t>
  </si>
  <si>
    <t>Para o RS, se observou que a IN 12/2012 não é suficiente (mesmo que fosse cumprida na íntegra), precisaria ser revisada para contribuir mais efetivamente para os níveis sustentáveis de mortalidade da toninha. O Projeto Toninhas/Funbio avaliou o cumprimento da IN 12/2012. A SAP está organizando as informações coletadas sobre a revisão da IN 12. A norma poderá ser discutida nos CPGs em 2022 ou em GTs específicos (os próximos passos da revisão da IN ainda não foram definidos).</t>
  </si>
  <si>
    <t>Dificuldade metodológica para avaliar a efetividade das normas e dificuldades de fiscalização da norma, para aumentar sua efetividade.</t>
  </si>
  <si>
    <t>Encaminhar os resultados do Projeto Toninhas/Funbio para a SAP/MAPA, juntamente com recomendações sobre a revisão da IN 12/2012.</t>
  </si>
  <si>
    <t>A ação ocorre em função das atividades de rotina do PMP-BS. Na FMA I e II foram obtidas informações de caderno de bordos. NA FMA Ia ocorrem monitoramentos por necrópsias desde 2018 (IBJ e Orca), com análise dos encalhes (causas mortes), com destaque das mortes de emalhe.</t>
  </si>
  <si>
    <t>Dados públicos disponíveis no SIMBA. Relatórios da Rede Rio Doce Mar (RRDM, 2019; 2020).</t>
  </si>
  <si>
    <t>Dificuldades para viabilizar observadores de bordo nos projetos do Funbio. Dificuldade para garantir a continuidade dos monitoramentos. Interrupções do campo durante a pandemia. Complexidade para monitorar as diversas frotas pesqueiras.</t>
  </si>
  <si>
    <t>Pedro Volkmer de Castilho</t>
  </si>
  <si>
    <t>Lacuna entre Laguna/SC e Torres/RS que não apresenta monitoramento de praia rotineiro, sendo evidenciada mortalidade de forma esporádica. Importância de discutir como avançar nos monitoramentos por câmaras.</t>
  </si>
  <si>
    <t>Banco de dados atualizado</t>
  </si>
  <si>
    <t xml:space="preserve">Quantificar o grau de sobreposição entre a atividade pesqueira de emalhe, das frotas artesanal e industrial, e as áreas de ocorrência da toninha. </t>
  </si>
  <si>
    <t xml:space="preserve">FMA III - A obtenção dessa informação se encontra em estágio mais avançado na FMA III. Em 2021 foi publicado um artigo na qual foram definidas áreas de exclusão de pesca de emalhe e o esforço máximo permitido fora dessas áreas, afim de reduzir as capturas acidentais de toninhas a níveis sustentáveis no sul do Brasil. Esse estudo foi baseado em nove anos de dados de captura incidental de toninhas obtidas através do monitoramento da frota de emalhe industrial no sul do Rio Grande do Sul (1999-2003 e 2006-2009). A identificação de áreas de exclusão próxima a região do Albardão, reforça a justificativa de criação dessa área como uma Unidade de Conservação. 
O monitoramento da frota de emalhe industrial de Rio Grande continua sendo realizado no âmbito do subprojeto Subprojeto de Conservação da Toninha na Área de Manejo III - FUNBIO. De junho de 2018 a março de 2020 foram realizados 30 embarques de observadores de bordo e recolhidos cerca de 30 cadernos de bordos preenchidos pelos mestres das embarcações. Pretende-se através desses dados identificar áreas de hotspot de mortalidade acidental em redes de emalhe através de uma abordagem ecossistêmica, ou seja, considerando múltiplas espécies ameaçadas de extinção, além da toninha.
FMA II - No segundo semestre de 2021 foi concluído o primeiro estudo para quantificar o grau de sobreposição da toninha e da atividade pesqueira de emalhe na FMA II. Este estudo faz parte do Subprojeto de Conservação da Toninha na Área de Manejo II - FUNBIO. Para tanto, foram utilizados dados provenientes de sobrevoos, de encalhes, do esforço pesqueiro de emalhe na região sudeste/sul do Brasil obtidos a partir do relatório do Programa de Monitoramento da Pesca na Bacia de Santos (PMAP-BS). Os resultados foram compilados na forma de relatórios técnicos.  
FMA I – Não há informações adicionais em relação a monitoria anterior.  Desde fevereiro de 2016, a pesca foi proibida por decisão judicial em uma área relevante p/ toninha (até 20 m), mas a pesca ainda ocorre, em intensidade menor, e os encalhes de toninha continuam acontecendo.   No PMAP realizado pela Univali já foram disponibilizadas informações georeferenciadas sobre os quadrantes de pesca. </t>
  </si>
  <si>
    <t xml:space="preserve">FMA III – Prado et al., 2021. Publicação de artigo científico: “Definition of no-fishing zones and fishing effort limits to reduce franciscana bycatch to sustainable levels in southern Brazil. Animal Conservation. doi:10.1111/acv.12679”
FMA II – Relatório técnico no âmbito do Subprojeto do FUNBIO que será entregue até novembro de 2021.
FMA I – Não há informações.    
Sobreposição Das Áreas De Pesca E Ocorrência De Toninha (Pontoporia Blainvillei Gervais &amp; D`Orbigny, 1844) No Sul Do Brasil. Tcc Júlia Emanoela Ribeiro
</t>
  </si>
  <si>
    <t>FMA III – Desde março de 2020 os embarques e o contato com os pescadores foram suspensos devido a pandemia. 
FMA II – Dificuldade em adquirir dos dados brutos do Programa de Monitoramento da Atividade Pesqueira da Bacia de Santos PMAP-BS. Os dados tiveram que ser obtidos através dos relatórios técnicos do PMAP-BS, o que restringe, consideravelmente, o grau de refinamento dos dados de esforço de pesca. 
FMA I – Não há informações</t>
  </si>
  <si>
    <t>Jonatas Henrique Fernandes do Prado, Gabriel Rebouças</t>
  </si>
  <si>
    <t>FMA III - Continuar a realização dos embarques de observadores de bordo na frota de emalhe industrial. Estes dados serão fundamentais para avaliar a variação espaço-temporal dos encalhes de toninha ao longo dos anos e análise ecossistêmica. É importante ressaltar que os dados provenientes de observadores de bordo estão mais próximos da realidade comparado com aqueles obtidos de cadernos de bordo, em virtude do pescadores tenderem a sub-reportar o número de capturas acidentais.
FMAII – Acesso aos dados brutos do PMAP-BS para quantificar o grau de sobreposição da atividade pesqueira com a área de vida da toninha. 
FMAI – Não há informações.                                                                                                               A Dibio/ICMBio solicitou à Dilic/Ibama: (i) que o IBAMA disponibilizasse acesso a todos os(as) analistas ambientais do GT-PMP aos dados de todos os programas de monitoramento da pesca, associados ao licenciamento ambiental federal de empreendimentos de óleo e gás; (ii) que o IBAMA solicitasse, nos processos de licenciamento ambiental federal de empreendimentos de óleo e gás, que o monitoramento da pesca inclua o monitoramento das capturas acidentais de tetrápodes marinhos; e (iii) que o GT-PMP recebesse todos os dados brutos de capturas acidentais, exceto aqueles considerados dados sensíveis</t>
  </si>
  <si>
    <t xml:space="preserve">FMA III - Continuar a realização dos embarques de observadores de bordo na frota de emalhe industrial. Estes dados serão fundamentais para avaliar a variação espaço-temporal dos encalhes de toninha ao longo dos anos. É importante ressaltar que os dados provenientes de observadores de bordo estão mais próximos da realidade comparado com aqueles obtidos de cadernos de bordo, em virtude do pescadores tenderem a sub-reportar o número de capturas acidentais.
FMAII – Acesso aos dados brutos do PMAP-BS para quantificar o grau de sobreposição da atividade pesqueira com a área de vida da toninha. </t>
  </si>
  <si>
    <t>Alternativas tecnológicas e/ou operacionais implementadas e em teste.</t>
  </si>
  <si>
    <t>Ação em andamento, com previsão de extensos testes com repelentes acústicos na costa dos estados de SP, PR e SC, pelo Projeto Toninhas/ Univille, com projeto aprovado pelo edital público Petrobras 2021. Também testes com repelentes acústicos passivos pelos grupo Gemars, com detalhes a serem reportados pelo membro do GAT Federico Sucunza. O Gemars tem testado o uso de garrafas pet como repelente passivo (refletindo o som emitido pela toninha e aumentando a capacidade de detecção da rede), o processo ainda é inicial.</t>
  </si>
  <si>
    <t>Tese de doutorado em ecologia de Renan Paitach sobre a efetividade e efeitos colaterais de repelentes acústicos (pingers) de alta frequência, disponível em repositório online da biblioteca da UFSC e intitulada "Padrões de uso de habitat e comportamento de toninhas: abordagens acústicas para monitoramento e conservação de uma espécie ameaçada"</t>
  </si>
  <si>
    <t>incluir publicações</t>
  </si>
  <si>
    <t>Jonatas Prado: "Custo anual de 200.000,00. Esta ação depende do monitoramento da frota pesqueira de emalhe. Ela está ligada às ações 1.1, 1.8 e 1.9".                                                          Articuladora: "Este documento deve ser produzido envolvendo pesquisadores, gestores, ONGs e o setor pesqueiro, como forma de facilitar a identificação do grau em que outros impactos antrópicos afetam a captura incidental." Segundo o GAT, não foram identificados trabalhos até o momento voltados diretamente para o levantamento e análise de variáveis que influenciam nas capturas incidentais (e.g. poluição acústica e química).</t>
  </si>
  <si>
    <t>A Secretaria de Aquicultura e Pesca - SAP está participando do Comitê Executivo Interministerial de Planejamento Espacial Marinho - PEM. O Grupo está na fase de consolidação de dados sobre as atividades que acontecem na área marinha, das mais diferentes instituições, através da Plataforma INDE (https://inde.gov.br/). Esse banco de dados poderá auxiliar na identificação dessas covariáveis que aumentam a probabilidade de captura incidental de toninhas. Os dados da pesca ainda não estão disponíveis nessa plataforma, mas a previsão é de que dados de rastreamento de frotas do Sudeste e Sul do Brasil estejam disponíveis até dezembro de 2021.
A SAP também está em processo de adesão à plataforma Global Fishing Watch (https://globalfishingwatch.org/), devendo incluir dados de rastreamento das frotas pesqueiras brasileiras que poderão ser acessados de forma mais facilitada pelos pesquisadores. A disponibilização de dados na plataforma está prevista para 2022.
Além disso, o Grupo de Estudos de Mamíferos Aquáticos do Rio Grande do Sul - GEMARS está colocando dispositivos que registram a profundidade e a temperatura (DST centi-TD) em redes de emalhe  de pescadores artesanais da comunidade de Torres/RS e Passo de Torres/SC. Essas informações serão analisadas em conjunto com os registros de
captura incidental para avaliar o efeito na probabilidade de captura. O uso desses dispositivos iniciou-se em 2021.</t>
  </si>
  <si>
    <t>Implementação e upload de dados diferentes instituições na Plataforma INDE; Foi iniciado o uso de dispositivos que registram a profundidade e a temperatura (DST centi-TD) em redes de emalhe pelo GEMARS.
Relatórios e pareceres p/ MPF sobre áreas portuárias: estabelecem áreas de exclusão de pesca e acaba diminuindo a área de pesca e a distribuição da toninha, com potencial de aumentar as capturas incidentais.</t>
  </si>
  <si>
    <t>A indentificação de fatores sinérgicos é bastante complexa e pode não ser viável a curto prazo.</t>
  </si>
  <si>
    <t>Carolina Amorim da S. Bittencourt</t>
  </si>
  <si>
    <t>incluir: publicações, relatórios, banco de dados</t>
  </si>
  <si>
    <t>Marta Cremer</t>
  </si>
  <si>
    <t>A indentificação de fatores sinérgicos é bastante complexa e pode não ser viável a curto prazo. Existe a questão de como encaminhar o Documento Técnico? Para quais órgãos? Ainda a ser definido pelo GAT. Seria interessante contar com mais colaboradores pesquisadores, considerando que o tema é amplo pois busca identificar covariáveis que aumentam a probabilidade de captura incidental.</t>
  </si>
  <si>
    <t>Articular a implementação dos GTs Estaduais conforme previsto no artigo 19 da INI MPA/MMA nº 12/2012 , e outros fóruns de pesca.</t>
  </si>
  <si>
    <t>Moções, Ofícios, Cartas, Atas de Reunião</t>
  </si>
  <si>
    <t>Foi minutado um ofício a ser encaminhado para a SAP/MAPA questionando sobre a previsão quanto a criação dos GTs Estaduais, conforme estabelecido na INI 12/2012. Todavia, é de conhecimento público que o Decreto nº9.759, de 11 de abril de 2019 extinguiu os colegiados como comitês, comissões, grupos, juntas, equipes, mesas, fóruns, salas e qualquer outra denominação dada a colegiados que não tenham sido criados por lei e por esta razão, não foi encaminhado o documento. Já foi publicado Decreto recriando os CPGs; está em elaboração o Regimento Interno de todos os CPGs.</t>
  </si>
  <si>
    <t>Ainda não há produtos.</t>
  </si>
  <si>
    <t>Uma vez que o Decreto nº9.759, de 11 de abril de 2019 extinguiu os colegiados que não tenham sido criados por lei, os fóruns de discussão sobre a pesca estão inativos e, segundo informações da SAP/MAPA, estariam sendo reestruturados. Diante deste cenário, acredito ser pouco eficaz a estratégia de cobrança para criação dos GTs Estaduais de Emalhe sem que haja uma sinalização mínima do governo federal sobre a retomada dos comitês de gestão da pesca.</t>
  </si>
  <si>
    <t>Letícia Quito</t>
  </si>
  <si>
    <t>Promover reunião com a SAP/MAPA (coordenação Sudeste/Sul) para avaliar conjuntamente quais possibilidade de estabelecimento de espaços de discussão voltados ao emalhe, questionando a melhor estratégia para esta cobrança junto ao governo federal. Gostaria de entender os caminhos possíveis para convocar reuniões, formalmente, junto à SAP/MAPA. Assim, a articulação com o órgão responsável poderia ir além do envio de uma moção, promovendo conversas e definido conjuntamente as melhores estratégias para implementação da ação.</t>
  </si>
  <si>
    <t xml:space="preserve">Articular com SAP/MAPA a implementação dos GTs Estaduais previstos na INI 12/2012 ou de outro fórum de diálogo similar, devidamente reconhecido e formalizados pelo governo federal   </t>
  </si>
  <si>
    <t xml:space="preserve">Mês 6, ano 4  </t>
  </si>
  <si>
    <t>Promover reunião com a SAP/MAPA (coordenação Sudeste/Sul) para avaliar conjuntamente quais possibilidade de estabelecimento de espaços de discussão voltados ao emalhe, questionando a melhor estratégia para esta cobrança junto ao governo federal. Carolina está à disposição para ajudar na articulação da reunião.</t>
  </si>
  <si>
    <t>Propor normas  de regularização de acordos de pesca locais a partir da revisão da IN IBAMA nº 29 de 31 de dezembro de 2002.</t>
  </si>
  <si>
    <t>Ingrid Öberg (ICMBio/CMA)</t>
  </si>
  <si>
    <t>Sugestão de Custo (Gabriel / CMA): 50.000 para diárias e passagens (reunião de articulação). Possui relação com as discussões do GT de Emalhe das APAs Marinhas de SP.</t>
  </si>
  <si>
    <t>As alterações nas políticas de pesca, a retirada do MMA do ordenamento pesqueiro e a desarticulação inicial dos Conselhos e Câmaras Técnicas de Gestão Pesqueira não permitiram iniciar uma discussão sobre uma norma sem estabilidade das normativas superiores. No âmbito das APAs Marinhas do Estado de São Paulo, entretanto, vem ocorrendo discussões constantes com os pescadores artesanais em busca de acordos de pesca no território das APAs. Debates em andamento.</t>
  </si>
  <si>
    <t>Atas de reuniões da Câmaras Técnicas das APAs Marinhas do Estado de São Paulo.</t>
  </si>
  <si>
    <t>Alterações nas formas de articulação da gestão pesqueira, com centralização no MAPA.</t>
  </si>
  <si>
    <t>Ingrid Oberg</t>
  </si>
  <si>
    <t>Ação será tocada gradualmente, concomitante às demais discussões com os pescadores.</t>
  </si>
  <si>
    <t>Incluir: atas e memórias de reuniões</t>
  </si>
  <si>
    <t>Necessidade de discussão nas Instâncias Consultivas de Ordenamento da SAP/MAPA. Possui relação com a 1.10.</t>
  </si>
  <si>
    <t>Embora, a ação esteja prevista para iniciar no terceiro ano (2022-2023) de execução do PAN Toninha, importantes iniciativas de discussão sobre a problemática das capturas acidentais das toninhas foram realizadas, no ano de 2021. Vale destacar. a realização do ToninhaThon, uma maratona aberta ao público em geral, com o desafio de buscar ideias para a redução das capturas acidentais. O ToninhaThon foi desenvolvido no contexto do projeto Conservação da Toninha, coordenado pelo Instituto MarBrasil e UFPR. Outra importante iniciativa é o “I Workshop Estratégias para Redução de Capturas Incidentais de Toninhas: Oportunidades e Desafios”. O evento contará com palestras e mesas-redondas abertas ao público, além de sessões de discussão fechadas para especialistas e gestores. O Wokshop é uma iniciativa do Projeto Toninhas, Univille, com financiamento da FAPESC.</t>
  </si>
  <si>
    <t>Relatório I Workshop Estratégias para Redução de Capturas Incidentais de Toninhas: Oportunidades e Desafios.</t>
  </si>
  <si>
    <t>Carolina Pacheco Bertozzi</t>
  </si>
  <si>
    <t>Sugestão da criação de um grupo (e-mail) para atualização do status de andamento da ação</t>
  </si>
  <si>
    <t xml:space="preserve">Camila Domit (UFPR); Marta Cremer (Univille) </t>
  </si>
  <si>
    <t>Gestores das Unidades de Conservação, Carolina Amorim da S. Bittencourt (SAP/MAPA), Ana Spinelli (EMATER), Federico Sucunza (GEMARS/IA), Jonatas Prado (ICMBio/APA-BF), Carolina Bertozzi (Biopesca/UNESP), Renan Paitach (Projeto Toninhas/Univille)</t>
  </si>
  <si>
    <t>No litoral de SP ocorrem regularmente reuniões dos Conselhos e Câmaras Técnicas das APAs Marinhas Estaduais e ICMBIO/APACIP. Nestas reuniões discute-se as problemáticas e conflitos envolvendo a pesca e captura incidental. Para a formulação de acordos de pesca é necessário antes conhecer-se a dinâmica da pesca de emalhe regional e a realidade das capturas incidentais. Em 2021 foram realizadas duas reuniões para início de elaboração de um projeto de monitoramento participativo da pesca de emalhe que pretende buscar informações para traçar um diagnóstico da pesca regional e capturas incidentais, necessário para a elaboração de acordos de pesca. Em Passo de Torres/RS, ação na justiça contra a SAP solicitando a substituição de licenças de pesca de corvina para a pesca de anchova, por iniciativa dos pescadores e Gemars (parar de pescar com redes de fundo no periodo da anchova). O Gemars faria o monitoramento da pescaria de anchova. A SAP está fazendo revisão da IN 10/2011 e consulta pública; existe a idéia de que os pescadores possam ter mais de uma licença de pesca, em discussão.</t>
  </si>
  <si>
    <t>Atas de reuniões.</t>
  </si>
  <si>
    <t>Pandemia dificultou os contatos e idas a campo. Ação de Passo de Torres ainda está tramitando na justiça.</t>
  </si>
  <si>
    <t>Elaborar mecanismos de agregar valor ao produto da pesca responsável, considerando a redução das capturas incidentais de toninha.</t>
  </si>
  <si>
    <t>Não se conhece esforços nesse sentido. O Projeto Toninhas/Univile vai buscar entender a cadeia produtiva, como um primeiro passo para um possível agregação de valor.</t>
  </si>
  <si>
    <t>Dificuldade para determinar qual condições necessárias para que uma pescaria possa ser considerada responsável.</t>
  </si>
  <si>
    <t>FMA III - O GEMARS está desenvolvendo um trabalho com os pescadores artesanais de Torres/RS e Passo de Torres/SC (FMA III) que consiste no repasse de informações da pesca por meio de cadernos de bordo e de App elaborado através da plataforma Coletum. Atualmente o GEMARS está trabalhando na simplificação do App para aumentar a adesão dos pescadores artesanais.  
FMA II - Em julho de 2020 a APA da Baleia Franca iniciou no âmbito do Projeto GEF-Mar o subprojeto: "Diagnóstico e automonitoramento da pesca artesanal na Área de Proteção Ambiental da Baleia Franca: subsídios para a cadeia produtiva de pescados." O objetivo geral desse projeto é realizar um diagnóstico da pesca na região da Ilha, sul da APABF, buscando promover o cadastramento, o automonitoramento, o levantamento de informações sobre as espécies de pescado e sazonalidade e o ordenamento da atividade pesqueira. Resultados esperados: i) diagnóstico e análise da atividade pesqueira marinha e lagunar na região da Ilha (Laguna); ii) cadastro dos pescadores artesanais da região da Ilha; iii) aprendizados derivados da experiência de automonitoramento com pescadores artesanais; e iv) estabelecimento de organização social para promoção de circuitos curtos de comercialização com agregação de valor ao pescado rastreado. Este projeto encontra-se em andamento (é mais para as lagunas, mas pode ser expandido para o mar na APA).
FMA I – Não há informações</t>
  </si>
  <si>
    <t>FMA III – Elaboração de App para o registro da atividade pesqueira pelos pescadores artesanais de Torres e Passo de Torres. FMA II – Formação do Grupo de Acompanhamento Técnico e início do curso remoto “Monitoramento Participativo e Ecossistêmico da Pesca Artesanal” no âmbito do projeto “Diagnóstico e automonitoramento da pesca artesanal na Área de Proteção Ambiental da Baleia Franca: subsídios para a cadeia produtiva de pescados." FMA I – Não há informações</t>
  </si>
  <si>
    <t xml:space="preserve">O distanciamento social durante a Pandemia está dificultando o andamento dos projetos.
Em relação ao aplicativo desenvolvido pelo GEMARS, os pescadores estão com receio que o aplicativo enfraqueça a relação deles com a equipe do GEMARS. Para eles, o repasse das informações através de entrevistas e de cadernos de bordo é importante para manutenção do vínculo entre a equipe do GEMARS e os pescadores. Com a utilização do aplicativo os pescadores acreditam que o espaço de diálogo possa diminuir. Uma das alternativas é reduzir a quantidade de informações que consta no aplicativo e que, algumas delas, possam continuar sendo coletadas de forma presencial.    </t>
  </si>
  <si>
    <t>Jonatas Henrique Fernandes do Prado</t>
  </si>
  <si>
    <t>Incluir: grupos de trabalho, cursos de capacitação</t>
  </si>
  <si>
    <t>O ICMBio solicitou por Ofício p/ SAP informações sobre  o atual status do Programa Nacional de Observadores de Bordo e/ou dos esforços para sua retomada (iniciativa GT PMP).</t>
  </si>
  <si>
    <t>Ofício ICMBio à SAP/MAPA</t>
  </si>
  <si>
    <t>Falta informação sobre a retomada do Programa Nacional de Observadores de Bordo. A SAP está focando no recadastramento dos pescadores e embarcações, além de um projeto de monitoramento por câmeras em pescarias de atum e afins. Dificuldade de observadores de bordo em pescarias artesanais.</t>
  </si>
  <si>
    <t>O ICMBio solicitou por Ofício informações sobre  o atual status da estatística pesqueira nacional e/ou dos esforços para sua retomada (iniciativa GT PMP). Para algumas frotas a SAP viabilizou o registro online de Mapas de Bordo, em implementação. A SAP fez uma cooperação com a Univali para digitalizar Mapas de Bordo. No ES o Programa de Estatísitca Pesqueira foi retomado a partir de acordo com a Renova e instituições do ES e SP; mas não inclui observadores de bordo e monitoramento da captura de cetáceos.</t>
  </si>
  <si>
    <t>Falta informação sobre a retomada do Programa Nacional de Estatística Pesqueira</t>
  </si>
  <si>
    <t>Incluir o monitoramento de capturas incidentais de cetáceos no programa de estatística pesqueira da Renova no ES.</t>
  </si>
  <si>
    <t>Recomendação de incluir o monitoramento de capturas incidentais de cetáceos no programa de estatística pesqueira da Renova no ES.</t>
  </si>
  <si>
    <t>O ICMBio solicitou por Ofício informações sobre  o atual status do Programa Nacional de Rastreamento de Embarcações Pesqueiras por Satélite (PREPS), além de providenciar acesso aos analistas ambientais do GT-PMP aos dados consolidados por pescaria e região (iniciativa GT PMP). A SAP já disponibilizou acesso aos dados do PREPS à FURG. A SAP também está em processo de adesão à plataforma Global Fishing Watch (https://globalfishingwatch.org/), devendo incluir dados de rastreamento das frotas pesqueiras brasileiras que poderão ser acessados de forma mais facilitada pelos pesquisadores. A disponibilização de dados na plataforma está prevista para 2022.</t>
  </si>
  <si>
    <t>Falta informação sobre a ampliação e modernização do PREPS</t>
  </si>
  <si>
    <t>Sem informações sobre o andamento no período monitorado.</t>
  </si>
  <si>
    <t>Sistema de RGP da SAP em atualização e embarcações sendo recadastradas.</t>
  </si>
  <si>
    <t>Encaminhar Ofício para SAP.</t>
  </si>
  <si>
    <t>Projetos e cursos de capacitação. Oficinas com pescadores para identificar ideias e potencialidades para o desenvolvimento de atividades alternativas à pesca.</t>
  </si>
  <si>
    <t>Sugestão de custo (Gabriel /CMA): R$ 100.000 / ano (realização de projetos, reuniões com os atores e cursos de capacitação). Para o GAT, as alternativas podem ser parciais, apenas para reduzir determinado esforço de pesca. A agregação de valor ao produto pode ser uma forma de diminuir o esforço também.</t>
  </si>
  <si>
    <t>A pandemia dificultou o contato com os pescadores. Existem ideias em gestação sobre a capacitação e estruturação para desenvolvimento de atividades turísticas e turismo de pesca. A integração com os pescadores é fundamental para identificar as áreas de interesse e a disponibilidade para as atividades. Por enquanto esta ação está no planejamento.</t>
  </si>
  <si>
    <t xml:space="preserve">A pandemia dificultou o contato com os pescadores para o desenvolvimento da ação. </t>
  </si>
  <si>
    <t xml:space="preserve">sugiro alterar para "oficinas com pescadores para identificar ideias e potencialidades para o desenvolvimento de atividades alternativas à pesca, cursos e capacitações"  </t>
  </si>
  <si>
    <t>Primeira conversa sobre o assunto realizada com a área técnica da SAP, por meio da paricipação da mesma na Montoria 2 do PAN Cetáceos Marinhos. Foi reforçada a importância da participação dos especialistas no Sistema de Gestão Pesqueira. A SAP ficou de informar ao CMA quando o cadastro de especialistas interessados estiver abertas.</t>
  </si>
  <si>
    <t>Depende de retomada do Sistema de Gestão da Pesca pela SAP/MAPA</t>
  </si>
  <si>
    <t>Informar aos especialistas quando abrir o cadastro para participação no Sistema de Gestão e se necessário encaminar Ofício com nomes à SAP/MAPA. Carolina ficou de repassar informações sobre o edital da SAP.</t>
  </si>
  <si>
    <t xml:space="preserve">incluir: atas e memórias de reunião </t>
  </si>
  <si>
    <t>mês 6, ano 4</t>
  </si>
  <si>
    <t>O Projeto Toninhas/Univile foi aprovado e vai buscar entender a cadeia produtiva; o foco será em Ubatuba/SP, Matinhos/PR e Farol de Santa Marta/SC.</t>
  </si>
  <si>
    <t>Falta de conhecimento de outras iniciativas.</t>
  </si>
  <si>
    <t>Propor a implementação do PREPS em embarcações de emalhe com medidas inferiores às exigidas pela legislação vigente.</t>
  </si>
  <si>
    <t xml:space="preserve">Isabel Gonçalves (KAOSA), Paulo H. Ott (Uergs/GEMARS), Sergio Estima (NEMA), Federico Sucunza (GEMARS) </t>
  </si>
  <si>
    <t>Sugestão Paulo Ott p/ texto da ação: "Talvez possa ser proposto de uma forma mais ampla: "...PREPS, ou outros sistemas de rastreamento,..."                                              Sugestão de custo (Gabriel / CMA): R$ 60.000,00 (contratação de consultoria p/ elaboração da proposta técnica). Sugestão do GAT: adaptar a proposta às especificidades da toninha (e.g. frotas prioritárias)</t>
  </si>
  <si>
    <t>Documento técnico ainda não elaborado.</t>
  </si>
  <si>
    <t>O custo e a estrutura das embarcações pode inviabilizar o uso do sistema em embarcações de pequeno porte. No momento não é uma prioridade na área de monitoramento da SAP.</t>
  </si>
  <si>
    <t>O documento técnico poderia explicitar quais frotas são prioritárias e quais suas características.</t>
  </si>
  <si>
    <t>3.1.</t>
  </si>
  <si>
    <t>Marcos Maes (IMA/SC), Ana Paula Farro (UFES), Camila Domit (UFPR), Kelly Bonach (ICMBio/TAMAR), Bárbara Prates Carpeggiani (Petrobras)</t>
  </si>
  <si>
    <t>Sempre que possível tem sido levantada essa questão, mas nem sempre em reuniões exclusivas para o tema. Não houve novo produto além do enviado na Monitoria 1 (ata de reunião dia 07/10/20 com IEMA e ICMBio).  Aqui no Paraná preparamos relatorio tecnico aos órgãos ambientais (ICMBIO e IBAMA) em 2019/2020 quanto ao licenciamento de dragagem e derrocagem enfatizando ser a região do empreendimento prioritária para conservação de Sotalia e de uso pelas toninhas. No entanto, apesar do olhar do ICMBIO, o IBAMA não nos retornou os emails e não adequou suas medidas de prevenção e monitoramento estabelecidas em TR.   Não temos conhecimento sobre a execução desta ação direcionada aos órgãos licenciadores. Já existem áreas críticas definidas para a FMA I.</t>
  </si>
  <si>
    <t xml:space="preserve">No entanto, apesar do olhar do ICMBIO, o IBAMA não nos retornou os emails e não adequou suas medidas de prevenção e monitoramento estabelecidas em TR. </t>
  </si>
  <si>
    <t>Ana Paula Cazerta Farro, Camila Domit, Kelly Bonach</t>
  </si>
  <si>
    <t>Novas reuniões serão agendadas com órgãos licenciadores. Normalmente, a participação do Centro TAMAR nos licenciamentos se limita à manifestação demandada pela Resolução CONAMA 10/1996, que se refere ao licenciamento de empreendimentos próximos às áreas de desovas de tartarugas marinhas. Eventualmente também participamos da análise de EIAs de empreendimentos nas regiões desta CONAMA. Mas, até o presente momento, nenhum documento foi produzido sob o contexto da ação 3.1. 
Mas continuamos atentos a esta ação e, se vislumbrarmos uma oportunidade, estaremos recomendando o que propõe a ação.</t>
  </si>
  <si>
    <t>Recomendar aos órgãos licenciadores que não sejam autorizados empreendimentos causadores de significativo impacto nas populações de toninha.</t>
  </si>
  <si>
    <t>Camila Domit (UFPR), Renata Lima (Ibama), Marta Cremer (Univille), Tatiana Bisi (UERJ), Israel Maciel, Carolina Bertozzi (Biopesca/UNESP), Artur Andriolo (UFJF/ Instituto Aqualie), Sergio Estima (NEMA), Adriana Miranda (CMA)</t>
  </si>
  <si>
    <t>Avaliar a pertinência de incluir no guia de cetáceos marinhos. Sugestão de custo (Gabriel / CMA): R$ 50.000 (p/ eventual reunião técnica de consolidação do documento). Sugestão do GAT: publicar como um Guia do CMA.</t>
  </si>
  <si>
    <t>Não iniciada.</t>
  </si>
  <si>
    <t>Não iniciada. Demanda um grande esforço de articulação.</t>
  </si>
  <si>
    <t xml:space="preserve">Carla Filardi </t>
  </si>
  <si>
    <t>Incluindo diretrizes sobre alteração de áreas de pesca e possíveis impactos indiretos na captura incidental de toninha. Existe a necessidade de apontar o que pedir em TRs (EIA/RIMA, monitoramentos); incluir detecção acústica e sobrevôos. Atentar para a consulta aberta sobre licenciamento de portos (prazo de 31/01/22). Usar o Guia do Tamar para o licenciamento como referência (https://www.icmbio.gov.br/portal/images/stories/comunicacao/publicacoes/publicacoes-diversas/guia_licenciamento_tartarugas_marinhas_v8.pdf).</t>
  </si>
  <si>
    <t>José Lailson (MAQUA/UERJ), Alexandre Azevedo (MAQUA/UERJ), Milton Marcondes(IBJ), Arthur Andriolo (UFJF/Instituto Aqualie), Haydee Cunha (UERJ), Felipe Camargo Lobo, Tatiana Bisi (UERJ), Agnaldo Silva, Daniel Danilewicz (GEMARS), Federico Sucunza (GEMARS/IA), Lupércio A. Barbosa (ORCA), Tatiana Bisi (UERJ)</t>
  </si>
  <si>
    <t>O monitoramento dos efeitos tem sido realizado desde 2018 pela Rede Rio Doce Mar (RRDM), a qual eu e outros pesquisadores incluídos nessa ação fazemos parte, via financiamento FEST/RENOVA. No entanto, as atividades de campo (coleta de material) foram paralisadas no mês de setembro (término do contrato) e as análises estão previstas para serem finalizadas em dezembro de 2021. De qualquer forma, os pesquisadores intencionam continuar com as pesquisas sobre o tema.  Foram realizados 3 anos de estudo de acústica na área de influência da pluma de rejeitos. Foi identificada a concentração de toninhas na Foz do Rio Doce. E os estudos acústicos realizados com sistema de arrasto e veleiro demonstraram que a área acústica ativa dos cetaceos que ocorrem na localidade, incluisive toninha, são reduzidas em função do aumento da turbidez. Trabalho avaliando a contaminação de toninhas antes e depois do desastre (aumento das concentrações de mercúrio e zinco). Por descisão judicial recente, o monitoramento vai ocorrer até março de 2022. A prorrogação está sendo negociada (pelo menos mais 2 anos).</t>
  </si>
  <si>
    <t>Relatórios semestrais e anuais desde 2018, executados pela RRDM. 
http://www.ibama.gov.br/cif/notas-tecnicas/ct-bio/relatorios-da-rede-rio-doce-mar
https://www.ibama.gov.br/cif?layout=edit&amp;id=2230
 Relatório FEST/Renova. (Acao 3_3 Anexo 6_Relatório Anual_Bioacústica_2020)
Manhães et al. 2022. Temporal trends of trace elements bioaccumulation by a vulnerable cetacean (Pontoporia blainvillei) before and after one of the largest mining disasters worldwide. Science of The Total Environment, Volume 804, 15 January 2022. 150196(https://www.sciencedirect.com/science/article/abs/pii/S0048969721052736?via%3Dihub)</t>
  </si>
  <si>
    <t>O monitoramento das populaçòes de cetáceos estava previsto para 5 anos. Foram realizados 3 anos, mas o projeto está sendo interrompido, em dezembro de 2021, sem previsões de continuidade.</t>
  </si>
  <si>
    <t>Ana Paula Cazerta Farro, Artur Andriolo</t>
  </si>
  <si>
    <t>Manutenção da recomendação inicial do CTBio com duração do projeto de monitoramento de 5 anos.</t>
  </si>
  <si>
    <t>Valeria Ruoppolo (IFAW), Pedro Fruet (KAOSA), Arthur Andriolo (UFJF/Instituto Aqualie), Carolina Bertozzi (Biopesca/UNESP), Federico Sucunza (GEMARS/IA), Jonatas Prado (ICMBio/APA-BF)</t>
  </si>
  <si>
    <t>Sem novas informações. Prazo estourou.</t>
  </si>
  <si>
    <t>final do pan</t>
  </si>
  <si>
    <t>Marta Cremer (Univille), Daniel Danilawicz (GEMARS), Carolina Bertozzi (Biopesca/UNESP), Bárbara Prates Carpeggiani (Petrobras)</t>
  </si>
  <si>
    <t>Na FMA II e III houveram esforços para relacionar contaminantes e condição corporal em animais mortos por capturas incidentais. Tem relação com os trabalhos dos PMPs.</t>
  </si>
  <si>
    <t xml:space="preserve">Ação complexa e de difícil implementação. </t>
  </si>
  <si>
    <t>Os dados do PMP podem contribuiir para as análises de efeitos cumulativos físicos, mas análises de efeitos em nível comportamental ainda não foram iniciados.</t>
  </si>
  <si>
    <t>Os dados do PMP podem contribuir para as análises de efeitos cumulativos físicos, mas análises de efeitos em nível comportamental ainda não foram iniciados.</t>
  </si>
  <si>
    <t>Tatiana Bisi (UERJ), Elitieri Neto, Carolina Bertozzi (Biopesca/UNESP)</t>
  </si>
  <si>
    <t>Trabalho na FMA Ia avaliando a contaminação de toninhas antes e depois do desastre (aumento das concentrações de mercúrio e zinco). Os trabalhos do PMP contribuem para a ação. Trabalhos do Maqua em andamento para a FMA Ia, a serem publicados nos relatórios da RRDM.</t>
  </si>
  <si>
    <t>Manhães et al. 2022. Temporal trends of trace elements bioaccumulation by a vulnerable cetacean (Pontoporia blainvillei) before and after one of the largest mining disasters worldwide. Science of The Total Environment, Volume 804, 15 January 2022. 150196(https://www.sciencedirect.com/science/article/abs/pii/S0048969721052736?via%3Dihub).        Relatórios PMPs.</t>
  </si>
  <si>
    <t xml:space="preserve"> Os trabalhos do PMP contribuem para a ação. Os trabalhos do Maqua contribuem para a ação na FMA Ia, a serem publicados na RRDM</t>
  </si>
  <si>
    <t>Pouca informação sobre a ação.</t>
  </si>
  <si>
    <t>nov-23</t>
  </si>
  <si>
    <t>Tatiana Bisi (UERJ), Elitieri Neto, José Lailson (MAQUA/UERJ)</t>
  </si>
  <si>
    <t xml:space="preserve">Depende da 3.6 e 3.7. Questionamento do GAT: necessidade da ação ser mais focada? </t>
  </si>
  <si>
    <t xml:space="preserve">Não iniciada. Não houve andamento nessa ação. Ela é de difícil implementação, necessita de dados, articulação entre os membros da academia, governo e depende de janela política favorável. 
</t>
  </si>
  <si>
    <t xml:space="preserve">GAT, Thaís Evangelista Coutinho
</t>
  </si>
  <si>
    <t>A ação é difícil de implementação pois depende de dados sobre poluição química que afeta as toninhas com identificação de nexo causal entre as ações antrópicas identificas e os impactos nas populações desta espécie. Também é importante a identificação de ações de mitigação específicas, articulação com demais órgãos governamentais possivelmente envolvidos o que também depende de janela política favorável. Sugiro a retirada dessa ação.</t>
  </si>
  <si>
    <t>Buscar uma articulação de quem trabalhe na área.</t>
  </si>
  <si>
    <t>Nenhum projeto implementado até o momento, mas existem iniciativas planejadas para se avançar no conhecimento sobre os impactos do ruído antropogênico subaquático para toninhas.</t>
  </si>
  <si>
    <t>Sem informação de novas iniciativas.</t>
  </si>
  <si>
    <t>Inserção de novos colaboradores que trabalham com a temática</t>
  </si>
  <si>
    <t>Eduardo Secchi (FURG), Danielle Monteiro (NEMA; EcoMega/FURG), Rafael Magris (ICMBio)</t>
  </si>
  <si>
    <t>Sugestão de custo (Gabriel/CMA): R$ 60.000,00 p/ eventual contratação de consultoria. Depende da 4.2</t>
  </si>
  <si>
    <t>Informações estão sendo geradas através dediversos projetos apoiados pelo FUNBIO.</t>
  </si>
  <si>
    <t>Relatórios parciais Projeto Toninhas/Funbio.</t>
  </si>
  <si>
    <t>André Silva Barreto</t>
  </si>
  <si>
    <t>Falta de tempo do articulador para integrar as informações.</t>
  </si>
  <si>
    <t>Relatórios, publicações</t>
  </si>
  <si>
    <t xml:space="preserve">Eduardo Secchi (FURG), Federico Sucunza (GEMARS/IA), Renan Paitach (Projeto Toninhas/Univille), Jonatas Prado (ICMBio/APA-BF), Paulo H. Ott (Uergs/GEMARS), Carolina Bertozzi (Biopesca/UNESP), Marta Cremer (Univille) </t>
  </si>
  <si>
    <t>O Projeto Toninhas/Funbio gerou informações sobre padrões de distribuição, áreas de ocorrência e definição de mapas de áreas críticas para FMA II. Em relação à FMA Ia, a área como um todo pode ser considerada crítica.</t>
  </si>
  <si>
    <t>Dificuldade metodológica para definição de áreas críticas; quais critérios a serem utilizados?</t>
  </si>
  <si>
    <t>Refinar a identificação das áreas criticas ou de maior risco por Área de Manejo da Toninha (FMA)</t>
  </si>
  <si>
    <t xml:space="preserve">Dificuldade metodológica para definição de áreas críticas; necessidade de definir os critérios a serem utilizados (e.g. densidade regionais, importância para o ciclo de vida). Necessidade de definir o que será feito a partir da identificação das áreas críticas. </t>
  </si>
  <si>
    <t>Documento técnico encaminhado para os orgãos competentes; Atas de reuniões</t>
  </si>
  <si>
    <t xml:space="preserve">Milton Marcondes (IBJ), Ana Paula Farro (UFES), Paulo H. Ott (Uergs/GEMARS), Federico Sucunza (GEMARS/IA), Daniel Danilewicz (GEMARS), Sandra Souza (SAP/MAPA), Kelly Bonach (ICMBio/TAMAR), Gustavo Rosa (IEMA), Arthur Andriolo (UFJF/Instituto Aqualie), Jonatas Prado (ICMBio/APA-BF)  </t>
  </si>
  <si>
    <t>Sempre que possível tem sido levantada essa questão, mas nem sempre em reuniões exclusivas para o tema. Não houve novo produto além do enviado na Monitoria 1 (ata de reunião dia 07/10/20). Está em andamento a criação de uma APA na Foz do Rio Doce, de Barra do Riacho até Degredo, uma área importante da FMA Ia. Existe uma discussão inicial para ampliação de uma UC estadual mais ao norte.</t>
  </si>
  <si>
    <t>Relatório técnico final do Projeto de Conservação da Toninha conduzido pelo IBJ com recursos do Funbio encaminhado aos órgãos ambientais.</t>
  </si>
  <si>
    <t>Ana Paula Cazerta Farro, Marta J Cremer</t>
  </si>
  <si>
    <t>Novas reuniões poderiam ser agendadas com órgãos ambientais. Não temos controle sobre a atuação do poder público na criação de UCs</t>
  </si>
  <si>
    <t>Marcos Maes (IMA/SC), Sandra Souza (SAP/MAPA), Renan Paitach (Projeto Toninhas/Univille)</t>
  </si>
  <si>
    <t>Já foram enviados vários documentos no passado solicitando a criação da UC na Babitonga; mais recentemente foi produzido um documento técnico - Plano de Gestão Ecossistêmica da Baía Babitonga, encaminhado para os órgãos do Estado de SC.</t>
  </si>
  <si>
    <t>Plano de Gestão Ecossistêmica da Baía Babitonga</t>
  </si>
  <si>
    <t>Sem retorno do poder público.</t>
  </si>
  <si>
    <t>Marta J Cremer</t>
  </si>
  <si>
    <t>Proposta de criação do ParNa do Albardão  tramita oficialmente no SEI-ICMBio (02070.000020/2008-48). Até o momento tem tido pareceres técnicos favoráveis em todos os setores de analise.</t>
  </si>
  <si>
    <t>Pareceres técnicos. Síntese elaborada pelo NEMA e IBJ, para utilização em reuniões e outras articulações.                                                                                              Prado et al., 2021. Publicação de artigo científico: “Definition of no-fishing zones and fishing effort limits to reduce franciscana bycatch to sustainable levels in southern Brazil. Animal Conservation. doi:10.1111/acv.12679”</t>
  </si>
  <si>
    <t>Kleber Grübel</t>
  </si>
  <si>
    <t>Documentos técnicos, publicações, atas e relatos das articulações</t>
  </si>
  <si>
    <t xml:space="preserve">Caroina Bertozzi (Biopesca/UNESP), Letícia Quito (APAMLS/SP), Paulo H. Ott (Uergs/GEMARS), Sandra Souza (SAP/MAPA) </t>
  </si>
  <si>
    <t>Houveram apresentações de especialistas nos Conselhos das APAs Marinhas. Foi criado um Grupo para pesquisar as capturas incidentais (monitoramento participativo), visando incluir no plano de manejo medidas de proteção para toninha, como áreas de exclusão de pesca. Já ocorreram 2 reuniões, mas as discussões estão no início.</t>
  </si>
  <si>
    <t>Reuniões ainda no início.</t>
  </si>
  <si>
    <t>Paulo H. Ott (Uergs/GEMARS), Federico Sucunza (GEMARS/IA), Daniel Danilewicz (GEMARS), Sandra Souza (SAP/MAPA)</t>
  </si>
  <si>
    <t xml:space="preserve">Sugestão GAT: encaminhar documento técnico via GAT, para o órgão competente; o articulador poderia puxar a redação do documento. </t>
  </si>
  <si>
    <t>No workshop da toninha (2021) foi discutida a possibilidade de uma reunião internacional da IUCN para discussão das IMMAs e papel das Ucs para conservação da toninha, incluindo Jurubatiba.</t>
  </si>
  <si>
    <t>Articulação e proposta para iniciar a atividade.</t>
  </si>
  <si>
    <t>Importante que seja pelo menos iniciada. Expectativa de cenário político nacional mais favorável às ações de conservação. Teriamos que pensar se Jurubatiba tem suficiente informação, se nao dificil que seja uma candidata a IMMA.</t>
  </si>
  <si>
    <t>mudança da data final para ano 5.</t>
  </si>
  <si>
    <t xml:space="preserve">Ainda não inciada. </t>
  </si>
  <si>
    <t>Falta definição de áreas críticas.</t>
  </si>
  <si>
    <t>Existe uma iniciativa de Planejamento Espacial Marinho em andamento na CIRM, com participação do MMA; os dados estão sendo inseridos na plataforma INDE. Uma possibilidade é a inclusão das áreas críticas da toninha na INDE.</t>
  </si>
  <si>
    <t xml:space="preserve">Camila Domit (UFPR), Verônica Ramos (IBAMA/DILIC), Tiago Gutierrez* - MPF </t>
  </si>
  <si>
    <t>a principío essa ação não demanda custos, mas demanda articulação com os órgão estaduais para acessar os bancos de dados dos empreendimentos licenciados pelos estados do ES, RJ, SP, PR, SC, RS. E esse mapeamento deve ser disponibilizado em alguma plataforma, e ser previsto atualizações periódicas. Sugestão GAT: solicitar as informações para o llitoral do Estado como um todo.</t>
  </si>
  <si>
    <t>Foi elaborado um mapeamento dos empreendimentos, com base nas informações que conseguimos ter acesso, mas não conseguimos informações de alguns estados. Foi feito contato com o MPF/SC para que o mesmo solicite as informações sobre os empreendimentos planejados e em andamento.</t>
  </si>
  <si>
    <t>mapa (kml ou sph.) com empreendimentos costeiros presentes nas áreas de ocorrência da toninha (FMA I, II e III).</t>
  </si>
  <si>
    <t>acesso a base de dados dos órgãos estaduais</t>
  </si>
  <si>
    <t>Renata Pires Nogueira Lima, Tiago Gutierrez</t>
  </si>
  <si>
    <t>Essa ação é dinâmica, e precisa ser atualizada constantemente.   A coisa depende de um contato com a 4ª Câmara (órgão interno de coordenação da área ambiental) e com as várias procuradorias da área de ocorrência. Essas informações sobre os empreendimentos não estão sistematizadas no MPF, eu precisaria de um tempo mais longo (que vai depender do tempo de resposta de cada procuradoria litorânea desses estados).</t>
  </si>
  <si>
    <t>mapa (kml ou sph.) de distribuição espacial de empreendimentos costeiros (existentes e planejados/licenciadas pelas instituições governamentais) presentes nas áreas de ocorrencia da toninha (FMA I, II e III).</t>
  </si>
  <si>
    <t>Ação continuada, necessita de atualização rotineiramente. As áreas prioritárias podem ser estabelecidas a partir de uma priorização entre as diversas áreas críticas.</t>
  </si>
  <si>
    <t>Carla Filardi (ICMBio/CMA), Carolina Bertozzi (Biopesca/UNESP), Renan Paitach (Projeto Toninhas/Univille), Federico Sucunza (GEMARS/IA), Sérgio Estima (NEMA), Ana Paula Farro (UFES), Gustavo Rosa (IEMA), Adriana Miranda (CMA)</t>
  </si>
  <si>
    <t>Sugestões GAT: necessidade de mapear as Ucs na área de distribuição da toninha (usar mapeamento da Juliana Di Tulio/ paper CIB); compartilhar diretrizes com as Ucs para os Planos de Manejo. Fazer uma priorização das Ucs.</t>
  </si>
  <si>
    <t xml:space="preserve">Sempre que possível tem sido levantada essa questão, mas nem sempre em reuniões exclusivas para o tema. Mas se o tempo para a ação fosse maior poderíamos realizar novos encontros e trabalhar mais o assunto com os gestores e equipes das UCs. Não houve novo produto além do enviado na Monitoria 1 (ata de reunião dia 07/10/20).      No livro "The Franciscana Dolphin Book" que está prestes a ser publicado pela editora Elsevier, consta o capítulo denominado: “MARINE PROTECTED AREAS: THEIR POTENTIAL FOR THE CONSERVATION OF THE SPECIES”, cujo objetivo é fornecer o status das Áreas Marinha Protegidas ao longo da distribuição da toninha e o seu potencial para conservação da espécie. Das UCs marinhas que se sobrepõem com a distribuição da toninha e que possuem Plano de Manejo, apenas 28% consideram a toninha como objeto de conservação nos PM. Espera-se que os resultados desse capitulo possa estimular a inclusão da toninha como espécie alvo nos Planos de Manejo, com ações de conservação especificas direcionadas à espécie. 
Participação em GTs de pesca organizados pelas UCs marinhas do litoral de São Paulo. Foi realizada a Oficina de pesquisadores para construção do Plano de Manejo da APA Costa das Algas/ES e Revis Santa Cruz/ES, está em andamento discussões sobre o Plano de Manejo dessas UCs. Também manifestações do CMA para essas UCs. Também já foram iniciadas conversas sobre a ampliação do Parque Estadual de Itaúnas/ES e importância para toninha (ainda preliminares).
</t>
  </si>
  <si>
    <t>Até o presente momento não há nenhuma articulação institucional na esfera federal, estadual e municipal no sentido de recomendar a inclusão de ações de redução do esforço de pesca de emalhe nos Planos de Manejo das UCs onde ocorre a toninha.</t>
  </si>
  <si>
    <t>Ana Paula Cazerta Farro, Jonatas Henrique Fernandes do Prado, Adriana Vieira de Miranda</t>
  </si>
  <si>
    <t xml:space="preserve">
Novas reuniões seriam agendadas com os gestores e equipes das UCs se o tempo para a ação fosse maior.
Divulgar os resultados do capitulo “MARINE PROTECTED AREAS: THEIR POTENTIAL FOR THE CONSERVATION OF THE SPECIES”, principalmente para as UCs marinhas que se sobrepõem com a distribuição da toninha, de forma que a espécie  passe a constar como alvo de conservação nos Plano de Manejo. </t>
  </si>
  <si>
    <t>Incluir: Publicações, Ofícios de encaminhamento</t>
  </si>
  <si>
    <t xml:space="preserve"> Um maior conhecimento da toninha por diferentes atores sociais e instituições</t>
  </si>
  <si>
    <t>Renan Paitach (Projeto Toninhas/Univille), Carolina Bertozzi (Biopesca/UNESP), Ignácio Moreno (UFRGS), André Barreto (Univali), Adriana Miranda (ICMBio/CMA), Emanoel Ferreira (R3-Animal), Sérgio Estima (NEMA), Geraldo Ottoni Netto (ICMBio/NGI Alcatrazes), Maria Emilia Morete* (Instituto Viva), Salvatore Siciliano* (Fiocruz),  Camila Domit (CEM/UFPR), Maurício Tavares* (CECLIMAR-UFRGS), Camilah Antunes Zappes* (UFF), Hélio Hara* (Funbio), Ana Marcela Bergamasco (Petrobras)</t>
  </si>
  <si>
    <t>Participação dos eventos de divulgação da Toninha que foram realizados esse ano (Toninhathon, Ws Toninha, assim como início do Boletim da Toninha - ação 8.3). Projeto de extensão na UFES de divulgação científica das toninhas (Projeto "Conhecendo a toninha capixaba"). Museu virtual da toninha (Maqua/Projeto Toninhas/Funbio). Podcast sobre a toninha (Projeto Toninhas/Funbio). Divulgação da toninha no Globo Reporter (https://globoplay.globo.com/v/10099227/). O Gemars produziu um livro infantil para a rede pública. Toninhathon, promovido pela UFPR: concurso nacional para propor estratégias para redução de bycatch, o Sebrae irá implementar incubadoras para desenvolver essas propostas (como redes de pesca com composições diferentes, a serem testadas).</t>
  </si>
  <si>
    <t>Museu virtual da toninha (Maqua/Projeto Toninhas/Funbio): https://museudastoninhas.com.br/. Podcast sobre a toninha (Projeto Toninhas/Funbio). O Gemars produziu um livro infantil para a rede pública. Toninhathon (UFPR): concurso nacional para propor estratégias para redução de bycatch (https://www.toninhathon.com.br/). Projeto "Conhecendo a toninha capixaba". Divulgação da toninha no Globo Reporter (https://globoplay.globo.com/v/10099227/).</t>
  </si>
  <si>
    <t>Adriana Vieira de Miranda, GAT</t>
  </si>
  <si>
    <t>Paulo H. Ott (Uergs/Gemars), Jonatas Prado (ICMBio/APA-BF), Renan Paitach (Projeto Toninhas/Univille), Karina Groch (Instituto Australis), Adriana Miranda (ICMBio/CMA), Fábia Luna (ICMBio/CMA), Federico Sucunza (GEMARS/IA), Verônica Alberto Barros* (MMA)</t>
  </si>
  <si>
    <t>Elaborar Carta do GAT solicitando o andamento da formalização do Dia da Toninha</t>
  </si>
  <si>
    <t>Iniciei processo no SEI  e agora não estando mais oficialmente no Centro consultei o avanço desta ação e por enquanto não foi formalizada, mesmo já sendo considerado o dia e a importância do mesmo pelo ICMBio e pesquisadores. Ação iniciada, entretanto, não houve janela política favorável para a sua continuação.</t>
  </si>
  <si>
    <t>Até onde sabemos, o processo está sem andamento no MMA. Não houve janela política favorável para a sua continuação.</t>
  </si>
  <si>
    <t>Adriana Vieira de Miranda, Thaís Evangelista Coutinho</t>
  </si>
  <si>
    <t>Verificar com Verônica (MMA) como está o andamento no MMA.</t>
  </si>
  <si>
    <t>Sem informações.</t>
  </si>
  <si>
    <t>Avaliar a permanência da ação ou a necessidade de revisão.</t>
  </si>
  <si>
    <r>
      <t>Foi criado o projeto de extensão “Conhecendo a Toninha Capixaba: Educac</t>
    </r>
    <r>
      <rPr>
        <sz val="12"/>
        <rFont val="Times New Roman"/>
        <family val="1"/>
      </rPr>
      <t>̧</t>
    </r>
    <r>
      <rPr>
        <sz val="12"/>
        <rFont val="Book Antiqua"/>
        <family val="1"/>
      </rPr>
      <t>ão Ambiental, Divulgac</t>
    </r>
    <r>
      <rPr>
        <sz val="12"/>
        <rFont val="Times New Roman"/>
        <family val="1"/>
      </rPr>
      <t>̧</t>
    </r>
    <r>
      <rPr>
        <sz val="12"/>
        <rFont val="Book Antiqua"/>
        <family val="1"/>
      </rPr>
      <t xml:space="preserve">ão Científica” no CEUNES, UFES, sob minha coordenação. Suas atividades se iniciarm em julho de 2021.  Graças a promoção do "Dia Nacional da Toninha" tem havido um esforço conjunto das instituições cm promover a pauta da conservação da toninha em escolar e instituições de ensino. Há produtos relacionais a projetos em execução, como aqueles relacionados ao Projeto de Conservação a Toninha (FUNBIO). Os membros do GAT que fazem parte de tais projetos podem complementar tais avanços. </t>
    </r>
  </si>
  <si>
    <t>Devido à pandemia os encontros com as secretarias de educação não foram executados.</t>
  </si>
  <si>
    <t>Ana Paula Cazerta Farro, Renan Paitach</t>
  </si>
  <si>
    <t xml:space="preserve"> Está em condições de execução completa.</t>
  </si>
  <si>
    <t xml:space="preserve">Ignácio Moreno (UFRGS), Kelly Bonach (ICMBio/TAMAR), Fábia Luna (ICMBio/CMA), Adriana Miranda (ICMBio/CMA), Jonatas Prado (ICMBio/APA-BF), Sérgio Estima (NEMA), Federico Sucunza (GEMARS/IA), Eduardo Secchi (FURG), Ana Marcela Bergamasco (Petrobras) </t>
  </si>
  <si>
    <t xml:space="preserve">Não houve divulgação específica. Divulgação da espécie em eventos e discussões pertinentes. </t>
  </si>
  <si>
    <t>Não há produtos.</t>
  </si>
  <si>
    <t>Falta de tempo do articulador.</t>
  </si>
  <si>
    <t>André Silva Barreto, Adriana Vieira de Miranda</t>
  </si>
  <si>
    <t xml:space="preserve">Naira Rosana Albuquerque (Projeto Toninhas/Univille) </t>
  </si>
  <si>
    <t>Regimento interno do Consórcio; Site atualizado (pontoporia.org).</t>
  </si>
  <si>
    <t>O Consórcio Franciscana realizou reunião em setembro de 2021 e está sendo retomado.</t>
  </si>
  <si>
    <t xml:space="preserve">Sem informações mais detalhadas. </t>
  </si>
  <si>
    <t>Sérgio Estima (NEMA), Arthur Andriolo (UFJF/Instituto Aqualie), Gabriel Rebouças (CMA)</t>
  </si>
  <si>
    <t>Sugestão do GAT: os atores locais deveriam encaminhar a Matriz,  Portaria e Sumário do PAN Toninha para os orgãos licenciadores dos Estados e Municípios.</t>
  </si>
  <si>
    <t>Divulgação e discussão com a COEXP/IBAMA.</t>
  </si>
  <si>
    <t>Divulgação e discussão com a COEXP/IBAMA em reuniões de caráter amplo sobre conservação de cetáceos.  Atas de reunião com os órgão estaduais no ES e RJ.</t>
  </si>
  <si>
    <t>Artur Andriolo, Milton Marcondes</t>
  </si>
  <si>
    <t>Atas e memórias de reuniões</t>
  </si>
  <si>
    <t>Encaminhar junto com os Ofícios o Sumário e Matrizes do PAN</t>
  </si>
  <si>
    <t>Planos de manejo das UCs contemplando ações de conservação da toninha; Gestores e comunidades das UCs conhecendo o PAN.</t>
  </si>
  <si>
    <t>Paulo H. Ott (Uergs/GEMARS), Sérgio Estima (NEMA), Jonatas Prado (ICMBio/APA-BF), Federico Sucunza (GEMARS)</t>
  </si>
  <si>
    <t xml:space="preserve">Sugestão do GAT: encaminhar Matriz, Portaria e Sumário para as principais UCs, pode ser a partir do atores locais. </t>
  </si>
  <si>
    <t>Ação só iniciada nas UCs Estaduais no litoral noret de SP onde tenho participação nos conselhos das mesmas.</t>
  </si>
  <si>
    <t>Inclusão de plano de gestão no PM da APAMLN voltado a conservação de cetáceos com prioridade sobre as toninhas.</t>
  </si>
  <si>
    <t>Não só o a dificuldade de obter respostas a distancia entre as UCs pois o deslocamento foi suspenso pela pandemia, porem os contatos virtuais poderiam ser melhorado.</t>
  </si>
  <si>
    <t>Geraldo de França Ottoni Neto</t>
  </si>
  <si>
    <t>Fortalecer os contatos virtuais</t>
  </si>
  <si>
    <t>Atas e memórias de reuniões, Planos de Manejo</t>
  </si>
  <si>
    <t>Participação da SAP/MAPA nas reuniões do GAT.</t>
  </si>
  <si>
    <t>Falta divulgação para outros órgãos.</t>
  </si>
  <si>
    <t>Fortalecer a inserção de temas relacionadas à toninha em planos nacionais e políticas públicas.</t>
  </si>
  <si>
    <t xml:space="preserve">Inserção do tema em planos nacionais, políticas públicas. </t>
  </si>
  <si>
    <t>Gabriel Rebouças (ICMBio/CMA), Bárbara Prates Carpeggiani (Petrobras)</t>
  </si>
  <si>
    <t xml:space="preserve">Não houve andamento nessa ação no ano de 2021.
</t>
  </si>
  <si>
    <t>Sem informações adicionais. Não houve articulação envolvendo a inclusão da toninha em planos nacionais e políticas públicas.</t>
  </si>
  <si>
    <t xml:space="preserve">Gabriel Rebouças, Thaís Evangelista Coutinho
</t>
  </si>
  <si>
    <t>Necessidade de definir uma estratégia.</t>
  </si>
  <si>
    <t>Reunir com colaboradores para definir uma estratégia (quais planos? Quais políticas?). Reforçar a relação entre o CMP Toninha (CIB) e o PAN Toninha.</t>
  </si>
  <si>
    <t>Paulo H. Ott (Uergs/GEMARS), Carolina Bertozzi (Biopesca/UNESP), Arthur Andriolo (UFJF/Instituto Aqualie), Eduardo Secchi (FURG),  Lorenzo von Fersen* (Fundação Yaqu Pacha), Maria Emilia Morete* (Instituto Viva)</t>
  </si>
  <si>
    <t>Sem informação mais detalhada sobre a ação.</t>
  </si>
  <si>
    <t>Eduardo Secchi (FURG), Federico Sucunza (GEMARS/IA), Sérgio Estima (NEMA), Carolina Bertozzi (Biopesca/UNESP), Bárbara Prates Carpeggiani (Petrobras)</t>
  </si>
  <si>
    <t>Sugestões GAT: deixar mais claro qual banco de dados, quais instituições alvo e como divulgar essa necessidade de depósito dos dados em BD. As reuniões da REMAB podem ser utilizadas para divulgar o BD em construção pelo CMA.</t>
  </si>
  <si>
    <t>Dados estão sendo inseridos regularmente no SIMMAM e SIMBA. Nas reuniões da Remab tem sido reforçada a importância de inserção dos dados no SIMMAM.</t>
  </si>
  <si>
    <t>Banco de dados</t>
  </si>
  <si>
    <t>Necessidade de maior contato com grupos de pesquisa no Rio Grande do Sul, para incentivar o depósito dos dados.</t>
  </si>
  <si>
    <t>Necessidade de retomar as reuniões anuais das Redes, programadas para início de 2021.</t>
  </si>
  <si>
    <t>As reuniões das redes foram retomadas.</t>
  </si>
  <si>
    <t>Atas das reuniões.</t>
  </si>
  <si>
    <r>
      <t xml:space="preserve">Articular junto às agências financiadoras a criação de linhas de fomento e editais para o financiamento de ações de pesquisa e conservação da toninha, em especial sobre os impactos da pesca.
</t>
    </r>
    <r>
      <rPr>
        <strike/>
        <sz val="11"/>
        <rFont val="Calibri"/>
        <family val="2"/>
      </rPr>
      <t/>
    </r>
  </si>
  <si>
    <t>Ofícios às agências; atas de reuniões.</t>
  </si>
  <si>
    <t>Sugestão GAT: verificar a possibilidade de obtenção de recursos de conversão de multas ambientais (via contato com o Ministério Público Federal)</t>
  </si>
  <si>
    <t>Foi feito contato com o MPF/SC questionando a possibilidade do uso de recursos de multas ou compesações ambientais (ver respostas nas "observações").         Participação do CMA e da Copan no Edital do Fundo de Direitos Difusos (Ministério da Justiça), em 2020; Pleiteou-se recursos financeiros para alguma ações do PAN Toninha; No entanto, ainda não houve a divulgação do resultado. Possibilidade de submisão da projetos para o banco de projetos do ICMBio (processo SEI Banco de projetos - 02070.006784/2020-33), algo a ser compartilhado com o grupo do PAN.</t>
  </si>
  <si>
    <t>Projeto submetido ao FDD.</t>
  </si>
  <si>
    <t>O ideal seria uma articulação em um nível hierárquico mais alto.</t>
  </si>
  <si>
    <t>Gabriel Rebouças, Tiago Gutierrez</t>
  </si>
  <si>
    <t>Essa questão da articulação relativa às multas pode ser pensada também, mas há alguns coisas a considerar. Multa, num sentido mais estrito, é a imposta pelos órgãos de fiscalização, a partir de um auto de infração, num processo administrativo. Esses recursos têm destinação mais amarrada. Mas pode haver outros, como os de prestação pecuniária em processos criminais ou indenizações/compensações em processos civis. De repente podemos tentar divulgar a ideia de destinar esse tipo de recurso para essa finalidade. Outra questão é buscar articular algum tipo de vinculação de editais de fundos (como o fundo de direitos difusos)  a projetos que tenham relação com os PANs.</t>
  </si>
  <si>
    <t>Projetos submetidos</t>
  </si>
  <si>
    <t>O ideal seria um articulador num nível hierárquico mais alto ou com maior capacidade de articulação com agências de fomento. O ICMBio está com um banco de projetos para conversão de multas ambientais, caso existam projetos escritos e com orçamento, podem ser submetidos.</t>
  </si>
  <si>
    <t>Federico Sucunza (GEMARS/IA),  Eduardo Secchi (FURG), Sérgio Estima (NEMA), Renan Paitach (Projeto Toninhas/Univille), Ana Marcela Bergamasco (Petrobras)</t>
  </si>
  <si>
    <t>Aprovado um projeto junto a Fapesc para a realização de um workshop internacional em outubro/2021 para discutir estratégias para a redução da captura acidental da toninha. O WS foi realizado. Previsão do CMP da Franciscana e WS do Projeto Funbio para 2022.</t>
  </si>
  <si>
    <t>Relatório do WS Fapesc sobre capturas incidentais.</t>
  </si>
  <si>
    <t xml:space="preserve"> Sérgio Estima (NEMA), Renan Paitach (Projeto Toninhas/Univille), Federico Sucunza (GEMARS), Jonatas Prado (ICMBio/APA-BF), Ana Marcela Bergamasco (Petrobras)</t>
  </si>
  <si>
    <t>(utilizar hashtags e marcações - CMA, Toninha). Utilizar o boletim do PAN, previsto pelo ICMBio/Copan. Sugestão GAT: os colaboradores do PAN devem ajudar com a disponibilização de informações para o boletim.</t>
  </si>
  <si>
    <t>Como articuladora da ação já iniciei a elaboração do "Boletim Toninha", que já está sendo finalizado e acredito que será publicado ainda este ano (2021).</t>
  </si>
  <si>
    <t xml:space="preserve">Boletim </t>
  </si>
  <si>
    <t>Adriana Vieira de Mranda</t>
  </si>
  <si>
    <t>Compartilhar com o GAT o esboço do boletim para sugestões. Definir qual público e forma de divulgação (email, site, Consórcio Franciscana).</t>
  </si>
  <si>
    <t>Naira Rosana Albuquerque do Projeto Toninhas (nairarosanaalbuquerque@gmail.com).</t>
  </si>
  <si>
    <t>Compartilhar com o GAT o esboço do boletim para sugestões (enviar para boletimpantoninha@gmail.com). Definir qual público e forma de divulgação (email, site, Consórcio Franciscana).</t>
  </si>
  <si>
    <t>Atas ou relatos de reuniões; relatórios de pesquisa; publicações</t>
  </si>
  <si>
    <t xml:space="preserve">Ocorreu revisão das estimativas disponíveis, a ser apresentada em março. </t>
  </si>
  <si>
    <t xml:space="preserve">Relatórios RRDM p/ FMA Ia (Gemars). Artigos para IWC: SC/68B/ASI05; SC/68B/ASI06; SC/68B/ASI07; SC/68B/ASI04; SC/68B/ASI08; SUCUNZA, F.; DANILEWICZ, D.; OTT, P.; NEVES, M.; BERCHIERI, N.; FARRO, A.P.C.; MARTINS, A. S.; ZERBINI, A. Population size and IUCN Red Listing of the isolated northern population of the franciscana (Pontoporia blainvillei). In: Annual International Whaling Comission (IWC), 2020, Cambridge. Annual International Whaling Comission (IWC), 2020.       </t>
  </si>
  <si>
    <t>Custo sugerido (Gabriel/CMA) R$ 2.000.000,00 por ano. Sugestão GAT: colaboradores do PAN encaminharem por email as pesquisas realizadas no período (papers, relatórios, resumos…).</t>
  </si>
  <si>
    <t>Estudo e monitorameto na área de influência da pluma de rejeitos, devido ao rompimento da barragem de Fundão/Mariana, MG.</t>
  </si>
  <si>
    <t>de Oliveira VKM, Faria DM, Cunha HA, dos Santos TEC, Colosio AC, Barbosa LA, Freire MCC and Farro APC (2020) Low Genetic Diversity of the Endangered Franciscana (Pontoporia blainvillei) in Its Northernmost, Isolated Population (FMAIa, Espírito Santo, Brazil). Front. Mar. Sci. 7:608276. doi: 10.3389/fmars.2020.608276.                                                              SUCUNZA, F.; DANILEWICZ, D.; OTT, P.; NEVES, M.; BERCHIERI, N.; FARRO, A.P.C.; MARTINS, A. S.; ZERBINI, A. Population size and IUCN Red Listing of the isolated northern population of the franciscana (Pontoporia blainvillei). In: Annual International Whaling Comission (IWC), 2020, Cambridge. Annual International Whaling Comission (IWC), 2020.                                            CUNHA, H. A.; GARIBOLDI, M.;  MENDEZ, M.; SECCHI, E.; OLIVEIRA, L. R.; OTT, P.; TORREZ-FLORES, J.; FARRO, A.P.C. Review on franciscana stock structure and Franciscana Management Areas (FMA). In: Annual International Whaling Comission (IWC), 2020, Cambridge. Annual International Whaling Comission (IWC), 2020.                                                                           MARCONDES, M. C. C.; COLOSIO, A.; RAMOS, H. G. C.; CREMER, M. J.; PALAZZO JR, J. T.; BARBOSA, L. A.; FARRO, A.P.C.; ANDRIOLO, A. ; DAPPER, C. G.; CAMPOS, R. O. Threats to Franciscana in FMA Ia. In: Annual International Whaling Comission (IWC), 2020, Cambridge. Annual International Whaling Comission (IWC), 2020.
                                      Vanessa Kuboyama Marques de Oliveira. Diversidade genética das toninhas, Pontoporia blainvillei no Espírito Santo, Brasil. 2019. Trabalho de Conclusão de Curso. (Graduação em Ciências Biológicas) - Universidade Federal do Espírito Santo. Orientador: Ana Paula Cazerta Farro.
 Relatório FEST/Renova. (Acao 3_3 e 8_5 Anexo 6_Relatório Anual_Bioacústica_2020).     Dissertação Lucas Lima de OliveiraUso de veículos aéreos não tripulados (VANT’s) para monitoramento de condição corporal de pequenos cetáceos sul americanos. PPG Biodiversidade da UFJF.                             Trabalho de contaminantes (Milton)</t>
  </si>
  <si>
    <t>Ana Paula Cazerta Farro, Artur Andriolo, GAT</t>
  </si>
  <si>
    <t>Problema da interrupção do projeto na foz do Rio Doce. Recomenda-se a continuidade como previsto pelo CTBio.   Paralisações nos laboratórios devido à pandemia.</t>
  </si>
  <si>
    <t>PAN Toninhas</t>
  </si>
  <si>
    <t>22/06/2023 a 26/05/2023  (virtual)</t>
  </si>
  <si>
    <t>Responsável pela info.</t>
  </si>
  <si>
    <t>Revisão $</t>
  </si>
  <si>
    <t>1. Redução da mortalidade da espécie a níveis sustentáveis através do estabelecimento de mecanismos eficientes de redução da captura incidental na pesca de emalhe</t>
  </si>
  <si>
    <t>Esta ação está alinhada à ação 1.9."              Necessidade de discussão nas Instâncias Consultivas de Ordenamento da SAP/MAPA. Compartilhar as informações nos GTs de pesca. Embora ultimamente não tenham sido avistadas toninhas na APA Costas das Algas e na Revis Santa Cruz, é importante a inclusão da espécie no Plano de Manejo, por ocorrer em áreas próximas e pela importância para o manejo da pesca (inclusive ciclo de vida das presas). Existem bons dados para fundamentar a criação de áreas de exclusão na FMA Ia.</t>
  </si>
  <si>
    <t>Identificação das seguintes áreas como prioridade para implementação e/ou expansão: Baía da Babitonga (SC), Albardão (RS), Foz do Rio Doce e áreas adjacentes (ES), entre Jurubatiba e Cabo de São Tomé (RJ).  Nas APAs Estaduais do Litoral de São Paulo estão identificando áreas e períodos para propor a exclusão de pesca, focados nas Toninhas.  Adicionalmente, diversas áreas ao longo da cosa do BR foram identificadas como área de Importância para a Conservação de Mamíferos Marinhos (IMMAs - sigla inglês), as quais estão em processo de revisão. Na Foz do Rio Doce houve consulta pública para a criação da APA Federal da Foz do Rio Doce. Para a FMA 3 já foram propostas em dissertação de mestrado áreas de exclusão de pesca baseada na sobreposição de pesca fêmeas em período reprodutivo. Dissertação da FURG propõe área de exclusão de pesca multiespecifica.</t>
  </si>
  <si>
    <t xml:space="preserve">Relatórios do Projeto Conservação da Toninha, reports científicos da CIB e dois artigos submetidos mais ainda em processo de revisão. </t>
  </si>
  <si>
    <t>Federico Sucunza (GEMARS/IA); Ingrid Oberg (CMA) e Jonatas Prado (Instituto Caipora)</t>
  </si>
  <si>
    <t xml:space="preserve">Trabalhar para implementação dessas ações. </t>
  </si>
  <si>
    <t>O Processo de Criação de PARNA na região do Albardão tem andado dentro da Diretoria de Criação e Manejo de UCs, no ICMBio. Houve consulta pública para a criação da APA Federal da Foz do Rio Doce. Nas APAs Estaduais do Litoral de São Paulo estão identificando áreas e períodos para propor a exclusão de pesca, focados nas Toninhas. Estudo Técnico para subsidiar a criação de Unidade de conservação na região do Albardão-Litoral sul do Rio Grande do Sul feito.</t>
  </si>
  <si>
    <t xml:space="preserve">Sérgio Curi Estima (NEMA) </t>
  </si>
  <si>
    <t>O CMA/ICMBio podem avaliar e dar aprecer favorável a criação do Parque Nacional do Albardão.</t>
  </si>
  <si>
    <t>Eduardo Secchi (FURG), Carolina Amorim da S. Bittencourt (SAP/MAPA), Carolina Bertozzi (Biopesca/UNESP), Sérgio Estima (NEMA), Gabriel Rebouças (ICMBio/CMA), José Vicente Silva (Ibama), Luiz Louzada (Ibama), Marcelo Edon Lopes  (Brigada Militar/RS), Cristiano Souza (Ibama)</t>
  </si>
  <si>
    <t xml:space="preserve">A ação foi iniciada pontualmente no litoral norte de Santa Catarina, conduzido pela câmara técnica de fiscalização do Grupo Pro-Babitonga, que previa diversas ações de fiscalização conjunta e capacitação dos órgãos fiscalizadores. Porém, com a pandemia de Covid-19 as ações foram interrompidas e ainda não retomadas. </t>
  </si>
  <si>
    <t xml:space="preserve">Dificuldade de diálogo com e entre os órgãos fiscalizadores. Também dificuldade devido à falta de recursos destinados em projetos de pesquisa e recursos humanos dedicados a essa temática. </t>
  </si>
  <si>
    <t>Há perspectiva de avanço desta ação para os próximos períodos no âmbito das unidades de conservação (APAs) do litoral de São Paulo, onde tem havido diversas discussões sobre a efetividade das ações de fiscalização para reduzir as capturas acidentais de toninhas, sem nenhuma ação concreta até o momento. GAT deveria produzir material para capacitação de fiscais do IBAMA e ICMBio sobre o tema.</t>
  </si>
  <si>
    <t>Sugerir Ingrid (CMA) como Articuladora</t>
  </si>
  <si>
    <t>Atas e relatórios das reuniões de articulação. Relatórios de operações de fiscalização.</t>
  </si>
  <si>
    <t xml:space="preserve">Sérgio Estima (NEMA), Renan Paitach (Projeto Toninhas/Univille), Marcelo Edon Lopes  (Brigada Militar/RS)
Luiz Louzada (Ibama), Cristiano Souza (Ibama), José Vicente Silva (Ibama) </t>
  </si>
  <si>
    <t>Conforme reportado para ação 1.3., a ação 1.4. deve ser tratada de forma complementar. Foi iniciada pontualmente no litoral norte de Santa Catarina, conduzido pela câmara técnica de fiscalização do Grupo Pro-Babitonga, que previa diversas ações de fiscalização conjunta e capacitação dos órgãos fiscalizadores. Porém, com a pandemia de Covid-19 as ações foram interrompidas e ainda não retomadas. (Renan Paitach). Houve reuniões regulares com os órgãos fiscalizadores das APAs Estaduais do Litoral de SP sobre a pesca incidental de Toninhas. A Policia Ambiental de SP tem fiscalizado a pesca de emalhe "não assistida". (Ingrid)</t>
  </si>
  <si>
    <t xml:space="preserve">Há perspectiva de avanço desta ação para os próximos períodos no âmbito das unidades de conservação (APAs) do litoral de São Paulo, onde tem havido diversas discussões sobre a efetividade das ações de fiscalização para reduzir as capturas acidentais de toninhas, sem nenhuma ação concreta até o momento. </t>
  </si>
  <si>
    <r>
      <t xml:space="preserve">Incluir representantes das Unidades de Conservação marinha, em especial as APAs do litoral de São Paulo e Leandro Aranha (IBAMA).  </t>
    </r>
    <r>
      <rPr>
        <sz val="11"/>
        <color rgb="FFFF0000"/>
        <rFont val="Calibri"/>
        <family val="2"/>
        <scheme val="minor"/>
      </rPr>
      <t>Thiago e Layse vão verificar.</t>
    </r>
  </si>
  <si>
    <t>Eduardo Secchi (FURG), Artur Andriolo
(UFJF/Instituto Aqualie), Carolina Bertozzi (Biopesca/UNESP), Carolina Amorim da S. Bittencourt (SAP/MAPA), Jonatas Prado (ICMBio/APA-BF), Federico Sucunza (GEMARS/IA)</t>
  </si>
  <si>
    <t>Nova discussão sobre os cálculos a serem refeitos e recomendação do Comitê Científico da CIB para ser apresentado nos resultados em 2024. Essa ação também consta do CMP da Franciscana (IWC).</t>
  </si>
  <si>
    <t>O relatório do Comitê científico da CIB estará disponível ao públido (em inglês) em 2 meses.</t>
  </si>
  <si>
    <t>Os cálculos de níveis sustentáveis de captura dependem dos valores das estimações de abundância para cada uma das FMAs. Esses estudos estão avançando bem e os valores até o momento obtidos poderão ser usados apra os cálculos de níveis sutentáveis de captura. Os valores de estimação de abundância apra as FMAs foi validado pelo Comitê Científico da IWC este ano.</t>
  </si>
  <si>
    <t>RS: Rio Grande, São José do Norte, Torres, Passo de Torres.                                  SC: Farol de Santa Marta, Imbituba, Garopaba, Florianópolis, Governador Celso Ramos, Porto Belo, Itapema, Itajaí, Navegantes, Barra Velha, São Francisco do Sul, Itapoá.                       PR: Guaratuba, Matinhos, Pontal do Paraná, Paranaguá (Ilhas).                                   SP: Ubatuba, Caraguatatuba, Ilha Bela, São Sebastião, Bertioga, Santos, Guarujá, São Vicente, Praia Grande, Mongaguá, Itanhaém, Peruíbe, Iguape, Ilha Comprida, Cananéia.</t>
  </si>
  <si>
    <t xml:space="preserve"> Renan Paitach coloca que o Projeto Toninhas está complementando esta ação com o projeto piloto com alarmes acústicos (pingers) em redes de pesca, que inclui avaliar seus impactos socioeconômicos.</t>
  </si>
  <si>
    <t>Dois Relatórios Técnicos e um Capítulo de Livro
1. "Diagnóstico do Meio Socioeconômico e Etnoecológico", relativo ao projeto intitulado: "Avaliação da eficiência da INI 12/2012 e proposta de manejo pesqueiro integrado para a conservação da toninha e seu ecossistema no Rio Grande do Sul (FMA III)". Projeto Toninhas FMA II – Órgão Financiador FUNBIO; Coordenação do Projeto – Fundação Universidade Federal do Rio Grande (FURG)
2. "Diagnóstico Socioeconômico, socioambiental, Etnoecológico e Etno-Oceanográfico", relativo ao projeto intitulado: "Aspectos socioeconômicos da pesca e de capturas acidentais: uma avaliação em prol da gestão integrada e conservação da toninha na Área de Manejo II". Projeto Toninhas FMA II – Órgão Financiador FUNBIO; Coordenação do Projeto – Associação Mar Brasil
3. Um Capítulo no Livro: THE FRANCISCANA DOLPHIN - On the Edge of Survival (2022)
CHAPTER 16 - Gillnet fishing characteristics in Franciscana Management Areas</t>
  </si>
  <si>
    <t>Foram feitos estudos e diagnósticos genericos sobre o tema e estão sendo feitos estudos de avaliação dos impactos socioeconomicos de uma técnica de redução de captura inidental. Não há perspectiva para atender os produtos previsto na ação até 2024.</t>
  </si>
  <si>
    <t>Isabel Cristina Gonçalves (KAOSA) e Renan Paitach</t>
  </si>
  <si>
    <t xml:space="preserve">Constatamos, com os resultados de nossos trabalho, a ausência da integração dos dados socioeconômicos e etnoecológicos das comunidades e atividades pesqueiras no processo de elaboração das estratégias conservacionistas, que possam vir a ser incorporadas por políticas públicas, é uma fórmula que pode desencadear conflitos e, consequentemente, a não efetividade das ações. Uma das deficiências mais evidentes nessa prática é estabelecer regramentos a partir de dados quantitativos, ignorando a importância dos aspectos qualitativos (dinâmicas institucionais e sociais, econômicas e culturais) que tendem a ser decisivos na interface entre ciência e política. Logo, atividades como essa precisam ser realizada todos os anos, porque há mudanças significativas na estrutura da pesca, a cada ano há novas embarcações com novas estratégias, além de ser necessário acompanhar as dinâmicas e mudanças nos aspectos institucionais e também socioeconômicos e Etnoecológico e etnooceanográficos. </t>
  </si>
  <si>
    <t xml:space="preserve">Documentos Técnicos ou Artigos contendo a avaliação dos aspectos socioeconômicos decorrentes da implementação de estratégias de redução da captura incidental da toninha. </t>
  </si>
  <si>
    <t>RS, SC, ES, RJ, PR e SP.</t>
  </si>
  <si>
    <t>Esta ação estava relacionada aos resultados do projetos apoiados nos editais do FUNBIO. No estado de SP houve autorização para pesca de emalhe de superficie assistida e outras alterações da IN 166/07 IBAMA. Nas APAs Estaduais do Litoral de SP houve estudos do impacto destas alterações na mortalidade das Toninhas, mas não houve resultados conclusivos.</t>
  </si>
  <si>
    <t>Relatórios dos Projetos Toninhas (FUNBIO). Relatório da Federação/Associação dos Pescadores do impacto destas alterações na mortalidade das Toninhas, mas não houve resultados conclusivos.</t>
  </si>
  <si>
    <t>Relatórios do monitoramento contínuo das embarcações e da faixa de praia; documento técnico com a estimativa da tendência de mortalidade. Banco de dados atualizado.</t>
  </si>
  <si>
    <t xml:space="preserve">Tendência de mortalidade estimada. </t>
  </si>
  <si>
    <t xml:space="preserve">Monitoramentos de praia e de embarcações de pesca têm sido realizados ao longo de quase toda a distribuição da toninha. Na reunião de 2023 da IWC (69A) foi aprovada a criação de um Grupo de Correspondência Interseccional para realizar a revisão de todos os estudos de mortalidade incidental. Em 2024 será apresenta a revisão dos estudos sobre o tema na CIB. </t>
  </si>
  <si>
    <t>Relatórios técnicos e capítulo de livro. CAROLINA SANCHEZ SCHNOOR NUNES ROSA. 2019. ANÁLISE DA CAPTURA INCIDENTAL DA TONINHA (Pontoporia blainvillei Gervais &amp; d’Orbigny, 1844) (CETACEA: PONTOPORIIDAE) NA PESCA DE EMALHE DO ESTADO DE SÃO PAULO. Dissertação. Universidade Federal de São Paulo. Santos.</t>
  </si>
  <si>
    <t>Foi iniciado estudo em fevereiro de 2023 pelo Projeto Toninhas do Brasil com uso de equipamentos de monitoramento acústico passivo em redes de pesca para se avaliar a densidade relativa de toninhas em áreas de pesca artesanal. O estudo ainda está em fase inicial de coleta de dados e a previsão de resultados consolidados é o segundo semestre de 2024. Na FMA III há monitoramento da frota industrial, mas não por caderno de bordo, mas sim com observadores de bordo.</t>
  </si>
  <si>
    <t>Relatório da FMA I - de sobreposição de dados de sobrevoo com com dados de pesca.</t>
  </si>
  <si>
    <t xml:space="preserve">Há dificuldade de mobilização de pescadores para colaborar nas pesquisas. </t>
  </si>
  <si>
    <t>Relatório técnico. Publicações.</t>
  </si>
  <si>
    <t xml:space="preserve">Alternativas tecnológicas e/ou operacionais implementadas e em teste. </t>
  </si>
  <si>
    <t>As listas foram solicitadas durante a execução do Projeto Toninhas - FURG (FUNBIO), porém não foi disponibilizada. (Sergio Estima/NEMA - em laranja). Apresentações foram feitas no reunião do Comitê Cinetífico da CIB. Foi realizado um workshop em Nuremberg, Alemanha, sobre as novas tecnologias para redução de captura acidental. (Artur Andriolo- em verde).  Projeto realizado na comunidade de pesca de Torres/RS e Passo de Torres/SC pelo GEMARS e Instituto Aqualie com objetivo de avaliar a efetividade de métodos simples e de baixo custo na redução de capturas incidentais de toninhas. Até o presente, foram testadas garrafas de plástico vazias mas com ar dentro em redes de emalhe de fundo, sendo registrado o total de 108 lances de pesca com observadores de bordo (59 redes controle - sem garrafas - e 49 tratamento - com garrafas) e a captura incidental de 2 toninhas e 2 botos em redes sem garrafa (controle) e nenhuma captura em redes com garrafas (tratamento). Resultados desse estudo foram apresentados na última reunião da IWC - SC/69A/HIM/01/Rev1 (Federico Sucunza-em verde). Foi iniciado em fevereiro de 2023 um projeto de pesquisa piloto com alarmes acústicos (pingers) em redes de pesca do litoral centro e norte de São Paulo. A partir de junho deste ano o projeto está sendo expandido para comunidades do litoral sul de Santa Catarina e Paraná. O projeto prevê a implementação de alarmes acústicos em redes de pesca e comparação com pares de redes sem pingers. Será avaliada a efetividades do dispositivo para o afastamento de toninhas a partir de dispositivos de monitoramento acústico passivo, além de avaliação da realidade socioeconômica das comunidades pesqueiras em que está sendo conduzida a pesquisa. São previstos resultados consolidados desta ação dentro do prazo previsto. (Renan Paitach - verde).</t>
  </si>
  <si>
    <t xml:space="preserve">Para o RS foi elaborada uma lista das embarcações que operam no estado cruzando os dados do NEMA, FURG, GEMARS (Sergio Estima/NEMA). Relatório SC-IWC em 2 meses. Relatórios dos sub-comitês onde os trabalhos foram apresentados na integra. (Artur Andriolo), Report na IWC: SC/69A/HIM/01/Rev1 (Federico Sucunza). Foi publicado em 2022 artigo científico reportando os resultados preliminares da efetividade de alarmes acústicos de alta frequência para afastamento de toninhas: 
Paitach, R. L., Amundin, M., Königson, S., &amp; Cremer, M. J. (2022). Assessing effectiveness and side effects of likely “seal safe” pinger sounds to ward off endangered franciscana dolphins (Pontoporia blainvillei). Marine Mammal Science, 38( 3), 1007– 1021. https://doi.org/10.1111/mms.12907. (Renan Paitach/Univille)
</t>
  </si>
  <si>
    <t xml:space="preserve">Sérgio Curi Estima (NEMA), Artur Andriolo, Frederico Sucunza (GEMARS/IA), Renan Paitach (Projeto Toninhas/Univille) </t>
  </si>
  <si>
    <t>Tema de importância internacional e esforços tem sido colocados por vários países para encontrar soluçoes para reduçao das capturas acidentais para diferentes espécies. Esse fenômeno pode ajudar em que mais rapidamente encontre-se uma solução para as pressões sofridas pela toninha. (Artur Andriolo). A SAP não disponibilizou a lista de embarcações de pesca autorizadas. (Sergio Estima/NEMA). Oportunidades de obtenção de recursos para ampliação dos esforço nos estudos de forma a obtenção de resultados estatisticamente robustos. Essa ampliação de esforço deve ser conjugada com apoio dos pescadores (outro grande desafio) de forma a não se aumentar a pessão de captura sobre os animais. (Artur Andriolo). A principal dificuldade para implementação desta ação é a colaboração voluntaria de pescadores. Os esforços de mobilização devem ser constantes para manter o envolvimento das comunidades pesqueiras. (Renan Paitach)</t>
  </si>
  <si>
    <t>Documento Técnico com a  identificação dos impactos antrópicos que aumentam a probabilidade de acontecer captura incidental de toninha por rede de emalhe. Publicações, relatórios, banco de dados.</t>
  </si>
  <si>
    <t xml:space="preserve">Identificação dos impactos antrópicos que aumentam a probabilidade das toninhas serem capturadas incidentalmente por redes de emalhe. </t>
  </si>
  <si>
    <t xml:space="preserve"> Jonatas Prado (ICMBio/APA-BF), Federico Sucunza (GEMARS/IA), Eduardo Secchi (FURG), Marta Cremer (Univille)</t>
  </si>
  <si>
    <t>Esta ação depende do monitoramento da frota pesqueira de emalhe. Ela está ligada às ações 1.1, 1.8 e 1.9".                                                          Articuladora: "Este documento deve ser produzido envolvendo pesquisadores, gestores, ONGs e o setor pesqueiro, como forma de facilitar a identificação do grau em que outros impactos antrópicos afetam a captura incidental." Segundo o GAT, não foram identificados trabalhos até o momento voltados diretamente para o levantamento e análise de variáveis que influenciam nas capturas incidentais (e.g. poluição acústica e química). A indentificação de fatores sinérgicos é bastante complexa e pode não ser viável a curto prazo. Existe a questão de como encaminhar o Documento Técnico? Para quais órgãos? Ainda a ser definido pelo GAT. Seria interessante contar com mais colaboradores pesquisadores, considerando que o tema é amplo pois busca identificar covariáveis que aumentam a probabilidade de captura incidental.</t>
  </si>
  <si>
    <t>Produção de livro de Toninhas de diversos autores que espacializa as diversas variáveis que podem afetar as toninhas (referencia será enviada por Ana Farro). Na foz do Rio Doce houve estudos do impacto do rompimento da barragem sobre a população das Toninhas.</t>
  </si>
  <si>
    <t>Livro de Toninhas de diversos autores que espacializa as diversas variáveis que podem afetar as toninhas (referencia será enviada por Ana Farro). Relatórios da RRDM/PMBA.</t>
  </si>
  <si>
    <t>Complexidade em separar os efeitos das covariáveis antrópicas e ausencia de grupo de pesquisa que esteja trabalhando com esta temática. Articuladora pouco focada nesta ação.</t>
  </si>
  <si>
    <t>Artur e Ana Paula</t>
  </si>
  <si>
    <t>Entrar em contato com o SAP/MAPA para averiguar representante no GAT e articulação de algumas ações do PAN.</t>
  </si>
  <si>
    <t>Identificar covariáveis antrópicas que possivelmente aumentem a probabilidade de captura incidental de toninha.</t>
  </si>
  <si>
    <t>Documento Técnico com a  identificação dos impactos antrópicos que possivelmente aumentem a probabilidade de acontecer captura incidental de toninha por rede de emalhe. Publicações, relatórios, banco de dados.</t>
  </si>
  <si>
    <t>2. Criação e fortalecimento das iniciativas locais e regionais de gestão pesqueira compartilhada como instrumentos de proteção da toninha</t>
  </si>
  <si>
    <t>Reuniões das APAs Estaduais do Litoral de SP com o SP/MAPA tiveram como recomendação a criação destes GTs.</t>
  </si>
  <si>
    <t>Ingrid Maria Furlan Öberg (ICMBio/CMA)</t>
  </si>
  <si>
    <t>GAT vai encaminhar à MPA recomendação de implementação de GTs Estaduais previstos na IN 12/2012 (Ingrid vai minutar a recomendação).</t>
  </si>
  <si>
    <t>Proposta de norma. Atas e memórias de reuniões.</t>
  </si>
  <si>
    <t xml:space="preserve">Depende de outras ações prévias, por isso ainda não foi iniciada. </t>
  </si>
  <si>
    <t xml:space="preserve">Houve mudança do ministério responsável pela gestão da pesca (era compartilhada MMA e MAPA, e passou a ser exclusiva do MAPA). Não nos envolvemos em projetos concretos que requeressem acordos de Pesca neste período. Acredito que nos próximos anos, dependendo das articulações de gestão pesqueira, pode ser importante a implementação desta ação. </t>
  </si>
  <si>
    <t xml:space="preserve">Não houve verba ou projeto de encaminhamento institucional desta ação até agora. Dentre as demandas, não foi prioridade. </t>
  </si>
  <si>
    <t xml:space="preserve">Esta ação está vinculada à política de gestão pesqueira e depende das articulações com o MAPA. A data de início pode ser alterada. </t>
  </si>
  <si>
    <t>Federico Sucunza (GEMARS/IA), Ingrid Öberg (Ibama), Carolina Amorim da S. Bittencourt (SAP/MAPA), Renan Paitach (Projeto Toninhas/Univille), Marta Cremer (Univille), Camila Domit (UFPR)</t>
  </si>
  <si>
    <t>Particularmente no estado de São Paulo discussões vem sendo realizadas no âmbito das APAS marinhas sobre a pesca incidental, incluindo alternativas para pesca mais responsável.</t>
  </si>
  <si>
    <t>Carolina Pacheco Bertozzi (UNESP/Instituto Biopesca)</t>
  </si>
  <si>
    <t>Inserir o tema em fóruns já existentes, como em reuniões dos Conselhos Consultivos de todas as Unidades de Conservação marinhas e nos GTs de Pesca com o intuito de discutir junto aos pescadores a viabilidade do uso de métodos mais seletivos.</t>
  </si>
  <si>
    <t>Discutir e incentivar o uso de artes de pesca seletivas e de alternativas tecnológicas e/ou operacionais para a redução das capturas acidentais.</t>
  </si>
  <si>
    <t>Número de pescadores mobilizados ou redução das capturas acidentais.</t>
  </si>
  <si>
    <t>Nas APAs do Litoral de SP está em discussão estratégias para redução a captura incidental de Toninhas (áreas ou períodos de exclusão de pesca).</t>
  </si>
  <si>
    <t xml:space="preserve">Falta de informações qualificadas de capturas incidentais para embasar os acordos de pesca. </t>
  </si>
  <si>
    <t>Ingrid e Marta</t>
  </si>
  <si>
    <t>Busca de meios para alternativas ao automonitoramento da captura incidental (observação de bordo, câmeras etc).</t>
  </si>
  <si>
    <t xml:space="preserve">Através da utilizaçao de alterações na redes de pesca, que possam reduzir a captura de toninha, os consumidores podem ser informados sobre esse contexto e o produto pode ter um valor agredado decorrente dessa iniciativa (Artur Andriolo).  Algumas reuniões foram realizadas para definir estratégias para agregar valor ao pescado, mas poucos avanços efetivos foram implementados. (Frederico Sucunza). </t>
  </si>
  <si>
    <t>Trabalho apresentado no SC-IWC 2023. Relatório disponível em 2 meses (Artur Andriolo). Atas de reuniões (Frederico Sucunza)</t>
  </si>
  <si>
    <t>Dificuldade ainda em demonstrar a efetividade das modificações nas redes com resultados positivos. (Artur Andriolo), Falta de Articulação (Frederico Sucunza)</t>
  </si>
  <si>
    <t>Artur Andriolo, Frederico Sucunza (GEMARS/IA)</t>
  </si>
  <si>
    <t>Identificar grupos específicos para elaborar um plano de trabalho e identificar áreas onde esse plano possa ser testado. (Frederico Sucunza). Na APA da Baleia Franca há iniciativa para valorizar o pescado e que pode ser utilizada como exemplo para esta ação. (Jonatas)</t>
  </si>
  <si>
    <t>Projetos e documentos técnicos. Grupos de trabalho, cursos de capacitação.</t>
  </si>
  <si>
    <t>Projeto piloto na APA Baleia Franca com intuito promover o auto monitoramento da pesca e a valorização do pescado através de certificação local. No Litoral Norte de SP os pescadores montaram programa de auto monitoramento. Curso do Monitora (ICMBio) na APA Baleia Franca.</t>
  </si>
  <si>
    <t xml:space="preserve"> Curso do Monitora (ICMBio) na APA Baleia Franca.</t>
  </si>
  <si>
    <t>Dificuldades de sensibilização dos pescadores para fornecer informações de qualidade.</t>
  </si>
  <si>
    <t>Jonatas Prado e Ingrid e Marta</t>
  </si>
  <si>
    <t>Há dificuldades de sensibilização dos pescadores para fornecer informações de qualidade.</t>
  </si>
  <si>
    <t>MMA em conjunto com os CNPCs/ICMBio está com recursos para incentivar observadores de bordo em diversas áreas, inclusive nas de ocorrência e Toninhas.</t>
  </si>
  <si>
    <t>Recursos do MMA para ações com observadores de bordo.</t>
  </si>
  <si>
    <t>Ingrid Oberg e Thiago Rabello (CMA/ICMBio)</t>
  </si>
  <si>
    <t>Incentivar o uso de câmeras e outras tecnologias para complementar os observador de bordo.</t>
  </si>
  <si>
    <t>Federico Sucunza (GEMARS/IA), Renan Paitach (Projeto Toninhas/Univille), Carla da Silva Tolentino (DRM -SAP/MAPA), Ingrid Öberg (CMA/ICMBio)</t>
  </si>
  <si>
    <t xml:space="preserve">Recomendo trazer colaboradores da SAP, secretarias de pesca estaduais e municipais. Setor produtivo.    Acredito que seria interessante a inclusão de colaboradores da SAP/MAPA e OCEANA/Brasil. Incluindo ações de  monitoramentos patrocinados por empresas (Exp: Pós-Emergência, licenciamento, etc..). Recomendação de incluir o monitoramento de capturas incidentais de cetáceos no programa de estatística pesqueira da Renova no ES. </t>
  </si>
  <si>
    <t>O ICMBio têm, sempre que possivel, solicitado a inclusão de dados de capturas incidentais e a retomada de programas de estatísticas pesqueiras. Na Bacia de Santos há estatistica pesqueira artesanal, como condicionante ambiental da exploração do petróleo. Há dados sendo gerados por universidades em diversos locais do pais.</t>
  </si>
  <si>
    <t>Digitalização do Mapa de Bordo pela UNIVALLI em parceria com a SAP.</t>
  </si>
  <si>
    <t xml:space="preserve">Há poucas estatísticas pesqueiras em andamento e nenhuma de abrangência nacional e não há informações de pesca incidental de Toninhas atrelados. </t>
  </si>
  <si>
    <t>Ingrid Oberg, Ana Paula , Luana</t>
  </si>
  <si>
    <t>Solicitar disponibilização pública de dados da digitalização dos Mapas de Bordo da UNIVALLI e SAP e Estatiscas de Pesca oriundas de condicionantes de licenciamento ambiental. Solicitar dos órgãos licenciadores e fiscalizadores a inclusão da obtenção de dados de pesca incidental junto com estatisticas pesqueiras.</t>
  </si>
  <si>
    <t>A ação não foi realizada plenamente, pois os dados não foram disponibilizados regularmente e sim para o Projeto Toninhas - FURG (FUNBIO), estás informações estão no relatório final do Projeto. Hoje os dados do PREPS são disponibilizados públicamente (através do Global Fishing Watch).</t>
  </si>
  <si>
    <t>Relatório final do Projeto Toninhas - FURG (FUNBIO), referente ao Litoral do Rio Grande do Sul. Dados do PREPS são disponibilizados públicamente (através do Global Fishing Watch).</t>
  </si>
  <si>
    <t>Os dados foram fornecidos apenas para o projeto Toninhas e apenas referentes ao estado do RS e apenas por um período determinado de tempo.</t>
  </si>
  <si>
    <t>Sérgio Curi Estima (NEMA); Ingrid Oberg.</t>
  </si>
  <si>
    <t>Solicitar de disponibilização de dados pretéritos do PREPs (no Global Fishing Watch só há dados desde nov 2021). Buscar informações da MMA de relatório/diagnostico feito a partir dos dados do PREPS.</t>
  </si>
  <si>
    <t>Inclusão de colaboradores do Departamento de Ordenamento e Desenvolvimento da Pesca – DEPOP  da Secretaria de Aquicultura e Pesca - SAP/MAPA. Encaminhar Ofício para SAP.</t>
  </si>
  <si>
    <t>Há painel no portal do MPA que possibilita a consulta de embarcações por modalidade de pesca (codigo da IN MPA e MMA 10/2011).</t>
  </si>
  <si>
    <t>Consulta pública no portal do MPA de embarcações de pesca de emalhe. https://www.gov.br/agricultura/pt-br/assuntos/mpa/cadastro-registro-e-monitoramento/painel-de-embarcacoes-de-pesca</t>
  </si>
  <si>
    <t>Luana</t>
  </si>
  <si>
    <t>Oficinas com pescadores para identificar ideias e potencialidades para o desenvolvimento de atividades alternativas à pesca, cursos e capacitações</t>
  </si>
  <si>
    <t>Em reuniões com o setor pesqueiro, há proposição de atividades relacionadas ao turismo e ao artesanato. O Instituto de Pesca de SP também trabalha com a valorização do pescado, o que pode reduzir o esforço pesqueiro.</t>
  </si>
  <si>
    <t>Em períodos de crise economica, como nos ultimos anos, tendem a aumentar o numero de pessoas pescando. A articuladora não esta mais no IBAMA, que tem um protagonismo maior nesta ação.</t>
  </si>
  <si>
    <t>Ingrid</t>
  </si>
  <si>
    <t xml:space="preserve">Ofício. Atas e memórias de reunião. </t>
  </si>
  <si>
    <t xml:space="preserve">Rodrigo Barreto está na lista de especialistas do CPG. </t>
  </si>
  <si>
    <t>Já há ao menos 01 representante especialista em captura incidental ELASMOBRANQUIOS no CPG.</t>
  </si>
  <si>
    <t>Os CPGs foram desativados e reativados no ano passado pelo MPA, mas ainda não se reuniram.</t>
  </si>
  <si>
    <t>Estimular especialistas em pesca incidental de Toninhas a se inscreverem como membros ou como assessores do CPGs demersal e pelágicos. Luana vai encaminhar procedimento para inscrição de especialistas.</t>
  </si>
  <si>
    <t>Foi iniciado um estudo para diagnóstico da cadeia produtiva do pescado nas comunidades em que o Projeto Toninhas do Brasil (Univille) está iniciando o projeto piloto com alarmes acústicos (pingers) em redes de pesca. O objetivo é compreender os possíveis impactos socioeconômicos da implementação destes dispositivos na pesca, bem como identificar oportunidades de valorização do pescado. O estudo está em fase inicial de coleta de dados de entrevistas aplicadas a todos os seguimentos da cadeia produtiva do pescado, e está sendo realizado em comunidades pesquisas dos municípios de Laguna/SC, São Francisco do Sul/SC, Matinhos/PR, Mongaguá/SP, Praia Grande/SP e Ubatuba/SP. A APA Baleia Franca está realizando o diagnostico da pesca que inclui o mapeamento da cadeia produtiva (Diagnóstico e automonitoramento da pesca artesanal na Área de Proteção Ambiental da Baleia Franca: subsídios para a cadeia produtiva de pescados).</t>
  </si>
  <si>
    <t>Renan Paitach (Univille) e Jonatas</t>
  </si>
  <si>
    <t xml:space="preserve">São mapeamentos pontuais e devemos buscar a ampliação destes mapeamentos para toda a área prevista. </t>
  </si>
  <si>
    <t>Sugestão do GAT: adaptar a proposta às especificidades da toninha (e.g. frotas prioritárias). O documento técnico poderia explicitar quais frotas são prioritárias e quais suas características.</t>
  </si>
  <si>
    <t>A questão é levada a foruns de discussão, porém, até o momento sem resultados concretos.</t>
  </si>
  <si>
    <t>Tamanho e custo do equipamento do PREPs versus tamanho das embarcações possibilidades financeiras. Entraves tecnológicos.</t>
  </si>
  <si>
    <t>Ingrid e Frederico</t>
  </si>
  <si>
    <t>Existem transmissores   pequenos que estão sendo testados na pesca artesanal do RS, que poderiam ser incorporados ao PREPs.</t>
  </si>
  <si>
    <t>3. Redução e mitigação da degradação do habitat e investigação dos efeitos cumulativos que afetam a toninha</t>
  </si>
  <si>
    <t xml:space="preserve">Em reuniões com os órgãos licenciadores, sempre que possível, tem sido levantada essa questão, mas nem sempre em reuniões exclusivas para o tema. </t>
  </si>
  <si>
    <t>Enviamos no dia 13/05/23 um documento ao IBAMA referente a chamada de audiência pública, referente à ocorrência de toninhas na área de implementação do porto em Urussuquara, região norte do ES, na FMA-IA.</t>
  </si>
  <si>
    <t>Ana Paula Cazerta Farro (Universidade Federal do Espírito Santo (UFES)</t>
  </si>
  <si>
    <t>Envio, pelo GAT, de manifestação sobre os impactos do porto de Urussuquara (Frederico, Jonatas e Ana Farro).</t>
  </si>
  <si>
    <t>Camila Domit (UFPR), Renata Lima (Ibama), Marta Cremer (Univille), Tatiana Bisi (UERJ), Israel Maciel, Carolina Bertozzi (Biopesca/UNESP), Artur Andriolo (UFJF/ Instituto Aqualie), Sergio Estima (NEMA), Adriana Miranda (CMA), Valeria Ruoppolo (IFAW)</t>
  </si>
  <si>
    <t>Sugestão do GAT: publicar como um Guia do CMA. Incluindo diretrizes sobre alteração de áreas de pesca e possíveis impactos indiretos na captura incidental de toninha. Existe a necessidade de apontar o que pedir em TRs (EIA/RIMA, monitoramentos); incluir detecção acústica e sobrevôos. Atentar para a consulta aberta sobre licenciamento de portos (prazo de 31/01/22). Usar o Guia do Tamar para o licenciamento como referência (https://www.icmbio.gov.br/portal/images/stories/comunicacao/publicacoes/publicacoes-diversas/guia_licenciamento_tartarugas_marinhas_v8.pdf).</t>
  </si>
  <si>
    <t>Participei de reuniões em relação ao uso de ferramentas para conservação (ex: áreas prioritárias para conservação, PANs e lista de espécies), mas até onde sei essa ação em específico não foi iniciada e não fui contactada pelo ariculador. (Adriana Miranda). (Artur Andriolo indicou que a marcação em cinza)</t>
  </si>
  <si>
    <t>Acho que falta de comunicação e articulação do articulador com os colaboradores para iniciarmos a ação. (Adriana Miranda).  Não houve uma liderança que se apresenta-se para planejar e conduzir essa ação com o apoio dos colaboradores (Artur Andriolo).</t>
  </si>
  <si>
    <t>Adriana Vieira de Miranda, Artur Andriolo</t>
  </si>
  <si>
    <t>Articulador iniciar um contato com todos os colaboradores para que a ação seja iniciada. Avaliar a viabilidade de executar essa ação e real efetividade da mesma (Adriana Miranda). Pensar em retirar (Artur Andriolo). O CMA irá definir os articuladores das ações as quais está responsável.</t>
  </si>
  <si>
    <t>Leandro Ciotti (CMA/ICMBio)</t>
  </si>
  <si>
    <t>Camila Domit (UFPR), Renata Lima (Ibama), Marta Cremer (Univille), Tatiana Bisi (UERJ), Israel Maciel, Carolina Bertozzi (Biopesca/UNESP), Artur Andriolo (UFJF/ Instituto Aqualie), Sergio Estima (NEMA), Adriana Miranda (Socioambiental), Valeria Ruoppolo (IFAW)</t>
  </si>
  <si>
    <t>José Lailson (MAQUA/UERJ), Alexandre Azevedo (MAQUA/UERJ), Milton Marcondes(IBJ), Artur Andriolo (UFJF/Instituto Aqualie), Haydee Cunha (UERJ), Felipe Camargo Lobo, Tatiana Bisi (UERJ), Agnaldo Silva, Daniel Danilewicz (GEMARS), Federico Sucunza (GEMARS/IA), Lupércio A. Barbosa (ORCA), Tatiana Bisi (UERJ)</t>
  </si>
  <si>
    <t>Uma etapa inicial de 4 anos foi concluída. Porém, houve um remanejamento do financiamento e redução dos grupos de pesquisa envolvidos para a continuidade. (Artur Andriolo - Marcado em laranja). O monitoramento dos efeitos tem sido realizado desde 2018 pela Rede Rio Doce Mar (RRDM), a qual eu e outros pesquisadores incluídos nessa ação fazemos parte, via financiamento FEST/RENOVA. No entanto, as atividades de campo, os monitoramentos por ponto fixo e embarcado foram interrompidos desde a assinatura do novo contrato (junho de 2022). (Ana Paula Farro- Marcado em verde)</t>
  </si>
  <si>
    <t>Relatório RDDM-Renova.(Artur Andriolo). Relatórios semestrais e anuais do Programa de Monitoramento da Biodiversidade Aquática (PMBA) (Ana Paula Farro). Manhães, B.M.R. ; Vannuci-Silva, M. ; Brião, J.A. ; Guari, E.B. ; Botta, S. ; Colosio, A.C. ; Ramos, H.G.C. ; Barbosa, L.A. ; Cunha, I.A.G. ; Azevedo, A.F. ; Cunha, H.A. ; Bisi, T.L. ; Lailson-Brito, J. Temporal trends of trace elements bioaccumulation by a vulnerable cetacean (Pontoporia blainvillei) before and after one of the largest mining disasters worldwide. SCIENCE OF THE TOTAL ENVIRONMENT, v. 804, p. 150196, 2022.
Oliveira-Ferreira, Nara ; Manhães, Bárbara M.R. ; Santos-Neto, Elitieri B. ; Rocha, Yasmin ; Guari, Emi B. ; Botta, Silvina ; Colosio, Adriana C. ; Ramos, Hernani G.C. ; Barbosa, Lupércio ; Cunha, Ian A.G. ; Bisi, Tatiana L. ; Azevedo, Alexandre F. ; Cunha, Haydée A. ; Lailson-Brito, José . Franciscana dolphins, Pontoporia blainvillei, as environmental sentinels of the world's largest mining disaster: Temporal trends for organohalogen compounds and their consequences for an endangered population. ENVIRONMENTAL POLLUTION, v. 306, p. 119370, 2022.</t>
  </si>
  <si>
    <t>Continuidade comprometida com redução das equipes de pesquisa.</t>
  </si>
  <si>
    <t>Artur Andriolo, Ana Paula Cazerta Farro (Universidade Federal do Espírito Santo (UFES)</t>
  </si>
  <si>
    <t>Desenvolver estudos de tendência populacional na área impactada. A continuidade desta ação pode ser comprometida com redução das equipes de pesquisa.</t>
  </si>
  <si>
    <t>Valeria Ruoppolo (IFAW), Pedro Fruet (KAOSA), Artur Andriolo (UFJF/Instituto Aqualie), Carolina Bertozzi (Biopesca/UNESP), Federico Sucunza (GEMARS/IA), Jonatas Prado (ICMBio/APA-BF)</t>
  </si>
  <si>
    <t>Capitulo de livro sobre o tema publicado,  mas algumas iniciativas pontuais ainda não foram consolidadas. O Projeto Toninhas também aborda essa temática.</t>
  </si>
  <si>
    <t>Capitulo de Livro espacializando atividades antrópicas que potencialmente pode impactar populações de Toninhas. DOMIT, C.; TREVIZANI, T. H. ;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p. 265-302.</t>
  </si>
  <si>
    <t>Artur Andriolo, Ana Farro e Jonatas</t>
  </si>
  <si>
    <r>
      <t xml:space="preserve">Thiago irá consultar articuladora sobre se o capitulo do livro é o produto pensado para esta ação e se há outros produtos. </t>
    </r>
    <r>
      <rPr>
        <sz val="11"/>
        <color theme="1"/>
        <rFont val="Calibri"/>
        <family val="2"/>
        <scheme val="minor"/>
      </rPr>
      <t>Necessidade de identificação de uma liderança para avançar com o trabalho necessário para concretizar a ação.</t>
    </r>
  </si>
  <si>
    <t xml:space="preserve">O IBAMA exigiu da Petrobras avaliação de efeitos  cumulativo sobre a biodiversidade das Bacias de Santos e de Campos (não incluiu Toninhas e seus resultados foram superficiais). Há artigo publicado sobre o tema, compilando o que já há de informações disponíveis. É uma ação precisa de bom esforço ainda, mas temos um overview das FMAs. </t>
  </si>
  <si>
    <t>Artigo e capítulo de livro (Camila Domit irá enviar)</t>
  </si>
  <si>
    <t xml:space="preserve"> É uma ação precisa de bom esforço ainda, mas temos um overview das FMAs. </t>
  </si>
  <si>
    <t xml:space="preserve">PMPs e PMCs tem análises de contaminantes relacionados a exploração do petróleo de carcaças de Toninhas. Artigos e pesquisas e relatórios feitos relacionados ao rompimento da barragem do Fundão no ES. </t>
  </si>
  <si>
    <t>Manhães, B.M.R. ; Vannuci-Silva, M. ; Brião, J.A. ; Guari, E.B. ; Botta, S. ; Colosio, A.C. ; Ramos, H.G.C. ; Barbosa, L.A. ; Cunha, I.A.G. ; Azevedo, A.F. ; Cunha, H.A. ; Bisi, T.L. ; Lailson-Brito, J. Temporal trends of trace elements bioaccumulation by a vulnerable cetacean (Pontoporia blainvillei) before and after one of the largest mining disasters worldwide. SCIENCE OF THE TOTAL ENVIRONMENT, v. 804, p. 150196, 2022.
Oliveira-Ferreira, Nara ; Manhães, Bárbara M.R. ; Santos-Neto, Elitieri B. ; Rocha, Yasmin ; Guari, Emi B. ; Botta, Silvina ; Colosio, Adriana C. ; Ramos, Hernani G.C. ; Barbosa, Lupércio ; Cunha, Ian A.G. ; Bisi, Tatiana L. ; Azevedo, Alexandre F. ; Cunha, Haydée A. ; Lailson-Brito, José . Franciscana dolphins, Pontoporia blainvillei, as environmental sentinels of the world's largest mining disaster: Temporal trends for organohalogen compounds and their consequences for an endangered population. ENVIRONMENTAL POLLUTION, v. 306, p. 119370, 2022. CHAPTER 11
Chemical pollution and
franciscana—a review
José Lailson-Brito Júnior, Nara Oliveira-Ferreira, Bárbara Moura Reis
Manhães, Tatiana Lemos Bisi, Elitieri Santos-Neto
Laboratório de Mamíferos Aquáticos e Bioindicadores, Faculdade de Oceanografia, Universidade do Estado
do Rio de Janeiro, Rio de Janeiro, Brazil</t>
  </si>
  <si>
    <t>Milton, Ana Farro, Ingrid</t>
  </si>
  <si>
    <t>Apesar do articulador não participar das reuniões  dos PANs e nem atualizar suas ações, a ação está em andamento.</t>
  </si>
  <si>
    <t>Dificuldade de contato com o articulador.</t>
  </si>
  <si>
    <t>Avaliar, para próxima monitoria, o agrupamento com a 3.6</t>
  </si>
  <si>
    <t>Marta Cremer (Univille), Artur Andriolo (UFJF/Instituto Aqualie)</t>
  </si>
  <si>
    <t>Relação com a 3.2 (incluir no Guia). Inserção de novos colaboradores que trabalham com a temática.</t>
  </si>
  <si>
    <t>Não há realização de pesquisas que atendem especificamente o escopo da ação até o momento. No litoral norte de Santa Catarina, região da Baia Babitonga, existe uma iniciativa do IBAMA que prevê a implementação de um programa de monitoramento integrado dos portos que operam no território, incluindo neste programa o monitoramento do ruído subaquático e possíveis impactos sobre as populações de toninhas e botos-cinza. O programa ainda encontra-se em fase de planejamento. (Renan Paitach)</t>
  </si>
  <si>
    <t>Não há produtos consolidados até o momento que abordem impactos sobre as toninhas e proposição de medidas de mitigação, apenas descritivos e de paisagem acustica.</t>
  </si>
  <si>
    <t xml:space="preserve">As principais dificuldades se devem a carência de profissionais e grupos de trabalho trabalhando com o tema, mas também devido à dificuldade em si de trabalhar com a temática, a necessidade de equipamentos de pesquisa altamente especializados para os registros acústicos de toninhas, e ausência de padronização dos métodos de coleta e disponibilização de dados pelos programas de monitoramento dos empreendimentos da zona costeira. </t>
  </si>
  <si>
    <t>Artur Andriolo e Renan Paitach</t>
  </si>
  <si>
    <t>É necessária a condução de um estudo direcionado para cumprir essa ação. (Artur Andriolo). Necessidade de envolvimento de mais pesquisadores e grupos de pesquisa com o tema. Necessidade de mais oportunidades de discussão e planejamento sobre o tema, como reuniões de trabalho e oficinas voltados para o tema.  (Renan Paitach)</t>
  </si>
  <si>
    <t xml:space="preserve">Recomenda-se alterar a data de início da ação para novembro de 2023, tendo em vista a ausência de perspectivas de realização imediata da ação. </t>
  </si>
  <si>
    <t xml:space="preserve">Recomenda-se o envolvimento de mais colaboradores que trabalham com bioacústica. </t>
  </si>
  <si>
    <t>4. Promoção da conservação e manutenção de áreas críticas para a toninha</t>
  </si>
  <si>
    <t>Mapa temático. Relatórios, publicações.</t>
  </si>
  <si>
    <t>Existem iniciativas que já geraram dados e produtos para esta ação, mas ainda não foi feita a integração dos mesmos para se poder reportar.</t>
  </si>
  <si>
    <t>O projeto "Conservação da Toninha" gerou diversos produtos que precisam ser compilados para esta ação. Identificação da sobreposição de fêmeas maturas com áreas de pesca no RS (JÉSSICA SAN MARTINS FONSECA 2022. IDENTIFICAÇÃO DE ÁREAS DE MAIOR DENSIDADE DE CAPTURAS ACIDENTAIS DE FÊMEAS MADURAS DE TONINHA (Pontoporia blainvillei): IMPLICAÇÕES PARA A GESTÃO DA PESCA E A CONSERVAÇÃO DA ESPÉCIE NO SUL DO BRASIL. Dissertação Mestrado. Universidade Federal de Rio Grande. Rio Grande).</t>
  </si>
  <si>
    <t>Tempo de dedicação do articulador.</t>
  </si>
  <si>
    <t xml:space="preserve">É uma ação que tem forte relação com a 4.2. </t>
  </si>
  <si>
    <t>Atualizar as informações do MMA com a disponibilização das informações espacializadas das áreas estratégicas para a conservação da toninha.</t>
  </si>
  <si>
    <t>Refinar a identificação das áreas criticas ou de maior risco por Área de Manejo da Toninha (FMA).</t>
  </si>
  <si>
    <r>
      <rPr>
        <b/>
        <sz val="11"/>
        <color theme="1"/>
        <rFont val="Calibri"/>
        <family val="2"/>
        <scheme val="minor"/>
      </rPr>
      <t>Sugestão de se construir esse refinamento com um workshop de especialistas (os especialista poderiam já levar suas análises e compilações e representantes da COESP/ICMBio com experiencia no PRIM-PGMAR).</t>
    </r>
    <r>
      <rPr>
        <sz val="11"/>
        <color theme="1"/>
        <rFont val="Calibri"/>
        <family val="2"/>
        <scheme val="minor"/>
      </rPr>
      <t xml:space="preserve"> Avaliar a pertinencia de agrupa-la com a 4.1 (Copan sugere não utilizar "prioritárias" por ser nomenclatura do MMA para ações mais abrangentes; críticas tem o significado de emergencial).</t>
    </r>
  </si>
  <si>
    <t xml:space="preserve">Milton Marcondes (IBJ), Ana Paula Farro (UFES), Paulo H. Ott (Uergs/GEMARS), Federico Sucunza (GEMARS/IA), Daniel Danilewicz (GEMARS), Sandra Souza (SAP/MAPA), Kelly Bonach (ICMBio/TAMAR), Gustavo Rosa (IEMA), Artur Andriolo (UFJF/Instituto Aqualie), Jonatas Prado (ICMBio/APA-BF)  </t>
  </si>
  <si>
    <t>Várias iniciativa iniciadas (Artur Adriolo -em verde).  Sempre que possível tem sido levantada essa questão, mas nem sempre em reuniões exclusivas para o tema. (Ana Paula Farro- em laranja). Houve Consulta Publica sobre a criação da APA da Foz do Rio Doce.</t>
  </si>
  <si>
    <t>Apresentação de trabalho no SC-IWC 2023. No relatório final do CMP (Franciscana Conservation Managment Plan) devem sair explicitas recomendações para o governo brasileiro das áreas a serem consideradas para criação de unidades de conservação com foco nas toninhas (Artur Andriolo). Não houve novo produto(Ana Paula Farro). Consulta Publica sobre a criação da APA da Foz do Rio Doce. O IBJ protocolou documento apoiando a necessidade de criação da APA da Foz do Rio Doce como estratégia de conservação da Toninha (Milton). Houve a proposta de criação de 2 áreas de IMMAs na FMA IA, que estão em processo de revisão. (Frederico). O IBJ e diversas outras instituições produziu carta apoiando a criação do PARNA do Albardão e da APA da Foz do Rio Doce para o MMA e MPA.</t>
  </si>
  <si>
    <t>Artur Andriolo, Ana Paula Cazerta Farro (Universidade Federal do Espírito Santo (UFES), Milton Marcondes</t>
  </si>
  <si>
    <t>O GAT irá produzir documento apoiando a criação da APA da Foz do Rio Doce a ser encaminhada ao ICMBio (Frederico e Milton irão minutar o documento).</t>
  </si>
  <si>
    <t>Não foram encaminhados novos documentos. Não houve, até o momento, retorno dos órgãos competetentes sobre as propostas contidas no Plano de Gestão Ecossistêmica da Baía Babitonga</t>
  </si>
  <si>
    <t>Documento técnico encaminhado para órgãos competentes. Na CIB 2023 houve a recomendação de criação de UC na Baia da Babitonga e há IMMAs em processo de revisão, que abrangem a Baia da Babitonga.</t>
  </si>
  <si>
    <t>é uma ação onde não temos controle nenhum sobre o resultado esperado. Necessidade de identificar um novo fórum ou instância governamental para este encaminhamento, já que houveram vários encaminhamentos no passado.</t>
  </si>
  <si>
    <t>Documentos técnicos, publicações, atas e relatos das articulações.</t>
  </si>
  <si>
    <t>O processo de criação do Parque Nacional do Albardão está na Diretoria de Criação e Manejo - ICMBio. O IBJ e diversas outras instituições produziu carta apoiando a criação do PARNA do Albardão e da APA da Foz do Rio Doce para o MMA e MPA.</t>
  </si>
  <si>
    <t>Estudo técnico para subsidiar a criação de Unidades de Conservação na região do Albardão - Litoral Sul do Rio Grande do Sul - Diretoria de Criação e Manejo - ICMBio, estudo está no processo no SEI. O IBJ e diversas outras instituições produziu carta apoiando a criação do PARNA do Albardão e da APA da Foz do Rio Doce para o MMA e MPA. Há IMMA em processo de revisão que abrange o PARNA do Albardão.</t>
  </si>
  <si>
    <t>O CMA/ICMBio podem avaliar e dar aprecer favorável a criação do Parque Nacional do Albardão. O GAT irá produzir documento apoiando a criação do PARNA do Albardão a ser encaminhada ao ICMBio (Frederico e Milton irão minutar o documento).</t>
  </si>
  <si>
    <t>Atualmente, a gestão da APAMLC está levantando dados e articulando a recepção de dados de parceiros e outros atores sociais. Portanto, há uma insuficiência de dados para compor o laudo técnico que atesta os elementos caracterizadores para a instituição da área de interesse. Este passo é uma das quatro condições previstas no Artigo 9° do Decreto Estadual n° 65544 de 02 de março de 2021, o qual aprova o Plano de Manejo da APA Marinha do Litoral Centro. A APA gerou formulário para captar informações junto aos pesquisadores relacionados a Toninhas.</t>
  </si>
  <si>
    <t xml:space="preserve">GT Emalhe Integrado das APAs Marinhas de SP (atas de reunião) PORTARIA SAP/MAPA Nº 356, DE 18 DE AGOSTO DE 2021 e PORTARIA SAP/MAPA nº 1.455, de 30 de dezembro de 2022 </t>
  </si>
  <si>
    <t xml:space="preserve">Insuficiência de dados para compor o laudo técnico que atesta os elementos caracterizadores para a instituição da área de interesse (como já especificado na primeira pergunta). Ainda, há ausência de feedback de projetos de pesquisa sobre a toninha que são realizados na unidade (cadastrados ou não). É importante ressaltar que é imperiosa o cadastro de todas as pesquisas realizadas na unidade segundo o Artigo 10° do Decreto Estadual 65.544 de 02 de março de 2021 e o envio de relatórios parciais e finais à gestão da unidade. </t>
  </si>
  <si>
    <t>Maria de Carvalho Tereza Lanza (Área de Proteção Ambiental Marinha do Litoral Centro (Fundação Florestal - SEMIL SP)</t>
  </si>
  <si>
    <t xml:space="preserve">Há necessidade de maior integração dos dados produzidos nas pesquisas realizadas na unidade, maior colaboração e comprometimento dos pesquisadores para o envio dos dados que são de grande importância para a tomada de decisão da gestão. Melhorarar a socialização das informações. </t>
  </si>
  <si>
    <t>Com as recomendações que serão apresentadas no relatório final do SC-IWC, haverá um instrumento para se apresentar uma proposta para a ciração de uma unidade de conservação em parte da FMA IB. Essa área está coberta pela IN-12 como uma área de exclusão de pesca. Contudo, inúmeros relatos tem sido feitos sobreo não cumprimento da IN-12 por parte dos pescadores. Uma recomendação que está sendo feita, complementarmente à proposta de criação de uma UC, é a expansão da área de exlusão para o norte e principalmente que o governo faça cumprir o que está determinado na IN-12. Há IMMA proposta, em revisão, que abrange a área marinha defronte ao PARNA da Restinga de Jurubatiba.</t>
  </si>
  <si>
    <t>Trabalho de estimação de abundância apresentado no SC-IWC 2023. Relatório do sub-comitê e relatório final do SC estarão disponíves em 2 meses.</t>
  </si>
  <si>
    <t>A complexidade socio-ambiental para a proposição de uma UC.</t>
  </si>
  <si>
    <t>Depende da 4.2. Existe uma iniciativa de Planejamento Espacial Marinho em andamento na CIRM, com participação do MMA; os dados estão sendo inseridos na plataforma INDE. Uma possibilidade é a inclusão das áreas críticas da toninha na INDE.</t>
  </si>
  <si>
    <t>Ainda não iniciada pois não foram definidas áreas criticas para a conservação de Toninhas (ver ações anteriores) para o andamento desta ação.</t>
  </si>
  <si>
    <t>Ainda não foram definidas áreas criticas para a conservação de Toninhas (ver ações anteriores) para o andamento desta ação.</t>
  </si>
  <si>
    <t>Mapa (kml ou sph.) de distribuição espacial de empreendimentos costeiros (existentes e planejados/licenciadas pelas instituições governamentais) presentes nas áreas de ocorrencia da toninha (FMA I, II e III).</t>
  </si>
  <si>
    <t xml:space="preserve">Camila Domit (UFPR), Verônica Ramos (IBAMA/DILIC), Tiago Gutierrez (MPF) </t>
  </si>
  <si>
    <t>A principío essa ação não demanda custos, mas demanda articulação com os órgão estaduais para acessar os bancos de dados dos empreendimentos licenciados pelos estados do ES, RJ, SP, PR, SC, RS. E esse mapeamento deve ser disponibilizado em alguma plataforma, e ser previsto atualizações periódicas. Sugestão GAT: solicitar as informações para o llitoral do Estado como um todo. Ação continuada, necessita de atualização rotineiramente. As áreas prioritárias podem ser estabelecidas a partir de uma priorização entre as diversas áreas críticas.</t>
  </si>
  <si>
    <t>Shapefile e tabela produzida pela Renata Lima do IBAMA enviada em 2020 e em 2021 e agora, novamente em 2023. Está atualizada até 2021.</t>
  </si>
  <si>
    <t>Pinheiro, F. C. F., H. T. Pinheiro, J. B. Teixeira, A. S. Martins and M. J. Cremer. 2019. Opportunistic development and environmental disaster threat franciscana dolphins in Southeast of Brazil. Tropical Conservation Science 12:1-7. Processo IBAMA/SEI n 02001.017713/2019-46.</t>
  </si>
  <si>
    <t>Cada órgão estadual tem sua forma de disponibilizar as informações de licenciamentos (físico, digital, etc).</t>
  </si>
  <si>
    <t>No ES o órgão estadual ou o IBAMA tem levantamento de empreendimentos planejados. No IBAMA há consulta pública para licenciamentos, com diversos documentos disponíveis. Carol irá verificar com a DILIC/IBAMA se há base de dados de empreendimentos licenciados/planejados. No ES o órgão estadual ou o IBAMA tem levantamento de empreendimentos planejados. No IBAMA há consulta pública para licenciamentos, com diversos documentos disponíveis. Carol irá verificar com a DILIC/IBAMA se há base de dados de empreendimentos licenciados/planejados. O produto está atualizado até 2021, seria interessante que periodicamente houvesse novas atualizações.</t>
  </si>
  <si>
    <t>Documento técnico encaminhado para as UCs.Publicações, Ofícios de encaminhamento.</t>
  </si>
  <si>
    <t>Sempre que possível tem sido levantada essa questão, mas nem sempre em reuniões exclusivas para o tema. No caso das APAs do Litoral de SP, há a intenção, mas são necessários subsidios para a Fundação Florestal definir áreas e/ou período de exclusão de pesca.</t>
  </si>
  <si>
    <t>Decretos Estaduais os quais aprovam Planos de Manejo das APA Marinha do Litoral de SP, os quais impõe limites para a pesca industrial.</t>
  </si>
  <si>
    <t>Falta de comunicação dos órgãos gestores das UCs com os especialistas. Os planos de manejos são documentos com ciclos de atualização longos.</t>
  </si>
  <si>
    <t>Produzir documento para as Ucs com o intuito de sensibilizar os gestores para a importância das ações de conservação de Toninhas. Levantou-se a falta de comunicação dos órgãos gestores das UCs com os especialistas e o fato dos planos de manejos serem documentos com ciclos de atualização longos como desafios dessa ação.</t>
  </si>
  <si>
    <t>Carla Filardi (ICMBio/CMA), Carolina Bertozzi (Biopesca/UNESP), Renan Paitach (Projeto Toninhas/Univille), Federico Sucunza (GEMARS/IA), Sérgio Estima (NEMA), Ana Paula Farro (UFES), Gustavo Rosa (IEMA), Adriana Miranda (Socioambiental)</t>
  </si>
  <si>
    <t>5. Popularização e sensibilização da sociedade acerca da toninha, sua importância e estado de conservação</t>
  </si>
  <si>
    <t>Renan Paitach (Projeto Toninhas/Univille), Carolina Bertozzi (Biopesca/UNESP), Ignácio Moreno (UFRGS), André Barreto (Univali), Adriana Miranda (ICMBio/CMA), Emanoel Ferreira (R3-Animal), Sérgio Estima (NEMA), Geraldo Ottoni Netto (ICMBio/NGI Alcatrazes), Maria Emilia Morete (Instituto Viva), Camila Domit (CEM/UFPR), Maurício Tavares (CECLIMAR-UFRGS), Hélio Hara (Funbio), Ana Marcela Bergamasco (Petrobras), Camila Domit (UFPR)</t>
  </si>
  <si>
    <r>
      <t>Estávamos já em fase de elaboração de um "Boletim da Toninha" que tinha como objetivo essa ação, divulgar todas as ações e notícias a cada 6 meses sobre a Toninha, isso já está elaborado, mas como depende de autorização para publicação via CMA acaba não andando o processo. Sei que já existem instituições fazendo o trabalho com excelência, mas essa ação precisa de alguém que tenha recurso e disponibilidade para fazer esse compilado que já iniciei, mas que preciso de apoio para continuação</t>
    </r>
    <r>
      <rPr>
        <sz val="11"/>
        <color rgb="FFFF0000"/>
        <rFont val="Calibri"/>
        <family val="2"/>
        <scheme val="minor"/>
      </rPr>
      <t xml:space="preserve">. </t>
    </r>
    <r>
      <rPr>
        <sz val="11"/>
        <color theme="1"/>
        <rFont val="Calibri"/>
        <family val="2"/>
        <scheme val="minor"/>
      </rPr>
      <t>O</t>
    </r>
    <r>
      <rPr>
        <sz val="11"/>
        <color rgb="FFFF0000"/>
        <rFont val="Calibri"/>
        <family val="2"/>
        <scheme val="minor"/>
      </rPr>
      <t xml:space="preserve"> </t>
    </r>
    <r>
      <rPr>
        <sz val="11"/>
        <color theme="1"/>
        <rFont val="Calibri"/>
        <family val="2"/>
        <scheme val="minor"/>
      </rPr>
      <t>Projeto Toninhas e a UFES tem diversas campanhas de divulgação da espécie, ação 8.3 pode apoiar nos resultados desta ação.</t>
    </r>
  </si>
  <si>
    <t>Início do "Boletim da Toninha"; Projeto Toninhas tem diversas campanhas de divulgação da espécie; A UFES tem o projeto "Conhecendo a Toninha Capixaba: Educação Ambiental, Divulgação Científica e Conservação" que vai em escolas, praias e bairros que objetiva sensibilizar e informar a sociedade sobre a espécie. Já há uma identidade única para o dia da Toninha. Na CIB foi recomendado o dia internacional da Toninha. Museu da Toninhas (UERJ).</t>
  </si>
  <si>
    <t>Adriana Vieira de Miranda, Ingrid e Ana Farro e Frederico</t>
  </si>
  <si>
    <t xml:space="preserve">Repensar na estratégia para avançar com a mesma. Todos os pesquisadores que estão fazendo divulgação de suas atividades precisam revisar o material de forma rápida e de forma alinhada com o CMA para avançar com o processo de autorização e publicação do mesmo. </t>
  </si>
  <si>
    <t xml:space="preserve">Não, mas que se comunique melhor com os colaboradores e envolva todos no que esteja sendo feito. </t>
  </si>
  <si>
    <t>Renan Paitach (Projeto Toninhas/Univille), Carolina Bertozzi (Biopesca/UNESP), Ignácio Moreno (UFRGS), André Barreto (Univali), Adriana Miranda (Socioambiental), Emanoel Ferreira (R3-Animal), Sérgio Estima (NEMA), Geraldo Ottoni Netto (ICMBio/NGI Alcatrazes), Maria Emilia Morete (Instituto Viva), Camila Domit (CEM/UFPR), Maurício Tavares (CECLIMAR-UFRGS), Hélio Hara (Funbio), Ana Marcela Bergamasco (Petrobras), Camila Domit (UFPR)</t>
  </si>
  <si>
    <t>Paulo H. Ott (Uergs/Gemars), Jonatas Prado (ICMBio/APA-BF), Renan Paitach (Projeto Toninhas/Univille), Karina Groch (Instituto Australis), Adriana Miranda (ICMBio/CMA), Fábia Luna (ICMBio/CMA), Federico Sucunza (GEMARS/IA), Verônica Alberto Barros (MMA)</t>
  </si>
  <si>
    <r>
      <t xml:space="preserve">Quando eu estava oficialmente no CMA fiz processo no SEI para oficialização do dia e até o momento não avançou. </t>
    </r>
    <r>
      <rPr>
        <sz val="11"/>
        <color theme="1"/>
        <rFont val="Calibri"/>
        <family val="2"/>
        <scheme val="minor"/>
      </rPr>
      <t xml:space="preserve"> O MMA está agrupando todas as demandas de "dia da espécie" para publicação de portaria única. Previsão de publicação até o julho/24. </t>
    </r>
  </si>
  <si>
    <t>Processo ICMBio/SEI n 02034.000039/2019-83, Ofício SEI nº 975/2019-GABIN/ICMBio (Doc. ICMBio/SEI n 6079352)</t>
  </si>
  <si>
    <t xml:space="preserve">Acredito que algum trâmite  para que o dia seja oficializado </t>
  </si>
  <si>
    <r>
      <t xml:space="preserve">Adriana Vieira de Miranda </t>
    </r>
    <r>
      <rPr>
        <sz val="11"/>
        <color theme="1"/>
        <rFont val="Calibri"/>
        <family val="2"/>
        <scheme val="minor"/>
      </rPr>
      <t>(Socioambiental)</t>
    </r>
  </si>
  <si>
    <t>Identificar o que está acontecendo que isso não avança. Avaliar se essa ação será viável ser realizada.</t>
  </si>
  <si>
    <t>Não, mas que a articuladora mantenha os colaboradores informados quanto o avanço ou não da ação</t>
  </si>
  <si>
    <t>Paulo H. Ott (Uergs/Gemars), Jonatas Prado (ICMBio/APA-BF), Renan Paitach (Projeto Toninhas/Univille), Karina Groch (Instituto Australis), Adriana Miranda (Socioambiental), Fábia Luna (ICMBio/CMA), Federico Sucunza (GEMARS/IA), Verônica Alberto Barros (MMA)</t>
  </si>
  <si>
    <t>Agrupada com o item 5.4</t>
  </si>
  <si>
    <t>Projeto toninhas tem diversos materiais para serem trabalhados com escolas.</t>
  </si>
  <si>
    <t>Falta de articulação</t>
  </si>
  <si>
    <t>Atas e oficios são insuficientes para a ação. Propõe-se a produção e disponibilização de material didático (ex.: digital no site do Consorcio Fransicana) ..</t>
  </si>
  <si>
    <t>Articular com escolas e outras iniciativas educacionais e disponibilizar materiais didáticos sobre toninhas para as escolas estaduais e municipais .</t>
  </si>
  <si>
    <t>Materiais didáticos, sites disponibilizando os materiais.</t>
  </si>
  <si>
    <t>No que se refere às atividades de extensão desenvolvidas na UFES o procedimento é mais fácil e direto. No entanto, a articulação com as secretarias ainda não foi realizada. (Ana Farro) A ação vem sendo realizada no âmbito do Projeto Toninhas do Brasil, com reuniões de articulações feitas com os municípios de Laguna/SC, São Francisco do Sul/SC, Joinville/SC, Balneário Barra do Sul/SC, Itapoá/SC, Matinhos/PR, Pontal do Paraná/PR, Praia Grande/SP, Mongaguá/SP, São Sebastião/SP, Ubatuba/SP e Caraguatatuba/SP. O projeto participa das agendas culturais e pedagógicas dos municípios de sua área de atuação, realizando palestras e exposições e participando de eventos organizados pelas prefeituras na região do Ecossistema Babitonga, no norte de SC, e na região da APA da Baleia Franca, no sul de SC, além de atividades em instituições municipais de ensino. Desde 2023, o Toninhas do Brasil também realiza ações de educação ambiental no Paraná e em São Paulo. Ainda estão previstas, em parceria com as secretarias municipais de educação, a promoção de uma série de eventos de nome “Tem Toninha Aqui”, para a popularização da espécie, em praias dos municípios de Ubatuba, Caraguatatuba, São Sebastião, Ilhabela, Praia Grande, São Francisco do Sul, Matinhos e Laguna. 
O Projeto Toninhas do Brasil promove ações de capacitação e oficinas com professores das redes municipais de ensino e está preparando um curso de formação continuada voltado à inserção das temáticas de conservação da toninha, conservação costeira e cultura oceânica de maneira transversal aos componentes curriculares previstos na Base Nacional Curricular Comum (BNCC) para a educação infantil e o ensino fundamental 1, incluindo um kit de material pedagógico específico. A primeira edição do curso está sendo desenvolvida em parceria com as secretarias municipais e será ministrada no segundo semestre de 2023, nos municípios de Laguna/SC, São Francisco do Sul/SC, Ubatuba/SP e Caraguatatuba/SP. 
Além das ações específicas do Toninhas do Brasil, projetos de conservação de todo o território nacional têm incluído a toninha em suas ações de educação ambiental e comunicação, em parceria com o Toninhas do Brasil, que oferece material de divulgação, didático e biológico e suporte técnico para projetos interessados em tratar da temática. Reuniões regulares entre as coordenações de educação ambiental e comunicação destas instituições são feitas para a articulação de ações conjuntas, presenciais e online, e para a inserção de materiais (incluindo vídeos, banners educativos e material biológico) em seus centros de visitação. Os projetos envolvidos, até o presente momento, são: PROFRANCA - Projeto Franca Austral (Instituto Australis), em Imbituba/SC, Projeto Botos, em Laguna/SC, Programa de Recuperação da Biodiversidade Marinha - REBIMAR (Associação MarBrasil), em Matinhos/PR, Projeto Boto Cinza (Instituto de Pesquisas de Cananéia - IPEC), em Cananéia/SP, Instituto Gremar, em Guarujá/SP, Instituto Biopesca, em Praia Grande/SP, Instituto VIVA Verde e Azul, em Ilhabela/SP, Fundação Projeto Tamar, em Ubatuba/SP, Instituto Argonauta, em Ubatuba/SP, Projeto Tecendo as Águas (Instituto Supereco), em São Sebastião/SP e Projeto Baleia Jubarte, em Praia do Forte/BA. Todos os projetos citados atendem instituições de ensino dos seus respectivos municípios.
De maneira particular, vem sendo feito um amplo esforço de articulação pelo Instituto Viva Verde e Azul em Ilhabela/SP para inclusão da temática de conservação da toninha e outros cetáceos em todas as escolas públicas do município. (Renan Paitach)</t>
  </si>
  <si>
    <t>Foi criado o projeto de extensão “Conhecendo a Toninha Capixaba: Educação Ambiental, Divulgação Científica” no CEUNES, UFES, que trata de resíduos sólidos e toninhas em escolas, eventos e praia, sob minha coordenação. Suas atividades estão sendo desenvolvidas desde julho de 2021. (Ana Farro) Atas de reuniões com secretarias de educação e listas de presença e relatórios descritivos e fotográficos de ações em escolas. (Renan Paitach)</t>
  </si>
  <si>
    <t>Ana Paula Cazerta Farro (UFES) e Renan Paitach (UNIVILLE)</t>
  </si>
  <si>
    <t>Necessária maior articulação entre os grupos de trabalho para a temática específica da educação ambiental voltada para a conservação da toninha, visando otimizar recursos e esforços. Neste contexto, também faz-se necessária uma estruturação metodológica e um alinhamento discursivo entre os envolvidos em ações de educomunicação voltados à espécies, que devem ser pautados no conhecimento científico produzido nas áreas de pedagogia e políticas públicas para a educação, com articulação com especialistas, educadores e representantes do poder público.Ainda não foi realizada a articulação com as secretarias. (Ana Farro) Há carência de recursos financeiros e humanos para uma atuação ainda mais ampla de ações desta natureza, além de uma produção científica ainda relativamente incipiente voltada, especificamente, à sensibilização do público em geral e das comunidades escolares para a problemática da espécie. (Renan Paitach)</t>
  </si>
  <si>
    <t>Articular e produzir materiais para as universidades, escolas e secretarias estaduais e municipais de educação para a inserção da toninha nos conteúdos extra-curriculares e de extensão, nas regiões de ocorrência da espécie.</t>
  </si>
  <si>
    <t>Oficios, atas de reunião, Materiais didáticos, sites disponibilizando os materiais, atividades de extensão.</t>
  </si>
  <si>
    <t>João Miguel Camilo Neri Moreira (Toninhas do Brasil/Univille), que já está ciente e de acordo em assumir essa articulação. Email: jmneric@gmail.com</t>
  </si>
  <si>
    <t>Sérgio Estima (NEMA), Marta Cremer (Univille), Paulo H. Ott (Uergs/GEMARS), Ana Paula Farro (UFES) Marta Cremer (Univille), Renan Paitach (Projeto Toninhas/Univille), Paulo Castella (SEMA/PR), Carolina Bertozzi (Biopesca/UNESP)</t>
  </si>
  <si>
    <t xml:space="preserve">Ignácio Moreno (UFRGS), Kelly Bonach (ICMBio/TAMAR), Fábia Luna (ICMBio/CMA), Adriana Miranda (ICMBio/CMA), Jonatas Prado (ICMBio/APA-BF), Sérgio Estima (NEMA), Federico Sucunza (GEMARS/IA), Eduardo Secchi (FURG), Ana Marcela Bergamasco (Petrobras), André Barreto (Univali)  </t>
  </si>
  <si>
    <t xml:space="preserve">Exemplos: fóruns de gerenciamento costeiro, conselhos profissionais, pescadores, velejadores, cursos de aquaviários, etc.                                          </t>
  </si>
  <si>
    <t>Todas as instituições que trabalham com as Toninhas fazem a divulgação nos fóruns que participam.</t>
  </si>
  <si>
    <t xml:space="preserve">Adriana Vieira de Miranda </t>
  </si>
  <si>
    <t xml:space="preserve">Ignácio Moreno (UFRGS), Kelly Bonach (ICMBio/TAMAR), Fábia Luna (ICMBio/CMA), Adriana Miranda (Socioambiental), Jonatas Prado (ICMBio/APA-BF), Sérgio Estima (NEMA), Federico Sucunza (GEMARS/IA), Eduardo Secchi (FURG), Ana Marcela Bergamasco (Petrobras), André Barreto (Univali)  </t>
  </si>
  <si>
    <t>6. Integração do PAN Toninha com as políticas públicas afins em diferentes esferas nacionais e internacionais</t>
  </si>
  <si>
    <t>Sérgio Estima (NEMA), Paulo H. Ott (Uergs/GEMARS), Carolina Bertozzi (Biopesca/UNESP), Artur Andriolo (UFJF/Instituto Aqualie), Eduardo Secchi (FURG)</t>
  </si>
  <si>
    <t xml:space="preserve">O Regimento Interno começou a ser elaborado, mas ainda não foi finalizado. Site ainda precisando de atualização. </t>
  </si>
  <si>
    <t>Eduardo Secchi é o representante brasileiro do Site e será contactado para sua atualização (Milton).</t>
  </si>
  <si>
    <t>Ofícios. Atas e memórias de reuniões.</t>
  </si>
  <si>
    <t>Sérgio Estima (NEMA), Artur Andriolo (UFJF/Instituto Aqualie), Gabriel Rebouças (CMA)</t>
  </si>
  <si>
    <t>Encaminhar junto com os Ofícios o Sumário e Matrizes do PAN.</t>
  </si>
  <si>
    <t xml:space="preserve">Em reuniões, eventos etc, com os órgãos licenciadores, o PAN Toninhas sempre é citado. </t>
  </si>
  <si>
    <t>Milton Marcondes, Artur Andriolo</t>
  </si>
  <si>
    <t>Ofícios. Atas e memórias de reuniões, Planos de Manejo.</t>
  </si>
  <si>
    <t>No ES a UFES e o Centro Tamar está em contato com os gestores de UCs, sempre destacando o PAN Toninhas. Formalmente foi feito em anos anteriores. No RS houve o destaque do PAN Toninhas no Plano de Manejo da REVIS Ilha dos Lobos.</t>
  </si>
  <si>
    <t>Plano de Manejo da REVIS Ilha dos Lobos (05/04/23). Procedimento interno do ICMBio, faz com que os PANs sejam sempre considerados nos Planos de Manejo das UCs.</t>
  </si>
  <si>
    <t>Ana Farro e Federico</t>
  </si>
  <si>
    <t>O ICMBio criou grupo de trabalho para articular as informações dos PANs, Salve e Monitora para transformá-las em políticas públicas. Thiago entrará em contato com a articuladora para atualizar a ação. (EMAIL ENVIADO - NOV 23, Thais entrou em contato com equipe)</t>
  </si>
  <si>
    <t>7. Sistematização e disponibilização de dados de pesquisas sobre a toninha para gestão do conhecimento</t>
  </si>
  <si>
    <t>Paulo H. Ott (Uergs/GEMARS), Carolina Bertozzi (Biopesca/UNESP), Artur Andriolo (UFJF/Instituto Aqualie), Eduardo Secchi (FURG), Maria Emilia Morete (Instituto Viva)</t>
  </si>
  <si>
    <t>Essa ação somente faz sentido se a ação 6.1 for adequadamente encaminhada. Não tenho maiores informaçòes.</t>
  </si>
  <si>
    <t>Sem informação.</t>
  </si>
  <si>
    <t>Não tenho noticias sobre possíveis passos em direção ao andamento da ação.</t>
  </si>
  <si>
    <t>Talvez essa ação pudesse ser unida à ação 6.1.</t>
  </si>
  <si>
    <t>Ofícios, atas e relatos de reuniões, outras formas de divulgação. Banco de dados atualizado.</t>
  </si>
  <si>
    <t xml:space="preserve">Em eventos e através de contatos por e-mail tenho reforçado a necessidade de inserção dos dados. O SIMMAM foi atualizado em 2022 para incorporar um campo que permita identificar o registro caso venha de outro banco de dados (por ex. SIMBA) para evitar duplicação de dados. O ICMBio e a Univali está formalizando o Termo de Cooperação relacionada ao SIMMAM. Os componentes da REMAB terão o compromisso de inserirem seus dados no SIMMAM. </t>
  </si>
  <si>
    <t>André Barreto (Univali) e Thiago</t>
  </si>
  <si>
    <t>O depósito dos dados no SIMMAM é uma ação voluntária por parte dos pesquisadores, não havendo períodos específicos onde se exige o cadastro da informação. Assim, os dados chegam em "pulsos" quando as instituições conseguem cadastrar os registros. Nem todos os dados produzidos são inseridos no SIMMAM.</t>
  </si>
  <si>
    <t>As redes têm funcionado como espaço de compartilhamento de informações sobre toninhas. Os componentes da REMAB, a partir da publicação da atualização da portaria, terão o compromisso de inserirem seus dados no SIMMAM.</t>
  </si>
  <si>
    <t xml:space="preserve">Prado et al., 2022. Intensive and wide-ranging beach surveys uncover temporal and spatial stranding patterns of marine megafauna. ICES Journal of Marine Science. Volume 80, Issue 3, April 2023, Pages 492–506.
Cremer et al. 2022. Long-term patterns of franciscana strandings throughout its distribution. Franciscana book
</t>
  </si>
  <si>
    <t>8. Fortalecimento e articulação de pesquisas nas Áreas de Manejo da Toninha (FMAs)</t>
  </si>
  <si>
    <t>Ofícios às agências; atas de reuniões. Projetos submetidos.</t>
  </si>
  <si>
    <t>Thiago irá entrar em contato com o articulador para atualizar a ação.(EMAIL ENVIADO - NOV 23, Thais entrou em contato com equipe)</t>
  </si>
  <si>
    <t xml:space="preserve">Não tem sido viável a organização de reuniões anuais, muito menos regionais </t>
  </si>
  <si>
    <t xml:space="preserve">Foi organizado em 2021 o I Workshop de Estratégias para Redução de Capturas Incidentais de Toninhas, com o tema "Oportunidades e Desafios" em formato online </t>
  </si>
  <si>
    <t>Entendo que a ação deve ser alterada, pois não se torna viável a organização de reuniões regionais anuais por questões de logística, tempo e recursos</t>
  </si>
  <si>
    <t>Realizar reunião anuais, talvez resgatando as reuniões do Consórcio Franciscana</t>
  </si>
  <si>
    <t>Realizar reuniões regionais, periódicas, para integrar resultados das pesquisas, e workshops nacionais.</t>
  </si>
  <si>
    <t>Se mantiver as reuniões no formato online, os custos são reduzidos</t>
  </si>
  <si>
    <t>Adriana Miranda (CMA/ICMBio)</t>
  </si>
  <si>
    <t xml:space="preserve"> Sérgio Estima (NEMA), Renan Paitach (Projeto Toninhas/Univille), Federico Sucunza (GEMARS), Jonatas Prado (ICMBio/APA-BF), Ana Marcela Bergamasco (Petrobras), Naira Rosana Albuquerque (Projeto Toninhas/Univille) </t>
  </si>
  <si>
    <t>Os colaboradores do PAN devem ajudar com a disponibilização de informações para o boletim. Compartilhar com o GAT o esboço do boletim para sugestões (enviar para boletimpantoninha@gmail.com). Definir qual público e forma de divulgação (email, site, Consórcio Franciscana).</t>
  </si>
  <si>
    <t>Estávamos já em fase de elaboração de um "Boletim da Toninha" que tinha como objetivo essa ação, divulgar todas as ações e notícias a cada 6 meses sobre a Toninha, isso já está elaborado, mas como depende de autorização para publicação via CMA acaba não andando o processo. Sei que já existem instituições fazendo o trabalho com excelência, mas essa ação precisa de alguém que tenha recurso e disponibilidade para fazer esse compilado que já iniciei, mas que preciso de apoio para continuação.</t>
  </si>
  <si>
    <t>Articuladora não está mais no CMA e é preciso definir a articulação do boletim.</t>
  </si>
  <si>
    <t>Repensar na estratégia para avançar com a mesma. Em contato com a articuladora, houve interesse na permanência da mesma na articulação, com a troca da instituição cinculada para a "Socioambiental".</t>
  </si>
  <si>
    <t>Adriana Miranda (Socioambiental)</t>
  </si>
  <si>
    <t>Sérgio Estima (NEMA), Renan Paitach (Projeto Toninhas/Univille), Federico Sucunza (GEMARS), Jonatas Prado (ICMBio/APA-BF), Ana Marcela Bergamasco (Petrobras), Naira Rosana Albuquerque (Projeto Toninhas/Univille).</t>
  </si>
  <si>
    <t>Eduardo Secchi (FURG), Marta Cremer (Univille), Renan Paitach (Projeto Toninhas/Univille), Danielle Monteiro (NEMA; EcoMega/FURG), Federico Sucunza (GEMARS/IA), Artur Andriolo (UFJF/Instituto Aqualie), Jonatas Prado (ICMBio/APA-BF)</t>
  </si>
  <si>
    <t xml:space="preserve">Bom desenvolvimento da ação. (Artur Andriolo). Estimativas de abundância da toninha para as FMAs Ia, Ib, II e III foram recentemente revisadas e aprovadas na categoria 1A e 2 pela IWC. 
</t>
  </si>
  <si>
    <t>Relatório do sub-comitê do SC-IWC com resultados de estudos de sobrevoo e estudos com uso de sistemas de acustica  para avaliar distribuição e estimar abundância de toninhas. Ver Annex D - ASI/SC/69A:
Franciscana in FMA Ia: 1,183 (CV 0.76) in 2018. Category 1A
Franciscana in FMA Ib: 1,590 (CV 0.53) in 2011; and 1,521 (CV 0.47) in 2017. Category 1A
Franciscana in FMA II: 9,284 (CV = 0.28) in 2009. Category 1A 
Franciscana in FMA III: 43,148 (CV 0.311) in 2022. Category 1A
Franciscana in FMA III along the Brazilian portion of the range of the stock: 9,437 (CV 0.34) in 2014. Category 2 (Frederico Sucunza)</t>
  </si>
  <si>
    <t>Avançar nos estudos de análise de tendência populacional.</t>
  </si>
  <si>
    <t>Eduardo Secchi (FURG), Carolina Bertozzi (Biopesca/UNESP), Artur Andriolo (UFJF/Instituto Aqualie), Marta Cremer (Univille), Renan Paitach (Projeto Toninhas/Univille), José Lailson (UERJ), Alexandre Azevedo (UERJ), Haydee Cunha (UERJ),Tatiana Bisi (UERJ), Leonardo Serafim (UENF)</t>
  </si>
  <si>
    <t xml:space="preserve">Vários estudos realizados e apresentados no CMP da toninha no SC-IWC (Artur Andriolo). </t>
  </si>
  <si>
    <r>
      <t>Relatório CMP toninha so SC-IWC (Artur Andriolo), '- NARA, LUANA ; CREMER, MARTA J. ; FARRO, ANA P. C. ; COLOSIO, ADRIANA CASTALDO ; BARBOSA, LUPÉRCIO A. ; BERTOZZI, CAROLINA P. ; SECCHI, EDUARDO R. ; PAGLIANI, BRUNA ; COSTA-URRUTIA, PAULA ; GARIBOLDI, MARIA C. ; LAZOSKI, CRISTIANO ; CUNHA, HAYDÉE A. . Phylogeography of the Endangered Franciscana Dolphin: Timing and Geological Setting of the Evolution of Populations. JOURNAL OF MAMMALIAN EVOLUTION, v. 1, p. 1-17, 2022.
- DOMIT, C. ; TREVIZANI, T. H. ;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v. , p. 265-302. Araujo, S.C.; Di Beneditto, A.P.; Gatts, C.E.N.; Moreira, S.C.; Domit, C.; Gama, R.M.; Martins, A.; Zappes, C.A. Local ecological knowledge of fishers from southern and southeastern Brazil about the franciscana dolphin Pontoporia blainvillei: Strategies for conservation. An Acad Bras Cienc, 2023.
Cunha, H.A.. Chapter 6 - Genetic diversity, population structure and phylogeography. In: Paulo Cesar Simões-Lopes; Marta Jussara Cremer. (Org.). The Franciscana Dolphin: On the Edge of Survival. 1ed.London, UK: Academic Press - an imprint of Elsevier, 2022, v.1, p. 1-496.
DOMIT, C.; TREVIZANI, T. H.;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p. 265-302.
Lailson-Brito, J,.Jr ; Oliveira-Ferreira, N. ; Moura Reis Manhães, Bárbara ; Bisi, T. L. ; Santos-Neto, Elitieri B. . Chemical pollution and franciscana? A Review. In: Paulo César Simões-Lopes E Marta Jussara Cremer. (Org.). Chemical pollution and franciscana? A Review. 1ed.Londres: Academic Press, - an imprint of Elsevier, 2022, v. 1, p. 235-264.
Vannuci-Silva, M. ; Manhães, B.M.R. ; Guari, E.B. ; Botta, S. ; Colosio, A.C. ; Barbosa, L.A. ; Bertozzi, C.P. ; Azevedo, A.F. ; Cunha, H.A. ; Bisi, T.L. ; Lailson-Brito, J.  Spatial trends of trace elements bioaccumulation in the most endangered dolphin from the Southwestern Atlantic Ocean: The franciscana (Pontoporia blainvillei). ENVIRONMENTAL POLLUTION, v. 308, p. 119655, 2022.(Ana Paula Farro)                                                            .                                                                                                                                                                                                                 Ramos, H. G. C., Colosio, A. C., Marcondes, M. C. C., Fontes, F. C., Dapper, C. G., Campos, R. O., Ghisolfi, R. D., Bovendorp, R. S., &amp; Baumgarten, J. E.† (2022). Carcass non-recovery rate of franciscana dolphin (Pontoporia blainvillei), calibrated with a drift mark-recapture study at FMA Ia, Brazil. Latin American Journal of Aquatic Mammals, 17(2), 93-104. https://doi.org/10.5597/lajam00288.</t>
    </r>
    <r>
      <rPr>
        <sz val="8"/>
        <color rgb="FFFF0000"/>
        <rFont val="Calibri"/>
        <family val="2"/>
        <scheme val="minor"/>
      </rPr>
      <t xml:space="preserve">.                                                                             </t>
    </r>
    <r>
      <rPr>
        <sz val="8"/>
        <color theme="1"/>
        <rFont val="Calibri"/>
        <family val="2"/>
        <scheme val="minor"/>
      </rPr>
      <t>Prado et al., 2022. Intensive and wide-ranging beach surveys uncover temporal and spatial stranding patterns of marine megafauna. ICES Journal of Marine Science. Volume 80, Issue 3, April 2023, Pages 492–506.</t>
    </r>
    <r>
      <rPr>
        <sz val="8"/>
        <color rgb="FFFF0000"/>
        <rFont val="Calibri"/>
        <family val="2"/>
        <scheme val="minor"/>
      </rPr>
      <t xml:space="preserve">                                                            .                                                                                                                                                                                      Há outros artigos no CMP da Toninha/SC-IWC que devem ser inclusos como produtos deste PAN (será publicado nos próximos 2 meses).                                                                                                                                                                                                                                                                                                          PAULO CÉSAR SIMÕES-LOPES; MARTA JUSSARA CREMER. (Org.). The Franciscana Dolphin - On the Edge of Survival. 1ed.: Elsevier, 2022 (melhorar a redação)</t>
    </r>
  </si>
  <si>
    <t>Artur Andriolo, Ana Paula Farro (UFES)</t>
  </si>
  <si>
    <t>INSERIR O NOME DO OBJETIVO ESPECÍFICO</t>
  </si>
  <si>
    <t>Inserir nova ação</t>
  </si>
  <si>
    <t>11/03/2024 - 15/03/2024 (virtual)</t>
  </si>
  <si>
    <t xml:space="preserve">Jonatas Prado (Caipora), Sérgio Estima (NEMA), Eduardo Secchi (FURG), Renan Paitach (Projeto Toninhas/Univille), Paulo H. Ott (Uergs/GEMARS), Carolina Amorim da S. Bittencourt (SAP/MAPA) </t>
  </si>
  <si>
    <t xml:space="preserve">Federico está como coordenador das IMMAS, que tem justamente esta função.A proposta da IMMA da Babitonga, por exemplo, não faz referência para exclusão de pesca, apenas aponta a impotância para a Toninha. A IMMA do litoral norte do Espirito Santo foi criada, assim como um resumo de sua importância. ICMBio fez oficina de priorização para criação de novas UCs e PARNA do Albardão, APA da Baía da Babitonga, APA da Foz do Rio Doce estão dentre as priorizadas. Foi elaborado pelo por GT do GAT carta de apoio a criação da APA PA da Foz do Rio Doce </t>
  </si>
  <si>
    <t xml:space="preserve"> ICMBio fez oficina de priorização para criação de novas UCs e PARNA do Albardão, APA da Baía da Babitonga, APA da Foz do Rio Doce estão dentre as priorizadas (1 UC de PI e 2 de US). Duas IMMAS propostas: Norte do ES e da Babitonga.</t>
  </si>
  <si>
    <t>Artur, Marta, Milon, Ana Carolina</t>
  </si>
  <si>
    <t>Processo de carta de apoio a APA da Foz do Rio Doce e colocar para assinatura no GOV.BR - ver com Ana Carolina da COPAN).</t>
  </si>
  <si>
    <t>Matheus Lopes (CMA/ICMBio)</t>
  </si>
  <si>
    <t>Eduardo Secchi (FURG), Carolina Amorim da S. Bittencourt (SAP/MAPA), Paulo H. Ott (Uergs/GEMARS), Jonatas Prado (Caipora), Sérgio Estima (NEMA), Renan Paitach (Projeto Toninhas/Univille)</t>
  </si>
  <si>
    <t xml:space="preserve"> Houve consulta pública para a criação da APA Federal da Foz do Rio Doce. ICMBio fez oficina de priorização para criação de novas UCs e Albardão, Baía da Babitonga, Foz do Rio Doce estão dentre as priorizadas.</t>
  </si>
  <si>
    <t>Matheus (CMA/ICMBio)</t>
  </si>
  <si>
    <t xml:space="preserve">Reescrever a ação com: "1.02 Apoiar a implementação de áreas/períodos críticos já identificados para exclusão de pesca (ex. Albardão, Baía da Babitonga, Foz do Rio Doce, APA do Litoral Centro)". Importante o MPA e MMA participarem como colaboradores. Levantar dados de Albardão, Babitonga e Foz do Rio Doce com pesquisadores/colaboradores. Reunião REMASE e RAMASUL para definir áreas/períodos críticos já identificados e outrs pesquisadores. </t>
  </si>
  <si>
    <t>1.02 Apoiar a implementação de áreas/períodos críticos já identificados para exclusão de pesca (ex. Albardão, Baía da Babitonga, Foz do Rio Doce, APA do Litoral Centro)</t>
  </si>
  <si>
    <t>Layse, Karen, Daniel, Carol e Thiago (todos CMA/ICMBio). Eduardo Secchi (FURG), Carolina Amorim da S. Bittencourt (SAP/MAPA), Paulo H. Ott (Uergs/GEMARS), Jonatas Prado (Caipora), Sérgio Estima (NEMA), Renan Paitach (Projeto Toninhas/Univille)</t>
  </si>
  <si>
    <t>Elaborei e ministrei curso sobre gestão pesqueira, tipos de pescarias e capturas incidentais para fiscais do IBAMA.</t>
  </si>
  <si>
    <t xml:space="preserve">Curso para fiscais (conseguir os slides do curso numero de capacitados). </t>
  </si>
  <si>
    <t>Ingrid (CMA/ICMBio)</t>
  </si>
  <si>
    <t>Ingrid Öberg (CMA/ICMBio)</t>
  </si>
  <si>
    <t>Em SP a fiscalização é eficiente. Nos demais estados, não sabemos.</t>
  </si>
  <si>
    <t>Só há interlocução com o Estado de SP.</t>
  </si>
  <si>
    <t>Rescrever ação:"Demandar e colaborar com os órgão competentes para a otimização da fiscalização da pesca de emalhe". Incluir colaboradores de do setor de fiscalização das OEMAs.</t>
  </si>
  <si>
    <t>Demandar e colaborar com os órgão competentes para a otimização da fiscalização da pesca de emalhe.</t>
  </si>
  <si>
    <t>Eduardo Secchi (FURG), Artur Andriolo
(UFJF/Instituto Aqualie), Carolina Bertozzi (Biopesca/UNESP), Carolina Amorim da S. Bittencourt (SAP/MAPA), Jonatas Prado (Caipora), Federico Sucunza (GEMARS/IA)</t>
  </si>
  <si>
    <t>As estimativas de abundância foram apresentadas e validadas pela CIB e são base para o avanço dos estudos.</t>
  </si>
  <si>
    <t>Report of the Scientific Committee (SC69A) Bled, Slovenia 24 April - 6 May 2023, page 37.</t>
  </si>
  <si>
    <t>Não que eu tenha ciência.</t>
  </si>
  <si>
    <t>Arthur Andriolo (UFJF / Inst.Aqualie)</t>
  </si>
  <si>
    <t>Articular com o Daniel para avançar nos produtos pensados nesta ação.</t>
  </si>
  <si>
    <t>O Projeto Toninhas está caracterizando cadeia produtiva de pescado em Ubatuba, Mongagua, Laguna, São Francisco do Sul e está com projeto piloto com alarmes acústicos (pingers) em redes de pesca, que inclui avaliar seus impactos socioeconômicos.</t>
  </si>
  <si>
    <t>Relatórios do Projeto Toninhas.</t>
  </si>
  <si>
    <t>Não há ações em todos os estados previstos.</t>
  </si>
  <si>
    <t xml:space="preserve"> Eduardo Secchi (FURG), Carolina Bertozzi (Biopesca/UNESP), Carolina Amorim da S. Bittencourt (SAP/MAPA), Federico Sucunza (GEMARS/IA), Marta Cremer (Univille), Paulo H. Ott (Uergs/GEMARS), Jonatas Prado (Caipora)</t>
  </si>
  <si>
    <t xml:space="preserve">Projetos apoiados pelo FUNBio já avaliaram frotas pesqueiras dos principais estados de ocorrencia da Toninha, com a conclusão de que as INS não são cumpridas. No Estado de SP estas INs foram flexibilizadas com a liberação da pesca de emalhe motorizada na 1 milha, mas sem resultados apresentados até o momento (verificar com a Ingrid). O MMA disponibilizou recursos para monitoramento com observadores de bordo (verificar com a Ingrid). </t>
  </si>
  <si>
    <t>Marta Cremer, Thiago</t>
  </si>
  <si>
    <t xml:space="preserve">Milton Marcondes (IBJ), Sérgio Estima (NEMA), Eduardo Secchi (FURG), Carolina Bertozzi (Biopesca/UNESP), Carolina Amorim da S. Bittencourt (SAP/MAPA), Jonatas Prado (Caipora)  </t>
  </si>
  <si>
    <t>Há monitoramento da mortalidade de Toninhas pelos PMPs através dos encalhes em praias, não diretamente da frota pesqueira. O Federico está elaborando artigo de captura incidental de Toninhas que será apresentado na CIB em 2024.</t>
  </si>
  <si>
    <t>Solicitar do Federico o resumo do artigo. Dados de encalhes de Toninhas estao no SIMMAM e no SIMBA.</t>
  </si>
  <si>
    <t>Marta e Milton</t>
  </si>
  <si>
    <t>Jonatas Prado (Caipora)</t>
  </si>
  <si>
    <t>Milton e Matheus</t>
  </si>
  <si>
    <t xml:space="preserve">Eduardo Secchi (FURG), Carolina Bertozzi (Biopesca/UNESP), Carolina Amorim da S. Bittencourt (SAP/MAPA), Federico Sucunza (GEMARS/IA), Marta Cremer (Univille), Jonatas Prado (Caipora), Artur Andriolo
(UFJF/Instituto Aqualie)  </t>
  </si>
  <si>
    <t>Peesquisa de uso de tecnologia de baixo custo nas redes para redução  de capturas em elaboração (Artur) ; Entre MMA e ICMBio está sendo elaborado projeto para realizar workshop com especialistas para propor normativas de medidas mitigadoras de capturas incidentais de cetáceos (Ingrid). Na reunião da CIB de 2023 houve proposta de criação de GT para discutir capturas incidentais e estratégias para reduzi-lo.</t>
  </si>
  <si>
    <t>Report of the Scientific Committee (SC69A) Bled, Slovenia 24 April - 6 May 2023, page 45.</t>
  </si>
  <si>
    <t>Arthur Andriolo (UFJF / Inst.Aqualie); Ingrid (CMA/ICMBio)</t>
  </si>
  <si>
    <t>Proposta do GT de Capturas Incidentais do ICMBio convidar o GAT do PAN Toninhas e outros especialistas no assunto para contribuir com os entendimentos e planejamentos do ICMBio quanto ao assunto.</t>
  </si>
  <si>
    <t xml:space="preserve"> Jonatas Prado (CAIPORA), Federico Sucunza (GEMARS/IA), Eduardo Secchi (FURG), Marta Cremer (Univille)</t>
  </si>
  <si>
    <t>O Instituto de Pesca publicou correlação de pesca de superficie com malha de superficie e encalhes identificados por PMP e desembarque em diferentes regiões do Estado de SP.</t>
  </si>
  <si>
    <t>Jocemar (MPA) vai enviar artigo do Instituto de Pesca.</t>
  </si>
  <si>
    <t>Nenhum trabalho sendo elaborado exatamente neste sentido.</t>
  </si>
  <si>
    <t>Jonatas e Artur, Jocemar (MPA)</t>
  </si>
  <si>
    <t>É uma ação interessante (relação entre poluentes e aumento da captura incidental), porém sem nenhuma previsão de novos andamentos.</t>
  </si>
  <si>
    <t>Ingrid Öberg (CMA/ICMBio), Sérgio Estima (NEMA)</t>
  </si>
  <si>
    <t>Não foi encaminhado moção pelo GAT, mas no RELATÓRIO DO GRUPO DE TRABALHO TÉCNICO-CIENTÍFICO DE ACOMPANHAMENTO DA PORTARIA SAP/MAPA Nº 356/2021, foi incluída como recomendação o estabelecimento dos Grupo de trabalho previsto na IN 12 de 2012.</t>
  </si>
  <si>
    <t>RELATÓRIO DO GRUPO DE TRABALHO TÉCNICO-CIENTÍFICO DE ACOMPANHAMENTO DA PORTARIA SAP/MAPA Nº 356/2021 , no item VII das recomendações, consta: "Implementar os grupos de trabalho regionais para discussão do ordenamento das pescarias artesanais de emalhe nas regiões sudeste e sul, conforme previsto no §1º do Art. 19 da IN MPA/MMA nº 12, de 22 de agosto de 2012", por indicação da colaboradora Ingrid Öberg.</t>
  </si>
  <si>
    <t xml:space="preserve">O MPA ainda não implementou os grupos de trabalho previstos, portanto deve-se continuar requerendo que sejam implementados. </t>
  </si>
  <si>
    <t xml:space="preserve">Encaminhar agora, moção para MPA pelo GAT solicitando a implementação dos grupos de trabalho previstos no art19 da IN 12/2012 (Ingrid, Federico e Jonatas e Luana - assinatura do GOV.BR) . </t>
  </si>
  <si>
    <t>A ação teria sentido se surgisse demanda por acordo de pesca em alguma região. Ainda não surgiu esta demanda, portanto não existem subsídios para rever a norma. Revisar depois</t>
  </si>
  <si>
    <t>Sugerimos a exclusão da ação, considerando que não há demanda para encaminhá-la.</t>
  </si>
  <si>
    <t xml:space="preserve">Os acordos de pesca surgem por demandas de acordos locais e devem ser tratados caso a caso. </t>
  </si>
  <si>
    <t xml:space="preserve">A experimentação de alarmes acústicos (pingers) na frota artesanal na FMA II, realizada pelo Projeto Toninhas do Brasil, Univille, Petrobras Socioambiental, vem fomentando de maneira positiva a discussão sobre métodos e tecnologias de pesca para redução das capturas acidentais junto aos pescadores (Carolina). Avanço em experimentos com métodos de baixo custo (garrafas PET) para redução de captura incidental de toninha e outros golfinhos em redes de emalhe da frota artesanal de Passo de Torres/SC e Torres/RS. 86% de redução na CPUE em redes com garrafa, resultados que serão apresentados na CIB em 2024 (Federico).  Entre MMA e ICMBio está sendo elaborado projeto para realizar workshop com especialistas para propor normativas de medidas mitigadoras de capturas incidentais de cetáceos (Ingrid).  </t>
  </si>
  <si>
    <t>Relatórios Projeto Toninhas, Univille, Petrobras Socioambiental.</t>
  </si>
  <si>
    <t>Carolina Bertozzi  (UNESP) / Biopesca. Federico e Ingrid</t>
  </si>
  <si>
    <t>Ampliar a discussão sobre o uso dos alarmes acústicos (pingers) com pescadores. A participação voluntária dos pescadores é sempre um desafio, mas não vem impedindo sua execução.;</t>
  </si>
  <si>
    <t>Gestores das Unidades de Conservação, Carolina Amorim da S. Bittencourt (SAP/MAPA), Ana Spinelli (EMATER), Federico Sucunza (GEMARS/IA), Jonatas Prado (Caipora), Carolina Bertozzi (Biopesca/UNESP), Renan Paitach (Projeto Toninhas/Univille)</t>
  </si>
  <si>
    <t xml:space="preserve">Não se tem discutido acordos de pesca especificamente, mas nas APAs marinhas do EStado de SP exitem iniciativas para discutir com os atores áreas e/ou períodos de interesse especial para proteção de toninhas </t>
  </si>
  <si>
    <t>Não se tem discutido acordos de pesca no ultimo ano</t>
  </si>
  <si>
    <t xml:space="preserve">Como a articuladora mudou de órgão de atuação após a elaboração do PAN, algumas ações não estão mais sob competência do seu órgão de atuação atual.  Acredito entretanto importante a continuidade desta ação pelos órgãos que atuam com gestão pesqueira. </t>
  </si>
  <si>
    <t>Articular a elaboração de  acordos regionais e/ou locais para reduzir a captura incidental de toninhas.</t>
  </si>
  <si>
    <t>Acordos regionais e locais</t>
  </si>
  <si>
    <t xml:space="preserve">Maria de Carvalho (APAMLC/SP), Renan Paitach (Projeto Toninhas/Univille), Marta Cremer (Univille), Jonatas Prado (Caipora), Sérgio Estima (NEMA), Aniella Banat (SAP/MAPA), Carla da Silva Tolentino (DRM -SAP/MAPA), Carolina Bertozzi (Biopesca/UNESP), Artur Andriolo
(UFJF/Instituto Aqualie)    </t>
  </si>
  <si>
    <t>Estão sendo utilizadas câmeras “Shellcatch Virtual Observer” para futuramente valorizar o pescado nas comunidades de Passo de Torres/SC e Torres/RS.</t>
  </si>
  <si>
    <t>Arthur Andriolo (UFJF / Inst.Aqualie) e Federico, Marta.</t>
  </si>
  <si>
    <t>Estudo da cadeia de produtiva, os elos e a disposição a pagar são importantes para embasar esta ação.</t>
  </si>
  <si>
    <t>Jonatas Prado (CAIPORA)</t>
  </si>
  <si>
    <t>Projeto do GEF Mar em andamento nas águas continentais no centro-sul da APA Baleia Franca, buscando que o monitoramento gere certificação ambiental para o pescado e seja replicado em outras áreas da UC.</t>
  </si>
  <si>
    <t>Ações em andamento são pontuais e ainda fora da área de ocorrência da Toninha.</t>
  </si>
  <si>
    <t>Jonatas</t>
  </si>
  <si>
    <t xml:space="preserve">Está em andamento entre MMA e ICMBio o início de programa para mitigação de capturas incidentais, o qual inclui ações de observadores de bordo. </t>
  </si>
  <si>
    <t xml:space="preserve">Está no início do planejamento para execução, com verba já disponibilizada, ações que visam o trabalho de observadores de bordo para identificação de capturas incidentais. </t>
  </si>
  <si>
    <t xml:space="preserve">Seria importante identificar locais e pescarias prioritárias para a ação dos observadores de bordo visando monitorar a captura incidental de toninhas.  </t>
  </si>
  <si>
    <t>Eduardo Secchi (FURG), Paulo H. Ott (Uergs/GEMARS), Federico Sucunza (GEMARS/IA), Jonatas Prado (Caipora)</t>
  </si>
  <si>
    <t>O ICMBio têm, sempre que possivel, solicitado a inclusão de dados de capturas incidentais e a retomada de programas de estatísticas pesqueiras. Na Bacia de Santos há estatistica pesqueira artesanal, como condicionante ambiental da exploração do petróleo. Há dados sendo gerados por universidades em diversos locais do pais. O MPA lançou o "PesqBrasil" com o mapa de bordo digitalizado, que inclui a pesca incidental , diretamente no GOV.BR reativando as estatisticas pesqueiras brasileiras, porém a pesca incidental pode ser sub notificada. A pesca de emalhe só iniciará o mapa de bordo digital em maio/2024.  Digitalização do Mapa de Bordo pretéritos pelo CEPSUL e pela UNIVALLI em parceria com a SAP.</t>
  </si>
  <si>
    <t>PesqBrasil do MPA</t>
  </si>
  <si>
    <t>Luana e Ana Carolina</t>
  </si>
  <si>
    <t>Mais informações do PesqBrasil no link: https://www.gov.br/mpa/pt-br/assuntos/noticias/mpa-adota-estrategias-inovadoras-para-obtencao-de-dados-em-2024</t>
  </si>
  <si>
    <t>Dados estão disponíveis no Global Fisching Watch incluem os dados do PREPs, com exceção do nome da embarcação e apenas os dados a partir do convênio (2021).</t>
  </si>
  <si>
    <t>FURG trabalha com dados do PREPS, mas eles só são disponibilizados por demanda e não estão disponiveis para o usuário comum. Os dados do Global Fisching Watch incluem os dados do PREPs, mas apenas os dados a partir do convênio (2021) que é o que falta para a ação ser concluida.</t>
  </si>
  <si>
    <t>Devido ao fato da articuladora ter mudado de órgão após a elaboração do PAN, atualmente não atua mais diretamente nas ações e políticas com os pescadores, tendo assumido outras funções.</t>
  </si>
  <si>
    <t>Falta de disponibilidade da articuladora para a ação.</t>
  </si>
  <si>
    <t xml:space="preserve">Troca de articuladora. </t>
  </si>
  <si>
    <t>Os especialistas podem se inscrever a qualquer momento  no subcomitê científico dos CPGs demersal e pelágicos.</t>
  </si>
  <si>
    <t>Rodrigo Barreto, professor da UDESC, está inscrito.</t>
  </si>
  <si>
    <t>Não foram inscritos novos especialistas dentro do prazo estipulado.</t>
  </si>
  <si>
    <t>Matheus e Luana, Jocemar</t>
  </si>
  <si>
    <t>Os especialistas podem se inscrever a qualquer momento  no subcomitê científico dos CPGs demersal e pelágicos procedimentos para inscrição neste fórum (https://www.gov.br/agricultura/pt-br/assuntos/mpa/pesca/rede-pesca-brasil/banco-tecnico-cientifico). Jocemar vai mandar o link de inscrição.</t>
  </si>
  <si>
    <t>Solicitar representação de especialista em captura incidental no Grupo Técnico Científico dos CPGs demersal e pelágicos (Sudeste e Sul).</t>
  </si>
  <si>
    <t>Projeto com as comunidades de Passo de Torres/SC e Torres/RS está, dentre outras coisas, mapeando a cadeia produtiva para futuramente valorizar o pescado. O Projeto Toninhas neste sentido Farol de Santa Marta/SC, Matinhos/PR, Ubatuba/SP, Mongagua/SP, São Francisco do Sul/SC, Itapua/SC.</t>
  </si>
  <si>
    <t>Federico e Marta</t>
  </si>
  <si>
    <t>Relatórios e entregas do Projeto Toninhas serão feitos até setembro/2024.</t>
  </si>
  <si>
    <t>Verificar com o articulador</t>
  </si>
  <si>
    <t>Houve substituição, no final de 2023, do articulador, assim, a execução da ação está começando.</t>
  </si>
  <si>
    <t>Houve substituição, no final de 2023, do articulador, assim, a execução da ação está iniciando com a revisão e levantamento bibliográfico (Leandro Ciotti)</t>
  </si>
  <si>
    <t>Adriana Miranda (Socioambiental ) ; Arthur Andriolo (UFJF / Inst.Aqualie)  ; Leandro Ciotti (CMA/ICMBio)</t>
  </si>
  <si>
    <t>Contato do articulador com os colaboradores (TODOS). Sugestão de se fazer uma cartilha dos PANs, de todos os CNPCs, para os órgãos licenciadores. Verificar com a COPAN e COIMP se há algo produzido similar (há do TAMAR) e se há possibilidade de fazer uma cartilha única com todos os CNPCs. Se possível gostaria de reforçar a importância de contato do articulador com os colaboradores para andamento da ação (Adriana) - Eu não estou ciente se já se iniciou, mas na monitoria anterior ainda não havia informação e a data prevista já expirou. (Artur);</t>
  </si>
  <si>
    <t>O monitoramento está em andamento e será finalizado em junho de 2024, com possibilidade de aditivo de mais um ano.</t>
  </si>
  <si>
    <t>Relatórios Fest/Renova semestrais e anuais. (RSE23 e  RA23)</t>
  </si>
  <si>
    <t>Arthur Andriolo (UFJF / Inst.Aqualie) e Ana Farro</t>
  </si>
  <si>
    <t>A RENOVA solicitou a CPBio a retirada de diversos monitoramentos, inclusive o de monitoramento de poluentes/contaminantes de toninhas.</t>
  </si>
  <si>
    <t>Valeria Ruoppolo (IFAW), Pedro Fruet (KAOSA), Artur Andriolo (UFJF/Instituto Aqualie), Carolina Bertozzi (Biopesca/UNESP), Federico Sucunza (GEMARS/IA), Jonatas Prado (Caipora)</t>
  </si>
  <si>
    <t>VERIFICAR COM ARTICULADORA</t>
  </si>
  <si>
    <t>Tema importante, mas desafiante par entregar produtos. Similar a ação 1.11.</t>
  </si>
  <si>
    <t>Capitulo 11 do livro: The Franciscana Dolphin - On the Edge of Survival. 1ed.: Elsevier, 2022.</t>
  </si>
  <si>
    <t>Milton e Marta</t>
  </si>
  <si>
    <t>O articulador não vem respondendo as solicitações de informações para o PAN. Há grupo da UFSC trabalhando com poluentes organicos emergentes em Toninhas que pode ser convidado como colaborador (Marcelo Maraschin). Talvez seja interessante agrupar com a ação 3.7.</t>
  </si>
  <si>
    <t>Marta</t>
  </si>
  <si>
    <t>O articulador não vem respondendo as solicitações de informações para o PAN. Há grupo da UFSC trabalhando com poluentes organicos emergentes em Toninhas que pode ser convidado como colaborador (Marcelo Maraschin). Talvez seja interessante agrupar com a ação 3.6.</t>
  </si>
  <si>
    <t>Sem andamento</t>
  </si>
  <si>
    <t>Ler Capitulo 11 do livro: The Franciscana Dolphin - On the Edge of Survival. 1ed.: Elsevier, 2022. para verificar se há poluentes que afetam a Toninha.</t>
  </si>
  <si>
    <t xml:space="preserve">É necessária a condução de um estudo direcionado para cumprir essa ação. Necessidade de envolvimento de mais pesquisadores e grupos de pesquisa com o tema. Necessidade de mais oportunidades de discussão e planejamento sobre o tema, como reuniões de trabalho e oficinas voltados para o tema. </t>
  </si>
  <si>
    <t>Muitos dados já foram e estão sendo gerados que podem embasar estas áreas.</t>
  </si>
  <si>
    <t>Definições de IMMAs (https://www.marinemammalhabitat.org/imma-eatlas/). CMP das Toninhas define áreas prioritárias.</t>
  </si>
  <si>
    <t>Dificuldade de conceituação de áreas críticas e estratégicas e de agrupar especialistas para definição destas áreas.</t>
  </si>
  <si>
    <t>O GAT entendeu que para avançar nesta ação é necessário, antes, avançar na ação 4.2. Em 2012 foi elaborada a "Carta e São Francisco" com este mesmo objetivo (resgatar com a Marta!). Necessário integrar esta ação a política de definição de áreas prioritárias para a biodiversidade de MMA.</t>
  </si>
  <si>
    <t>Mapas temáticos, shapefile.</t>
  </si>
  <si>
    <t xml:space="preserve">Eduardo Secchi (FURG), Federico Sucunza (GEMARS/IA), Renan Paitach (Projeto Toninhas/Univille), Jonatas Prado (Caipora), Paulo H. Ott (Uergs/GEMARS), Carolina Bertozzi (Biopesca/UNESP), Marta Cremer (Univille) </t>
  </si>
  <si>
    <t>Muitos dados já foram e estão sendo gerados que podem embasar estas áreas. IMMAs tem sido refinados, innclusive com informações das Toninhas. Houve reuniões de GT do GAT para planejamento de workshop para gerar produtos para esta ação, porém o GT precisa ser retomado.</t>
  </si>
  <si>
    <t>Definições de IMMAs, 02 reuniões de GT para workshop (https://www.marinemammalhabitat.org/imma-eatlas/). CMP das Toninhas define áreas prioritárias.</t>
  </si>
  <si>
    <t>Em 2012 foi elaborada a "Carta e São Francisco" com este mesmo objetivo (resgatar com a Marta!). Necessário integrar esta ação a política de definição de áreas prioritárias para a biodiversidade de MMA. Importante o MMA ou o ICMBio demandar e viabilizar esta ação devido a sua importância para as ações de conservação das Toninhas e a muitas ações deste PAN.</t>
  </si>
  <si>
    <t xml:space="preserve">Milton Marcondes (IBJ), Ana Paula Farro (UFES), Paulo H. Ott (Uergs/GEMARS), Federico Sucunza (GEMARS/IA), Daniel Danilewicz (GEMARS), Sandra Souza (SAP/MAPA), Kelly Bonach (ICMBio/TAMAR), Gustavo Rosa (IEMA), Artur Andriolo (UFJF/Instituto Aqualie), Jonatas Prado (Caipora)  </t>
  </si>
  <si>
    <t>Relatrio do Projeto Toninhas, GAT do PAN Toninhas elaborou documento de apoio a criação da APA da Foz do Rio Doce, mas não foi assinado por dificuldade de assinaturas online. Oficina do ICMBio de priorização de processos de criação de UCs colocou a APA da Foz do Rio Doce como prioritária.</t>
  </si>
  <si>
    <t>Artigo publicado destacando a importância da Foz do Rio Doce para a conservação das Toninhas.</t>
  </si>
  <si>
    <t>Arthur Andriolo (UFJF / Inst.Aqualie), Marta, Milton e Federico</t>
  </si>
  <si>
    <t xml:space="preserve">Resgatar o documento de apoio do GAT a APA da Foz do Rio Doce (Thiago no SEI, ainda esta semana) para assinar via gov.br. Resgatar o apoio a APA da Foz do Rio Doce do CMP da Toninha e enviar para o processo. Federico irá encaminhar importância da UC para as IMMAs. </t>
  </si>
  <si>
    <t>Oficina do ICMBio de priorização de processos de criação de UCs colocou a APA da Babitonga como prioritária.</t>
  </si>
  <si>
    <t xml:space="preserve">Resgatar o apoio a APA da Babitonga do CMP da Toninha e enviar para o processo. Marta irá retomar a elaboração de documentos para embasar o ICMBio a criar a UC. Federico irá encaminhar ao ICMBio a importância da UC para as IMMAs. </t>
  </si>
  <si>
    <t xml:space="preserve">Marcos Maes (IMA/SC), Eduardo Secchi (FURG), Jonatas Prado (Caipora), Kleber Grübel (NEMA), Gilberto Sales (ICMBio/TAMAR), Roberta Aguiar (CEPSUL/ICMBio), Sandra Souza (SAP/MAPA) </t>
  </si>
  <si>
    <t>Oficina do ICMBio de priorização de processos de criação de UCs colocou o PARNA do Albardão como prioritária. O ICMBio planeja realizar as audiencias publicas ainda em 2024.</t>
  </si>
  <si>
    <t>Jonatas, Marta</t>
  </si>
  <si>
    <t xml:space="preserve">Resgatar o apoio ao PARNA do Albardão do CMP da Toninha e enviar para o processo. Jonatas e Federico irá retomar a elaboração de documentos para embasar o ICMBio a criar a UC. Federico irá encaminhar ao ICMBio a importância da UC para as IMMAs. </t>
  </si>
  <si>
    <t>Houve workshop da Fundação Florestal sobre a conservação de Toninhas decorrente a alta mortalidade decorrente a redes de pesca. Foi discutida a área de conservação, porém ainda não há dados adequados para esta definição. Houve proposta de shellcatch, mas a FF não achou interessante a solução.</t>
  </si>
  <si>
    <t>Ainda não há dados adequados para definir estas áreas.</t>
  </si>
  <si>
    <t>Há a percepção de que órgãos ambientais e financiadores não querem conflitos com pescadores. Há necessidade de refinamento de área de distribuição e de vida destes animais na região da APA para avançar nesta ação.</t>
  </si>
  <si>
    <t>Artur, como articulador, não avançou com as conversas necessárias para o assunto progredir. Fará em breve discussão com o CMA para alinhar próximos passos possíveis. O CMA encaminhou à COPAN e CGCUC/ICMBio a demanda e shapefile da área aproximada da ampliação deste PARNA para oficina do ICMBio de priorização de criação de UCs. A IMMA que abrange a área marinha defronte ao PARNA da Restinga de Jurubatiba foi aprovada.</t>
  </si>
  <si>
    <t>IMMA defronte a PARNA Restinga de Jurubatiba aprovada.</t>
  </si>
  <si>
    <t>Falta de investimento de tempo do articulador no assunto.</t>
  </si>
  <si>
    <t xml:space="preserve">Federico irá encaminhar importância da UC para as IMMAs. </t>
  </si>
  <si>
    <t xml:space="preserve">Ação dependente da ação 4.2 que ainda não foi conclusa. </t>
  </si>
  <si>
    <t>Ação dependente da ação 4.2 que ainda não foi conclusa.</t>
  </si>
  <si>
    <t>Planejamento Espacial Marinho (PEM) do MMA, Coordenado pelo Gerenciamento Costeiro Marinez Sherer, está sendo iniciado. Informações sobre as propostas de novas UCs e dos IMMAs precisam ser encaminhados para embasar o PEM.</t>
  </si>
  <si>
    <t>Carolina Bertozzi (Biopesca/UNESP), Renan Paitach (Projeto Toninhas/Univille), Federico Sucunza (GEMARS/IA), Sérgio Estima (NEMA), Ana Paula Farro (UFES), Gustavo Rosa (IEMA), Adriana Miranda (Socioambiental)</t>
  </si>
  <si>
    <t>Ação pouco avançou no ultimo ano. Considero importante que seja feito contato do articulador com os colaboradores. O CMA é ouvido em todos os processos de elaboação e revisão de Planos de Manejo de Ucs Federais.</t>
  </si>
  <si>
    <t>Adriana Miranda (Socioambiental )</t>
  </si>
  <si>
    <t>Contato articulador com os colaboradores para poder ajudar na ação. Jonatas irá elaborar uma recomendação objetiva para ser colocada pelo CMA nos processos de criação e revisão dos Planos de Manejo de Ucs Federais e também para as OEMAs. Ação similar a ação 6.3.</t>
  </si>
  <si>
    <t>"Dia Nacional da Toninha" ocorre anualmente, o Projeto Toninhas faz divulgação constante da espécie, incluindo "Tem Toninha Aqui". "Toninha a vista", da FF/SP nas UCS marinhas de ciência cidadã. "Minha vizinha Toninha", campanha internacional da CIB.</t>
  </si>
  <si>
    <t>Dia Nacional da Toninha, Tem Toninha Aqui, Toninha a Vista, Minha vizinha Toninha.</t>
  </si>
  <si>
    <t>Adriana Miranda (Socioambiental ), Matheus</t>
  </si>
  <si>
    <t>Se possível maior comunicação articulador colaboradores, para que eu possa ajudar mais na ação</t>
  </si>
  <si>
    <t>Paulo H. Ott (Uergs/Gemars), Jonatas Prado (Caipora), Renan Paitach (Projeto Toninhas/Univille), Karina Groch (Instituto Australis), Adriana Miranda (ICMBio/CMA), Fábia Luna (ICMBio/CMA), Federico Sucunza (GEMARS/IA), Verônica Alberto Barros (MMA)</t>
  </si>
  <si>
    <t>João Miguel Camilo Neri Moreira (Toninhas do Brasil/Univille)</t>
  </si>
  <si>
    <t xml:space="preserve">No Projeto Toninhas do Brasil, reuniões de articulação e parcerias foram estabelecidas com as secretarias de Educação e/ou Meio Ambiente dos municípios de Laguna/SC, São Francisco do Sul/SC, Joinville/SC, Balneário Barra do Sul/SC, Itapoá/SC, Matinhos/PR, Pontal do Paraná/PR, Praia Grande/SP, Mongaguá/SP, São Sebastião/SP, Ubatuba/SP, Ilhabela/SP e Caraguatatuba/SP. O projeto participa das agendas culturais e pedagógicas dos municípios de sua área de atuação, realizando palestras e exposições e participando de eventos organizados pelas prefeituras na região do Ecossistema Babitonga, no norte de SC, e na região da APA da Baleia Franca, no sul de SC, além de atividades em instituições municipais de ensino. Em parceria com as secretarias municipais de educação, estão sendo promovidos uma série de eventos de nome “Tem Toninha Aqui”, para a popularização da espécie. Cinco eventos já foram realizados em praias dos municípios de Ubatuba, Caraguatatuba, São Sebastião, Ilhabela, e Laguna, e mais eventos estão previstos em Praia Grande, São Francisco do Sul e Matinhos.  O Projeto Toninhas do Brasil promove ações de capacitação e oficinas com professores das redes municipais de ensino e formou a primeira turma de um curso de formação continuada voltado à inserção das temáticas de conservação da toninha, conservação costeira e cultura oceânica de maneira transversal aos componentes curriculares previstos na Base Nacional Curricular Comum (BNCC) para a educação infantil e o ensino fundamental 1, incluindo um kit de material pedagógico específico. A primeira edição do curso foi desenvolvida em parceria com as secretarias municipais e será ministrada no segundo semestre de 2023, nos municípios de Laguna/SC, São Francisco do Sul/SC, Ubatuba/SP e Caraguatatuba/SP. Uma segunda turma está sendo formada, com educandos dos mesmos municípios e com um  maior número de formações presenciais. Uma série de indicadores foi estruturada, a partir de questionários, entrevistas e produções artísticas, para avaliar de maneira contínua a efetividade destas ações. Este material está em fase de avaliação, e será utilizado em publicações científicas. Além das ações específicas do Toninhas do Brasil, projetos de conservação de todo o território nacional têm incluído a toninha em suas ações de educação ambiental e comunicação, em parceria com o Toninhas do Brasil, que oferece material de divulgação, didático e biológico e suporte técnico para projetos interessados em tratar da temática. Reuniões regulares entre as coordenações de educação ambiental e comunicação destas instituições são feitas para a articulação de ações conjuntas, presenciais e online, e para a inserção de materiais (incluindo vídeos, banners educativos e material biológico) em seus centros de visitação. Os projetos envolvidos, até o presente momento, são: PROFRANCA - Projeto Franca Austral (Instituto Australis), em Imbituba/SC, Projeto Botos, em Laguna/SC, Programa de Recuperação da Biodiversidade Marinha - REBIMAR (Associação MarBrasil), em Matinhos/PR, Coalizão UFPR pela Década do Oceano, em Matinhos/PR, Projeto Boto Cinza (Instituto de Pesquisas de Cananéia - IPEC), em Cananéia/SP, Instituto Gremar, em Guarujá/SP, Instituto Biopesca, em Praia Grande/SP, Instituto VIVA Verde e Azul, em Ilhabela/SP, Fundação Projeto Tamar, em Ubatuba/SP, Instituto Argonauta, em Ubatuba/SP, Projeto Tecendo as Águas (Instituto Supereco), em São Sebastião/SP e Projeto Baleia Jubarte, em Praia do Forte/BA. Todos os projetos citados atendem instituições de ensino dos seus respectivos municípios. De maneira particular, vem sendo feito um amplo esforço de articulação pelo Instituto Viva Verde e Azul em Ilhabela/SP para inclusão da temática de conservação da toninha e outros cetáceos em todas as escolas públicas do município. </t>
  </si>
  <si>
    <t xml:space="preserve">Atas de reuniões com secretarias de educação e listas de presença e relatórios descritivos e fotográficos de ações com o público da educação formal. </t>
  </si>
  <si>
    <t>João Miguel Neri Camilo Moreira (Toninhas do Brasil / Univille)</t>
  </si>
  <si>
    <t>Necessária maior articulação entre os grupos de trabalho em educação ambiental e promoção da cultura oceânica. É importante o alinhamento discursivo entre os profissionais de educomunicação que trabalham com a espécie e que envolvem temáticas com reverberações sociais e econômicas, como a captura acidental, em especial no que tange comunidades tradicionais. Recomenda-se a supervisão de pedagogos e licenciados na elaboração de materiais, ações, projetos e programas de educação ambiental voltados à temática. A produção científica voltada à análise da efetividade e do impacto de estratégias e campanhas de sensibilização sobre a temática é incipiente.</t>
  </si>
  <si>
    <t xml:space="preserve">Ignácio Moreno (UFRGS), Kelly Bonach (ICMBio/TAMAR), Fábia Luna (ICMBio/CMA), Adriana Miranda (Socioambiental), Jonatas Prado (Caipora), Sérgio Estima (NEMA), Federico Sucunza (GEMARS/IA), Eduardo Secchi (FURG), Ana Marcela Bergamasco (Petrobras), André Barreto (Univali)  </t>
  </si>
  <si>
    <t>Acredito que a ação esteja avançando bem pelo Projeto Toninhas do Brasil, mas novamente me coloco a disposição para ajudar mais fortemente (Adriana); A ação vem ganhando destaque paulatinamente por meio de ações de parceria em diversos territórios de ocorrência da espécie, sobretudo nos estados de SC, PR e SP, onde há uma maior concentração de iniciativas em prol da conservação.  Verifica-se a presença constante de colaboradores e articuladores do PAN em fóruns das mais diversas naturezas, como a IWC Annual Scientific Committee Meeting (SC69A) e Grupo de Trabalho de Cetáceos da Área de Proteção Ambiental (APA) Marinha do Litoral Centro de São Paulo, com destaque as iniciativas ligadas à Educação Ambiental, a citar o Grupos de Trabalho de Educação Ambiental em Regiões Hidrográficas; Fórum Regional de Educação Ambiental do Litoral Norte de São Paulo; Rede Paulista de Educação Ambiental (REPEA) e Câmara Técnica de Educação Ambiental do Comitê de Bacias Hidrográficas do Litoral Norte (CT-EA do CBH-LN). O envolvimento com a problemática de instancias de gestão, como a exemplo da Área de Proteção Ambiental Marinha do Litoral Centro de São Paulo, vem fomentando campanhas com foco na espécie, como exemplo o Toninha à vista, voltado a ciência cidadã.  Além das menções acima, um fator que pode estar contribuindo com o fortalecimento dessas articulações interinstitucionais é a ampliação de atuação do projeto Toninhas do Brasil nos territórios acima mencionados. A presença de um ator-chave nessas diferentes realidades tem fortalecido a criação de pontes entre esses diversos parceiros, culminando em ações conjuntas das mais diversas naturezas.  Essas parcerias têm também facilitado o surgimento de produtos de apresentação e divulgação da espécie e sua problemática, conforme detalhado abaixo (Naiara)</t>
  </si>
  <si>
    <t>Atas de reuniões com secretarias de educação e listas de presença e relatórios descritivos e fotográficos de ações com o público da educação formal( Adriana);</t>
  </si>
  <si>
    <t>Adriana Miranda (Socioambiental); Naiara Albuquerque (Univille)</t>
  </si>
  <si>
    <t>Envio de e-mails articulador colaboradores(Adriana);  A conservação da toninha caminha fortemente ligada à popularização da sua existência e grau de ameaça para públicos mais abrangentes e não necessariamente ligados à conservação, para isso ações de articulação e comunicação são estratégicas, urgentes e indispensáveis, devendo assim ter uma maior inserção nas atividades do PAN (Naiara) A ação vem sendo realizada conforme o previsto, mas dada sua importância estratégica, acredita-se que um maior envolvimento de colaboradores poderia potencializar os resultados.</t>
  </si>
  <si>
    <t>Sem reuniões nos ultimos anos.</t>
  </si>
  <si>
    <t>Arthur Andriolo (UFJF / Inst.Aqualie), Milton e Marta</t>
  </si>
  <si>
    <t>Há a Franciscana Aliance em 2024 com padronizações de procedimentos e diversas ações com o táxon e tem muitos componentes similares do Consórcio Franciscana. Há também o CMP Toninhas dentro da CIB. Verficar a pertinencia</t>
  </si>
  <si>
    <t>Apoiar ações do Consórcio Franciscana</t>
  </si>
  <si>
    <t>Dados fornecidos ao Consórcio. Atas de reuniões.</t>
  </si>
  <si>
    <t>Sérgio Estima (NEMA), Paulo H. Ott (Uergs/GEMARS), Carolina Bertozzi (Biopesca/UNESP), Artur Andriolo (UFJF/Instituto Aqualie), Eduardo Secchi (FURG) e Maria Emilia Morete (Instituto Viva)</t>
  </si>
  <si>
    <t>Milton (IBJ); Arthur Andriolo (UFJF / Inst.Aqualie)</t>
  </si>
  <si>
    <t>Ao longo do PAN a divulgação foi feita para o IBAMA e diversas OEMAs.</t>
  </si>
  <si>
    <t>Paulo H. Ott (Uergs/GEMARS), Sérgio Estima (NEMA), Jonatas Prado (Caipora), Federico Sucunza (GEMARS)</t>
  </si>
  <si>
    <t xml:space="preserve"> O CMA é ouvido em todos os processos de elaboação e revisão de Planos de Manejo de UCs Federais e o PAN Toninha é uma das bases para a manifestação do CMA.</t>
  </si>
  <si>
    <t xml:space="preserve">Elaborações e Revisões de PM de UCs Federais levam em consideração os PANs, visto que o CMA sempre é ouvido dentro do processo. </t>
  </si>
  <si>
    <t>Thiago e Jonatas</t>
  </si>
  <si>
    <t>Proposta de elaborar texto para subsidiar o CMA e as OEMAS na revisão e elaboração de PM de UCs na área de ocorrência da Toninha (Jonatas). Ação similar a ação 4.10.</t>
  </si>
  <si>
    <t>Nas reuniões que o CMA participou com os órgãos de gestão pesqueira os PANs e politicas de conservação de espécies ameaçadas.</t>
  </si>
  <si>
    <t>Ação continua enquanto houver mudanças constantes nas equipes e nos órgãos de gestão pesqueira.</t>
  </si>
  <si>
    <t>O MMA reforça tanto na esfera nacional quanto internacional a importancia de inclusão de ações de conservação da Toninha e redução de captura incidental em políticas públicas. Hoje a redução de captura incidental é uma politica pública do MMA/Gov Federal.</t>
  </si>
  <si>
    <t>Agrupada com 6.1</t>
  </si>
  <si>
    <t>De acordo com a recomendação de ser unida com a 6.1</t>
  </si>
  <si>
    <t>Nas reuniões da REMAB e em reuniões com o André Barreto sempre é lembrado às instituições participantes a importância de inserção de dados no SIMMAM.</t>
  </si>
  <si>
    <t>Atas de reuniões</t>
  </si>
  <si>
    <t>Apesar da importância sempre ser apresentada nos diversos fóruns, o SIMMAM ainda está carente de dados.</t>
  </si>
  <si>
    <t>SIMBA abastece o SIMMAM em quase toda área de ocorrência da Toninha. Sugestão do CMA encaminhar a REMASUL e a REMASE oficio solicitando inserção de dados no SIMMAM e oferecendo apoio para tal. CMA apresentar a evolução da inserção de dados no SIMMAM de 2019 à 2024.</t>
  </si>
  <si>
    <t xml:space="preserve">As Redes de Encalhe vem funcionando e trocando informações relevantes sobre toninhas. O CMA ampliou sua equipe, e hoje há serdores distintos para cada rede de informações e encalhe de mamiferos aquáticos. </t>
  </si>
  <si>
    <t xml:space="preserve">Os grupos de whatsapp das redes são a principal forma de troca de informações. </t>
  </si>
  <si>
    <t>Falta todas as instituições das redes de encalhe colocarem os dados de encalhe regularmente no SIMMAM. Reescrever ação para: Fortalecer a REMASUL, REMASE e o SIMMAM</t>
  </si>
  <si>
    <t>Fortalecer a REMASUL, REMASE e o SIMMAM</t>
  </si>
  <si>
    <t xml:space="preserve">Articular junto às agências financiadoras a criação de linhas de fomento e editais para o financiamento de ações de pesquisa e conservação da toninha, em especial sobre os impactos da pesca.
</t>
  </si>
  <si>
    <t>Fábia Luna (CMA/ICMBio)</t>
  </si>
  <si>
    <t>O CMA tem submetido projetos para os editais das chamadas PANs e realizado articulações na CIB.</t>
  </si>
  <si>
    <t>Projetos aprovados nas Chamadas PANs do ICMBio. Recursos do MMA para gerar e consolidar informações de pesca incidental.</t>
  </si>
  <si>
    <t>Matheus e Ingrid</t>
  </si>
  <si>
    <t>Sugestão do GAT propor as linhas de  pesquisa para o CMA propor projetos para editais internos de ICMBio e externos.</t>
  </si>
  <si>
    <t>Está planejado workshop para normativa de uso de pinger para redução da pesca incidental pelo ICMBio com recursos do MMA. A ação 4.2, de definição de áreas estratégicas para conservação da Toninha, preve workshop com especialistas.</t>
  </si>
  <si>
    <t>Ingrid e Thiago</t>
  </si>
  <si>
    <t>Sérgio Estima (NEMA), Renan Paitach (Projeto Toninhas/Univille), Federico Sucunza (GEMARS), Jonatas Prado (Caipora), Ana Marcela Bergamasco (Petrobras), Naira Rosana Albuquerque (Projeto Toninhas/Univille).</t>
  </si>
  <si>
    <t xml:space="preserve">No início da ação articulei com os colaboradores a acriação do boletim, mas ao iniciar processo no SEI para divulgação continuada desse boletim me deparei com muitas burocracias o que desmotivou as pessoas envolvidas e dedicarei tempo com um boletim que não sairia. Então depois do contato de Thiago do CMA me disse que a intenção agora é minimizar essa burocracia estou retomando o contato com os colaboradores para fazermos com que esse boletim saia pelo menos semestralmente para que as ações que estão acontecendo sejam divulgadas de forma mais ampla e completa. </t>
  </si>
  <si>
    <t xml:space="preserve">Estrutura inicial do boletim, mas agora com o Projeto Toninhas do Brasil podemos pensar em algo com uma identidade visual coerente ao que já está sendo feito. </t>
  </si>
  <si>
    <t xml:space="preserve">Burocracia do SEI e não ter mais acesso ao SEI. </t>
  </si>
  <si>
    <t xml:space="preserve">Apoio de algum servidor do CMA de forma mais ativa para realmente seja viável a divulgação do boletim após a formulação do mesmo. </t>
  </si>
  <si>
    <t>Eduardo Secchi (FURG), Marta Cremer (Univille), Renan Paitach (Projeto Toninhas/Univille), Danielle Monteiro (NEMA; EcoMega/FURG), Federico Sucunza (GEMARS/IA), Artur Andriolo (UFJF/Instituto Aqualie), Jonatas Prado (Caipora)</t>
  </si>
  <si>
    <t>Além dos sobrevoos foi desenvolvido o método utilizado sistema acústico de arrasto para a estimação da abundância e distribuição. Consolidadção da técnica de sobrevoo para FMA Ia - Sucunza et al. 2023 , FMA IB - Danilewicz et al. 2023 SC/69A/CMP/20</t>
  </si>
  <si>
    <t xml:space="preserve">1) SC/69A/CMP/13 Sub-committees/working group name: CMP Adapting an acoustic sailboat survey to estimate the distribution and abundance of a fringe population of franciscana dolphin (Pontoporia blainvillei) (FMA Ia). 2) SC/69A/CMP/14 Sub-committees/working group name: CMP Evaluating franciscanas individual cue rate: a step for density and abundance estimation through PAM. 3) SC/69A/CMP/20 Sub-committees/working group name: CMP Distribution and abundance of Franciscana (Pontoporia blainvillei) in northern Rio de Janeiro, Brazil: core habitat and density decline . </t>
  </si>
  <si>
    <t>Artur</t>
  </si>
  <si>
    <t xml:space="preserve">Aspectos dos parâmetros acústicos da espécie na FMA IA (Rio Doce) e FMA IIa (Ubatuba), dissertações e diversas outras pesquisas já citadas nas outras ações. </t>
  </si>
  <si>
    <t>Relatórios Fest/Renova semestrais e anuais (RSE23 e  RA23). Dissertação de Mestrado de 2023 da UERJ. Amorim et al. 2022 Acoustic identification and classification of four dolphin species in the Brazilian marine area affected by the largest tailings dam failure disaster.  Acoustical Society of America. https://doi.org/10.1121/10.0016358; Mura et al. 2023 SC/69A/CMP/14 Sub-committees/working group name: CMP Evaluating franciscanas individual cue rate: a step for density and abundance estimation through PAM. [10:18] Ana
Oliveira, 2023. Relação de parentesco de uma população isolada de toninha (Pontoporia blainvillei, Gervais &amp; D’Orbigny, 1844) no Brasil, Sudoeste do Oceano Atlântico. Dissertação de Mestrado no Programa de Pós-graduação em Ciências Biológicas - Biologia Animal da Universidade Federal do Espírito Santo.
Teixeira, 2022. Relações tróficas da toninha, Pontoporia blainvillei (Gervais e d'Orbigny,1844), do litoral do Espírito Santo. 2022. Dissertação de Mestrado em Oceanografia da Universidade do Estado do Rio de Janeiro.</t>
  </si>
  <si>
    <t>Artur e Ana Farro</t>
  </si>
  <si>
    <t>13/10/2025 - 17/10/2025</t>
  </si>
  <si>
    <t>Não iniciada ou não concluída</t>
  </si>
  <si>
    <t>Iniciada e não concluída</t>
  </si>
  <si>
    <t>Concluída</t>
  </si>
  <si>
    <t>Várias áreas importantes para as toninhas foram identiicadas,  o GAT enviou carta apoiando a criação da APA Foz do Rio Doce, houve subsidios para criação da APA da Babitonga, que não são áreas de exclusão de pesca, e para o PARNA do Albardão. Nas APAs Marinhas do Litoral de SP estão estudando áreas críticas para toninha, para exclusão de pesca. A proposta da IMMA da Babitonga aponta a impotância para a Toninha. A IMMA do litoral norte do Espirito Santo foi criada, Estudos significativos foram apresentados por Sucunza et al. no SC da IWC e no CMP da Francisca em Santos, em 2025.</t>
  </si>
  <si>
    <t>Monitoria 1 - Berchieri, N. (2019). Identificação de áreas prioritárias para conservação de espécies marinhas ameaçadas no sul do Brasil: de Balneário Arroio do Silva (SC) ao Parque Nacional da Lagoa do Peixe (RS). Programa de Pós-graduação em Meio Ambiente e Biodiversidade na Universidade Estadual do Rio Grande do Sul. 40p.
Berchieri, N, Sucunza F, Ott PH, Capello Neves M, Farro AP, Martins A, Zerbini A, Daniewicz D. (2019). Insights into habitat use and identification of critical areas for two endangered populations of franciscana dolphins (Pontoporia blainvillei) in southeastern Brazil. Pp-68-69. In: World Marine Mammal Conference, Barcelona, Espanha. 
Danilewicz D, Sucunza F, Ott PH, Ferreira E, Perez MS, Berchieri N, Alvares D, Andriolo A, Secchi ER, Flores PAC, Farro AP, Martins A, Zerbini NA. (2020). Abundance and distribution of franciscanas (Pontoporia blainvillei) in northern Rio de Janeiro (FMA Ib), Brazil. Documento SC/68B/ASI/07 encaminhado ao Comitê Científico da  International Whaling Commission. Maio 2020.                                                                                    Relatórios internos do NEMA e do GEMARS. 
Tese de doutorado "PADRÕES TEMPORAIS NO ENCALHE DE MAMÍFEROS MARINHOS E IDENTIFICAÇÃO DE ÁREAS DE RISCO DE CAPTURAS ACIDENTAIS DE TONINHA, Pontoria blainvillei, NO SUL DO BRASIL" (Jonatas H. F. Prado); "ESTIMATIVAS DE DENSIDADE E ABUNDÂNCIA DA TONINHA (PONTOPORIA
BLAINVILLEI) A PARTIR DE LEVANTAMENTOS AÉREOS: PRODUÇÃO E
APLICAÇÃO DE FATORES DE CORREÇÃO" (Federico Sucunza). 
Trabalho técnico apresentado na UERGS "IDENTIFICAÇÃO DE ÁREAS PRIORITÁRIAS PARA CONSERVAÇÃO DE ESPÉCIES MARINHAS AMEAÇADAS NO SUL DO BRASIL" (Natália Berchieri). 
Reltórios científicos enviados para a CIB: SC/68B/CMP/01;  
SC/68B/ASI/07 Rev1; SC/68B/ASI/06; SC/68B/ASI/05.; Monitoria 2 - Relatórios Projeto Toninhas/Funbio.; Monitoria 3 - Relatórios do Projeto Conservação da Toninha, reports científicos da CIB e dois artigos submetidos mais ainda em processo de revisão.; Monitoria 4 -  ICMBio fez oficina de priorização para criação de novas UCs e PARNA do Albardão, APA da Baía da Babitonga, APA da Foz do Rio Doce estão dentre as priorizadas (1 UC de PI e 2 de US). Duas IMMAS propostas: Norte do ES e da Babitonga.; Monitoria 5 - Decreto n° 12.483 de 03 de junho de 2025 de criação da APA Foz do Rio Doce, Decreto de criação da APA da Babitonga, process ode criaçã odo PARNA do Albardão.. Carta de apoio a criação de Ucs feito pelo GAT. IMMAs.</t>
  </si>
  <si>
    <t>Há muitas iniciativas e produtos, mas não uma consolidação dos resultados com propostas claras de áreas e períodos de exclusão de pesca para conservação da espécie, estando somente o PARNA do Albardão como proposta clara para tal.</t>
  </si>
  <si>
    <t>Artur Andriolo (Aqualie/UFJF), Ingrid e Marta Cremer</t>
  </si>
  <si>
    <t>Apoiar a implementação de áreas/períodos críticos já identificados para exclusão de pesca (ex. Albardão, Baía da Babitonga, Foz do Rio Doce, APA do Litoral Centro)</t>
  </si>
  <si>
    <t>Criação da Área de Proteção Ambiental da Foz do Rio Doce, localizada nos Municípios de Aracruz e Linhares, Estado do Espírito Santo - Decreto n° 12.483 de 03 de junho de 2025 e Consulta publica em Albardão</t>
  </si>
  <si>
    <t>Monitoria 1 - 1. Publicação do resumo científico “Berchieri, N, Sucunza F, Ott PH, Capello Neves M, Farro AP, Martins A, Zerbini A, Daniewicz D. (2019). Insights into habitat use and identification of critical areas for two endangered populations of franciscana dolphins (Pontoporia blainvillei) in southeastern Brazil. Pp-68-69. In: World Marine Mammal Conference, Barcelona, Espanha.; Monitoria 2 - ; Monitoria 3 - ; Monitoria 4 - ; Monitoria 5 - Decreto n° 12.483 de 03 de junho de 2025</t>
  </si>
  <si>
    <t>A ação foi escrita dando a entender que a implantação de APAs resultariam na exclusão de áreas ou períodos de pesca, o que não é verdade.</t>
  </si>
  <si>
    <t>Matheus(CMA)</t>
  </si>
  <si>
    <t>Em 2023 CMA/ICMBio capacitou equipes de fiscalização do IBAMA sobre espécies amaeaçadas e tipos e riscos de cada pesca e a gestão da pesca no Brasil.</t>
  </si>
  <si>
    <t>Monitoria 1 - Ata da reunião (07/10/20).   No litoral norte de Santa Catarina, único local em que a ação foi desenvolvida, existe a ata da reunião da Câmara Técnica de Fiscalização do Grupo Pró-Babitonga comprovando a capacitação realizada.; Monitoria 2 - Tenho conhecimento apenas de produtos reportados no primeiro ciclo de monitoria.; Monitoria 3 - ; Monitoria 4 - Curso para fiscais (conseguir os slides do curso numero de capacitados).; Monitoria 5 - Curso de capacitação em Fiscais.</t>
  </si>
  <si>
    <t>Ação deve ser contínua e produtos quantificáveis.</t>
  </si>
  <si>
    <t>Demandar e colaborar com os órgãos competentes para otimizar a fiscalização da pesca de emalhe.</t>
  </si>
  <si>
    <t>Em SP há grupo articulado entre IBAMA, Policia Ambiental e Ucs Estaduais para fiscalização de pesca de emalhes. Na Baia da Babitonga houve fiscalização intensa pela Polícia Ambiental/SC. PREPS é acompanhado pelos órgãos fiscalizadores, mas é só a frota industrial (ProPesc/MPA não é uma ação de fiscalização, ma atualizou as informações da frota pesqueira). No Rio Grande/RG e em Itajai/SC houve fiscalizações do defeso/parada do emalhe.</t>
  </si>
  <si>
    <t>Monitoria 1 - ; Monitoria 2 - ; Monitoria 3 - ; Monitoria 4 - ; Monitoria 5 - Relatórios de fiscalização do Estado de SP</t>
  </si>
  <si>
    <t>Ação contínua, Não há informações em outros estados além de SP.</t>
  </si>
  <si>
    <t>Parcialmente concluída / Bom Andamento. Como colaborador, apresento estimação de abundância e tendência populacional para a FMA Ia obtidos através de acústica. Dissertação de João Pedro Mura no programa de Biodiversidade e Conservação da Natureza da UFJF. A defesa será dia 31 de outubro de 2025, a partir de quando o produto estará publicamente disponível.(Artur) / Todas as estimativas de abundância para as populações do Brasil foram aprovadas durante a reunião de 2023 de IWC e na reunião de 2024 foi recomendado avaliar as taxas de mortalidade incidental de toninha para iniciar um comprehensive assessment da toninha no âmbito da IWC. A revisão das estimativas de mortalidade foir realizada em 2025 e em 2026 será apresentado essa revisão para dar continuidade no processo. (Federico)</t>
  </si>
  <si>
    <t>Monitoria 1 - Não tenho ciência.  SC/68B/ASI/07 Rev1; SC/68B/ASI/06; SC/68B/ASI/05; Monitoria 2 - Relatórios Projeto Toninhas/Funbio.; Monitoria 3 - O relatório do Comitê científico da CIB estará disponível ao públido (em inglês) em 2 meses.; Monitoria 4 - Report of the Scientific Committee (SC69A) Bled, Slovenia 24 April - 6 May 2023, page 37.; Monitoria 5 - A defesa será dia 31 de outubro de 2025, a partir de quando o produto estará publicamente disponível. Todas as estimativas de abundância para as populações do Brasil foram aprovadas durante a reunião de 2023 de IWC e na reunião de 2024 foi recomendado avaliar as taxas de mortalidade incidental de toninha para iniciar um comprehensive assessment da toninha no âmbito da IWC. A revisão das estimativas de mortalidade foir realizada em 2025 e em 2026 será apresentado essa revisão para dar continuidade no processo.</t>
  </si>
  <si>
    <t>Uma ação que deve ser continuada</t>
  </si>
  <si>
    <t>Artur Andriolo (Aqualie/UFJF) / Federico Sucunza (GEMARS e Aqualie)</t>
  </si>
  <si>
    <t>Deve continuar no proximo ciclo.</t>
  </si>
  <si>
    <t>A ação de avaliar os aspectos socioeconômicos da implementação de estratégias de redução da captura incidental da toninha foi realizada e concluída em algumas FMAs, mas não em todas. Nos locais em que avançou, permitiu levantar informações significativas sobre a pesca artesanal, semi-industrial e industrial, contribuindo para compreender os impactos das medidas conservacionistas e subsidiar o debate com gestores e comunidades pesqueiras
Entretanto, em parte das FMAs a ação não pôde ser finalizada devido a limitações estruturais e metodológicas, refletindo desafios recorrentes em estudos desse tipo. Entre os principais entraves destacam-se: a predominância de abordagens centradas em dados ecológicos, a falta de integração de aspectos socioeconômicos e culturais na elaboração das estratégias conservacionistas, a ausência de avaliação dos impactos socioeconômicos da zona de exclusão de pesca, os efeitos econômicos adversos não monitorados, a carência de estratégias integradas entre ciência, políticas públicas e comunidades, e o caráter dinâmico da atividade pesqueira, que exige monitoramentos constantes.
Assim, embora a ação tenha obtido avanços concretos em algumas regiões, em outras permaneceu inconclusa. Esse cenário evidencia a necessidade de institucionalizar a coleta e análise sistemática, em base anual, de dados socioeconômicos, etnoecológicos e etno-oceanográficos, de modo a fortalecer a efetividade, a justiça social e a aceitação das estratégias de conservação pelas comunidades pesqueiras e pelos gestores públicos. (Isabel) / Avanços sobre a utilização de métodos de mitigação de baixo custo apresentam uma oportunidade de minimizar barreiras econômicas na implementação de estratégias de mitigação. Está sendo elaborada uma lei de pesca para embarcações artesanais do litoral norte do RS que, se aprovada, incluirá o uso de métodos de baixo custo para mitigar a captura incidental da toninha. Se aprovada, poderá ser um ótima oportunidade de avaliar os aspéctos socioeconomicos dessa medida. (Federico)</t>
  </si>
  <si>
    <t>Monitoria 1 - relatórios internos do GEMARS; Monitoria 2 - Projeto Toninhas/Funbio - Sumário Executivo FMA II
Caracterização Estrutural da Pesca, Etnoecologia, Meio Socioeconômico e Socioambiental.  Projeto Toninhas/Funbio - Sumário Executivo – Socioecologia FMA II  Relatório do Projeto Funbio FMA I (https://drive.google.com/folderview?id=1Rm5czBkNrRS3PrJDuhqokZwAsTvhnsey).; Monitoria 3 - Dois Relatórios Técnicos e um Capítulo de Livro
1. "Diagnóstico do Meio Socioeconômico e Etnoecológico", relativo ao projeto intitulado: "Avaliação da eficiência da INI 12/2012 e proposta de manejo pesqueiro integrado para a conservação da toninha e seu ecossistema no Rio Grande do Sul (FMA III)". Projeto Toninhas FMA II – Órgão Financiador FUNBIO; Coordenação do Projeto – Fundação Universidade Federal do Rio Grande (FURG)
2. "Diagnóstico Socioeconômico, socioambiental, Etnoecológico e Etno-Oceanográfico", relativo ao projeto intitulado: "Aspectos socioeconômicos da pesca e de capturas acidentais: uma avaliação em prol da gestão integrada e conservação da toninha na Área de Manejo II". Projeto Toninhas FMA II – Órgão Financiador FUNBIO; Coordenação do Projeto – Associação Mar Brasil
3. Um Capítulo no Livro: THE FRANCISCANA DOLPHIN - On the Edge of Survival (2022)
CHAPTER 16 - Gillnet fishing characteristics in Franciscana Management Areas; Monitoria 4 - Relatórios do Projeto Toninhas.; Monitoria 5 - GONÇALVES, I. Diagnóstico do Meio socioeconômico Etnoecológico: aspectos do meio socioeconômico, socioambiental e etnoecológico de comunidades pesqueiras distribuídas entre as cidades de Rio Grande e São José do Norte - In: Projeto Toninhas FMA II.
GONÇALVES, I., de CARVALHO, C. C., DIAS, L. A., &amp; Di TULLIO (2021). Diagnóstico Socioeconômico, socioambiental, Etnoecológico e Etno-Oceanográfico. In: Projeto Toninhas FMA II.
GONÇALVES, I., de CARVALHO, C. C., DIAS, L. A., BERTOZZI, C. P., DOMIT, C., &amp; Di TULLIO, J. (2022). Gillnet fishing characteristics in Franciscana Management Areas. In The Franciscana Dolphin (pp. 363-384). Academic Press.
DE AZEVEDO, L. D (2025). Destinos entrelaçados: dimensões sociais, econômicas e ecológicas das capturas acidentais a partir do olhar de pesquisadores, pescadores, consumidores e golfinhos. Tese submetida ao Programa de Pós-Graduação em Ecologia da Universidade Federal de Santa Catarina como requisito parcial para a obtenção do título de Doutora em Ecologia.
Observação: Foi solicitado aos colaboradores o envio dos produtos desenvolvidos em suas respectivas FMAs; contudo, até o momento, não houve retorno. Dessa forma, estão relacionados apenas os produtos consolidados e elaborados diretamente pela Kaosa. 
Inclui-se também a tese “DE AZEVEDO, L. D. (2025). Destinos entrelaçados: dimensões sociais, econômicas e ecológicas das capturas acidentais a partir do olhar de pesquisadores, pescadores, consumidores e golfinhos”, submetida ao Programa de Pós-Graduação em Ecologia da Universidade Federal de Santa Catarina como requisito parcial para obtenção do título de Doutora em Ecologia, a qual, embora não trate especificamente da toninha, foi incorporada por abordar criticamente a ausência de enfoques socioeconômicos nos estudos de conservação relacionados às capturas acidentais.</t>
  </si>
  <si>
    <t>Embora formalmente concluída em todas as FMAs, a ação não alcançou plenamente seu objetivo central de avaliar os aspectos socioeconômicos das estratégias de conservação. O principal problema esteve na abordagem excessivamente centrada em parâmetros ecológicos, que negligenciou as dimensões sociais, econômicas e culturais das comunidades pesqueiras. Essa limitação metodológica comprometeu a compreensão das dinâmicas locais e resultou em consequências práticas significativas, como o aumento de conflitos com as comunidades, a redução da legitimidade das medidas de conservação e a geração de impactos socioeconômicos negativos. Dessa forma, apesar de concluída em termos operacionais, a ação não atingiu seus objetivos substanciais, evidenciando a necessidade de incorporar de forma contínua e integrada os aspectos humanos nos processos de manejo e conservação. (Isabel). Foram gerados resultados significativos, mas faltou para o ES e RJ.</t>
  </si>
  <si>
    <t>Isabel (KAOSA) /  Federico Sucunza (GEMARS e Aqualie)</t>
  </si>
  <si>
    <t>A execução desta ação revelou uma lição crucial: a necessidade de superar limitações estruturais para garantir a efetividade das estratégias de conservação. Observa-se que, embora tenham ocorrido avanços pontuais, persistem desafios importantes, como a dificuldade de integrar os aspectos socioeconômicos e culturais aos modelos conservacionistas, a predominância de uma cultura técnica centrada em dados ecológicos e a falta de engajamento e retorno por parte de alguns colaboradores. Como lição aprendida, destaca-se a urgência de aprimorar a articulação entre parceiros, institucionalizar avaliações socioeconômicas contínuas e fortalecer a integração entre ciência, políticas públicas e comunidades, de modo a assegurar legitimidade social, eficácia e sustentabilidade em longo prazo às ações de conservação.</t>
  </si>
  <si>
    <t>Pode ser considerada concluída, pois estudos significativos foram apresentados por Sucunza et al. no SC da IWC e no CMP da Francisca em Santos, em 2024. Relatórios do Projeto Conservação da Toninha/FUNBio para avaliação do cumprimento da IN MPA/MMA nº 12/2012 e IN Ibama nº 166/2007 feito através de entrevistas, mostrando que não houve efetividade destas normativas. Em SP há automonitoramento da pesca incidental de pescadores, fruto da flexibilização das INs em SP.</t>
  </si>
  <si>
    <t>Monitoria 1 - Relatórios internos do GEMARS.; Monitoria 2 - Relatórios Projeto Toninhas/Funbio.; Monitoria 3 - Relatórios dos Projetos Toninhas (FUNBIO). Relatório da Federação/Associação dos Pescadores do impacto destas alterações na mortalidade das Toninhas, mas não houve resultados conclusivos.; Monitoria 4 - Relatórios do Projeto Toninhas.; Monitoria 5 - artigos e disertações de mestrados, relatórios do Edital do FUNBio (IBJ, FURG, UNIVILI, ....)  (Buscar artigos, relatórios etc  relatórios do Projeto Conservação da Toninha/FUNBio e do automonitoramento em SP)</t>
  </si>
  <si>
    <t xml:space="preserve">Avaliar o cumprimento  INI MPA/MMA nº 12/2012 e IN Ibama nº 166/2007 teria que ter um evolvimento maior da equipe de fiscalização do IBAMA, porém o articulador não investiu esforços para essa integração </t>
  </si>
  <si>
    <t>Sérgio Curi Estima (NEMA)</t>
  </si>
  <si>
    <t>colocar um articulador do IBAMA, para verificar a o cumprimento da INI12/12</t>
  </si>
  <si>
    <t>Bom andamento, O monitoramento da mortalidade por pesca, a partir do acompanhamento da frota pesqueira, é pontual. Apenas no Rio Grande do Sul foram obtidos dados de mortalidade durante boa parte das décadas de 2000 e 2010. Para outras regiões do Brasil, a maior parte das informações de mortalidade, obtidas a partir do monitoramento da pesca, remonta às décadas de 1990 e 2000. Recentemente, no Espírito Santo, houve uma iniciativa de monitoramento da frota de emalhe na segunda metade da década de 2010. No entanto, não há continuidade desse monitoramento.</t>
  </si>
  <si>
    <t>Monitoria 1 - Aqui estão em andamento trabalhos de conclusão de curso. Fizemos estimativa de mortalidade em redes de pesca para o ES e RJ (FMA Ia e Ib) no período de 2017 a 2018.        Relatório enviado para a CIB SC/68B/CMP/01,  relatório internos da instituições executoras do Projeto Conservação da Toninha (GEMARS, FURG, NEMA, Mar Brasil e Instituto Jubarte) e alguns resumos apresentados em congressos.; Monitoria 2 - Dados públicos disponíveis no SIMBA. Relatórios da Rede Rio Doce Mar (RRDM, 2019; 2020).; Monitoria 3 - Relatórios técnicos e capítulo de livro. CAROLINA SANCHEZ SCHNOOR NUNES ROSA. 2019. ANÁLISE DA CAPTURA INCIDENTAL DA TONINHA (Pontoporia blainvillei Gervais &amp; d’Orbigny, 1844) (CETACEA: PONTOPORIIDAE) NA PESCA DE EMALHE DO ESTADO DE SÃO PAULO. Dissertação. Universidade Federal de São Paulo. Santos.; Monitoria 4 - Solicitar do Federico o resumo do artigo. Dados de encalhes de Toninhas estao no SIMMAM e no SIMBA.; Monitoria 5 - Embora não esteja sendo feito o monitoramento da pesca em todas as comunidades de pesca ao longo da distribuição da toninha, algumas iniciativas de longo prazo estão sendo continuadas e algumas foram restabelecidas. Esse monitoramente tem sido feito na frota industrial, principalmente pela Furg/Ecomega, e na frota artesanal no norte do RS e sul de SC, e médio-norte de SP. 
Adicionalmente entre o ES e SC o monitoramento diário de praia realizado pelo PMP tem gerado resultados robustos de encalhe de toninhas, e animais com evidência de captura tem sido registrado ao longo das áreas e do tempo, fornecendo informações sobre a tendência na mortalidade. 
Diversos estudos foram apresentado em uma reunião realizada em Santos em 2025 e serão apresentados em um relatório final e no formato de reports individuais na reunião de 2026 de IWC.  Sucunza, F., Barreto, A. S., Bertozzi, C. P., et al. (2024a). A review of bycatch estimates of franciscana dolphins (Pontoporia blainvillei): moving toward an IWC Comprehensive Assessment. International Whaling Commission, Scientific Committee paper SC/69B/HIM/24 (Federico) / Os últimos trabalhos publicados referentes às estimativas de mortalidade foram realizados no Espírito Santo, no âmbito do Projeto Toninhas, financiado pelo FUNBIO. (Jonatas)Bertozzi faz monitoramento de toninhas há muitos anos. O PMP levanta encalhes de toninhas em parte considerável da área de ocorrência.</t>
  </si>
  <si>
    <t>Existe uma dificuldade em manter o monitoramento a longo prazo. Embora o Brasil conte com algumas iniciativas voltadas ao monitoramento do desembarque pesqueiro, principalmente nas regiões Sul e Sudeste, não há informações disponíveis sobre a mortalidade da megafauna marinha. Jonatas</t>
  </si>
  <si>
    <t>Federico Sucunza (GEMARS e Aqualie) / Jonatas Prado (CAIPORA)</t>
  </si>
  <si>
    <t>O monitoramento de encalhes tem se mostrado uma importante fonte de informação sobre a mortalidade por pesca. Recentemente, foram analisados dados de encalhes de toninhas no período de 2015 a 2023. Os resultados indicam que a pesca é a principal ameaça à espécie, apresentando padrões espaciais e temporais claros, com níveis de mortalidade acima dos limites sustentáveis tanto para a FMAI quanto para a FMAII. Esse estudo foi submetido e está em processo de revisão. Federico. Vanusa Reis, orientanda da Marta Cremer, está finalizando dissertação analisando a tendência de mortalidade da toninha pela pesca na FMA II com dados do PMP.</t>
  </si>
  <si>
    <t xml:space="preserve">Até o presente momento, não está sendo realizada uma análise que avalie a sobreposição entre as áreas de ocorrência da toninha e a distribuição das frotas pesqueiras industrial e artesanal de emalhe. No entanto, estão sendo geradas informações sobre a distribuição espaço-temporal da frota pesqueira industrial a partir dos dados do Global Fishing Watch. Essas informações serão úteis para avaliar a aderência à INI12 e, ainda que não se disponha de informações refinadas sobre a distribuição da toninha, estimar a sobreposição do esforço da pesca industrial com a distribuição da espécie. Em relação à pesca artesanal, não há informações disponíveis sobre a distribuição do esforço pesqueiro dessa frota. (Federico) /  / </t>
  </si>
  <si>
    <t>Monitoria 1 - FMA III – submissão de artigo científico (dados: 1999-2003 e 2006-2009)
FMA II – Relatório até janeiro de 2021 para o FUMBIO.
FMA I – Relatório até janeiro de 2021 para o FUMBIO.                                                                                                                                                                 Produto 1- Berchieri, N. (2019). Identificação de áreas prioritárias para conservação de espécies marinhas ameaçadas no sul do Brasil: de Balneário Arroio do Silva (SC) ao Parque Nacional da Lagoa do Peixe (RS). Programa de Pós-graduação em Meio Ambiente e Biodiversidade na Universidade Estadual do Rio Grande do Sul. 40p.
Produto 2 - Mapas georreferenciados integrando as áreas de esforço pesqueiro e a distribuição de toninhas nas FMA1a e FMA1b;
Produto 2 - Mapas georreferenciados integrando as áreas de esforço pesqueiro artesanal e industrial (baseado em mapas de bordo) e a distribuição de toninhas na porção norte da FMA III.                                                                                                                                                          Relatórios internos do GEMARS e alguns resumos de congresso.; Monitoria 2 - FMA III – Prado et al., 2021. Publicação de artigo científico: “Definition of no-fishing zones and fishing effort limits to reduce franciscana bycatch to sustainable levels in southern Brazil. Animal Conservation. doi:10.1111/acv.12679”; Monitoria 3 - Relatório da FMA I - de sobreposição de dados de sobrevoo com com dados de pesca.; Monitoria 4 - Relatório da FMA I - de sobreposição de dados de sobrevoo com com dados de pesca.; Monitoria 5 - Esse trabalho faz parte de uma tese de doutorado que está sendo realizada na FURG, sob coorientação do Prf. Eduardo R. Secchi (Federico, buscar tese)) / / Curso organizado pela Camila Domit sobre o ByRA. Trabalhos PIBIC do CMA, relacionando atividade pesqueira com encalhes de toninha.  (Jonatas)</t>
  </si>
  <si>
    <t>Há dificuldade de acesso às informações sobre dados de pesca, principalmente no caso da pesca artesanal. Além disso, ainda são escassas as informações mais refinadas sobre o padrão de distribuição da espécie (Jonatas).</t>
  </si>
  <si>
    <t>Recentemente, o projeto Toninhas do Brasil foi renovado e deverá gerar informações sobre o padrão de distribuição da toninha em quatro regiões do país, caracterizadas por apresentarem alta mortalidade da espécie, com base em dados de encalhes. Federico</t>
  </si>
  <si>
    <t>Pode ser considerada concluída, pois estudos significativos foram apresentados por Sucunza et al. no SC da IWC e no CMP da Francisca em Santos, em 2025. Oficina internacional sobre medidas de mitigação de captura incidental de pequens cetáceos, Santos/2025, quando apresentou-se soluções tecnologicas e políticas de diversos países e encaminhamentos. Pesquisas com pingers tem mostrado efetividade para toninhas. Houve teste de rede perolada com comunidade do RS, mas houve dificuldades em preparar as perolas.</t>
  </si>
  <si>
    <t>Monitoria 1 - Não tenho ciência, Nenhum até o momento. 
Há um artigo científico sobre a efetividade de um repelente acústico de alta frequência para o afastamento de toninhas, em processo de revisão, com previsão de estar disponível em 2021.   Nenhum produto até o momento.; Monitoria 2 - Tese de doutorado em ecologia de Renan Paitach sobre a efetividade e efeitos colaterais de repelentes acústicos (pingers) de alta frequência, disponível em repositório online da biblioteca da UFSC e intitulada "Padrões de uso de habitat e comportamento de toninhas: abordagens acústicas para monitoramento e conservação de uma espécie ameaçada"; Monitoria 3 - Para o RS foi elaborada uma lista das embarcações que operam no estado cruzando os dados do NEMA, FURG, GEMARS (Sergio Estima/NEMA). Relatório SC-IWC em 2 meses. Relatórios dos sub-comitês onde os trabalhos foram apresentados na integra. (Artur Andriolo), Report na IWC: SC/69A/HIM/01/Rev1 (Federico Sucunza). Foi publicado em 2022 artigo científico reportando os resultados preliminares da efetividade de alarmes acústicos de alta frequência para afastamento de toninhas: 
Paitach, R. L., Amundin, M., Königson, S., &amp; Cremer, M. J. (2022). Assessing effectiveness and side effects of likely “seal safe” pinger sounds to ward off endangered franciscana dolphins (Pontoporia blainvillei). Marine Mammal Science, 38( 3), 1007– 1021. https://doi.org/10.1111/mms.12907. (Renan Paitach/Univille); Monitoria 4 - Report of the Scientific Committee (SC69A) Bled, Slovenia 24 April - 6 May 2023, page 45.; Monitoria 5 - Estudos demonstram que a utilização de garrafinhas plásticas presas às redes de pesca reduz a captura acidental de toninha e golfinho nariz-de-garrafa (IWC, buscar com Federico). Relatório da Oficina internacional sobre medidas de mitigação de captura incidental de pequens cetáceos, Santos/2025. Pesquisas com pingers no Brasil.</t>
  </si>
  <si>
    <t>Artur Andriolo (Aqualie/UFJF)</t>
  </si>
  <si>
    <t>Os resultado são promissores, mas, em se tratando de pesquisa, devem ter continuidade e aprofundamentos para um entendimento mais completo dos efeitos positivos encontrados até o momento.</t>
  </si>
  <si>
    <t>RAC da Petrobras do PMP BS identificou contaminantes em animais encalhados, levantando interesse em aprofundar as pesquisas sobre contaminantes x captura incidental.</t>
  </si>
  <si>
    <t xml:space="preserve">Monitoria 1 - Relatórios internos do GEMARS. ; Monitoria 2 - Implementação e upload de dados diferentes instituições na Plataforma INDE; Foi iniciado o uso de dispositivos que registram a profundidade e a temperatura (DST centi-TD) em redes de emalhe pelo GEMARS.
Relatórios e pareceres p/ MPF sobre áreas portuárias: estabelecem áreas de exclusão de pesca e acaba diminuindo a área de pesca e a distribuição da toninha, com potencial de aumentar as capturas incidentais.; Monitoria 3 - Livro de Toninhas de diversos autores que espacializa as diversas variáveis que podem afetar as toninhas (referencia será enviada por Ana Farro). Relatórios da RRDM/PMBA.; Monitoria 4 - Jocemar (MPA) vai enviar artigo do Instituto de Pesca.; Monitoria 5 - </t>
  </si>
  <si>
    <t>Dificuldade de se avaliar efeitos cumulativos para aumento da pesca incidental.</t>
  </si>
  <si>
    <t>No item 7 do  RELATÓRIO DO GRUPO DE TRABALHO TÉCNICO-CIENTÍFICO DE ACOMPANHAMENTO DA PORTARIA SAP/MAPA Nº 356/2021, consta recomendações para o estabelecimento dos Grupo de trabalho previsto na IN 12 de 2012.</t>
  </si>
  <si>
    <t>Monitoria 1 - Minuta de moção para encaminhamento à SAP. Formulários da SAP (revisão da InI 12/2012); Monitoria 2 - Ainda não há produtos.; Monitoria 3 - ; Monitoria 4 - RELATÓRIO DO GRUPO DE TRABALHO TÉCNICO-CIENTÍFICO DE ACOMPANHAMENTO DA PORTARIA SAP/MAPA Nº 356/2021 , no item VII das recomendações, consta: "Implementar os grupos de trabalho regionais para discussão do ordenamento das pescarias artesanais de emalhe nas regiões sudeste e sul, conforme previsto no §1º do Art. 19 da IN MPA/MMA nº 12, de 22 de agosto de 2012", por indicação da colaboradora Ingrid Öberg.; Monitoria 5 - item 7 do  RELATÓRIO DO GRUPO DE TRABALHO TÉCNICO-CIENTÍFICO DE ACOMPANHAMENTO DA PORTARIA SAP/MAPA Nº 356/2021</t>
  </si>
  <si>
    <t>SAP/MAPA se tornou MPA</t>
  </si>
  <si>
    <t>Não surgiu demandas de acordos locais de pesca, por isso não se buscou as normas  de regularização de acordos de pesca locais a partir da revisão da IN IBAMA nº 29 de 31 de dezembro de 2002</t>
  </si>
  <si>
    <t>Monitoria 1 - Documentos encaminhados para o Estado de SP, cobrando a regulamentação da Lei.; Monitoria 2 - Atas de reuniões da Câmaras Técnicas das APAs Marinhas do Estado de São Paulo.; Monitoria 3 - ; Monitoria 4 - ; Monitoria 5 -</t>
  </si>
  <si>
    <t>Como não houve demanda para esta ação, sugere-se a exclusão no próximo ciclo.</t>
  </si>
  <si>
    <t xml:space="preserve">Pode ser considerada concluída, pois estudos significativos foram apresentados por Sucunza et al. no SC da IWC e no CMP da Francisca em Santos, em 2025. Oficina internacional sobre medidas de mitigação de captura incidental de pequens cetáceos, Santos/2025, quando apresentou-se soluções tecnologicas e políticas de diversos países e encaminhamentos. Pesquisas com pingers tem mostrado efetividade para toninhas. Houve teste de rede perolada com comunidade do RS, mas houve dificuldades em preparar as perolas. </t>
  </si>
  <si>
    <t>Monitoria 1 - Nenhum; Monitoria 2 - Relatório I Workshop Estratégias para Redução de Capturas Incidentais de Toninhas: Oportunidades e Desafios.; Monitoria 3 - ; Monitoria 4 - Relatórios Projeto Toninhas, Univille, Petrobras Socioambiental.; Monitoria 5 - Estudos demonstram que a utilização de garrafinhas plásticas presas às redes de pesca reduz a captura acidental de toninha e golfinho nariz-de-garrafa (IWC, buscar com Federico). Relatório da Oficina internacional sobre medidas de mitigação de captura incidental de pequens cetáceos, Santos/2025. Pesquisas com pingers no Brasil (buscar com Marta Cremer).</t>
  </si>
  <si>
    <t>Ação obteve produto, porém não o suficiente para ser classfificada como concluída.</t>
  </si>
  <si>
    <t>Avaliar se a ação deve ser inserida para o próximo ciclo.</t>
  </si>
  <si>
    <t>Foi discutido no litoral de SP, mas o ordenamento pesqueiro no mar só pode ser federal. Como os GTs regionais não foram implantados, não foi possivel avançar.</t>
  </si>
  <si>
    <t xml:space="preserve">Monitoria 1 - Relatórios internos do GEMARS. ; Monitoria 2 - Atas de reuniões.; Monitoria 3 - ; Monitoria 4 - ; Monitoria 5 - </t>
  </si>
  <si>
    <t>Estão sendo utilizadas câmeras “Shellcatch Virtual Observer” para futuramente valorizar o pescado nas comunidades de Passo de Torres/SC e Torres/RS, mas não necessariamente utilizar estas cameras reduz o bycatch.</t>
  </si>
  <si>
    <t xml:space="preserve">Monitoria 1 - Sem conhecimento, Projeto APA-BF; Monitoria 2 - ; Monitoria 3 - Trabalho apresentado no SC-IWC 2023. Relatório disponível em 2 meses (Artur Andriolo). Atas de reuniões (Frederico Sucunza); Monitoria 4 - ; Monitoria 5 - </t>
  </si>
  <si>
    <t>No Rio Grande do Sul, está em andamento um projeto desenvolvido junto a pescadores artesanais para avaliar novas tecnologias voltadas à redução da mortalidade por pesca,  “Shellcatch Virtual Observer”. Houve o monitoramento participativo do litoral de São Paulo.</t>
  </si>
  <si>
    <t>Monitoria 1 - FMA II e III :Ambos os projetos estão na fase inicial.   Nenhum; Monitoria 2 - FMA III – Elaboração de App para o registro da atividade pesqueira pelos pescadores artesanais de Torres e Passo de Torres. FMA II – Formação do Grupo de Acompanhamento Técnico e início do curso remoto “Monitoramento Participativo e Ecossistêmico da Pesca Artesanal” no âmbito do projeto “Diagnóstico e automonitoramento da pesca artesanal na Área de Proteção Ambiental da Baleia Franca: subsídios para a cadeia produtiva de pescados." FMA I – Não há informações; Monitoria 3 - Curso do Monitora (ICMBio) na APA Baleia Franca.; Monitoria 4 - ; Monitoria 5 - Relatórios do “Shellcatch Virtual Observer” (ver federico) e do monitoramento participativo do litoral de São Paulo.</t>
  </si>
  <si>
    <t>Recentemente, foi iniciado um novo projeto na região central da APA da Baleia Franca, voltado ao automonitoramento da pesca artesanal no ambiente marinho. O objetivo é aplicar essa proposta como um estudo piloto, que servirá de base para a expansão da iniciativa para outras regiões da APABF. Recomenda-se que estas ações de monitoramento incluam metodologias paralelas de validação dos dados do automonitoramento. Há falta de engajamento por parte da comunidade pesqueira e de incentivo do Estado em promover essa ação. Embora existam alguns exemplos bem-sucedidos, não há iniciativas de monitoramento participativo que envolvam espécies ameaçadas, especialmente da megafauna marinha. A principal dificuldade reside em como desenvolver o monitoramento participativo quando se trata de espécies ameaçadas.</t>
  </si>
  <si>
    <t xml:space="preserve">Está em andamento entre MMA e ICMBio, com todos os CNPCs, projeto com ações com observadores de bordo. </t>
  </si>
  <si>
    <t xml:space="preserve">Monitoria 1 - Atas de reuniões, contribuição a consulta publica sobre a IN-12, que regulamenta a pesca de emalhe no sudeste e sul do Brasil em particular. Relatório internos do GEMARS e resumo de congressos. Relatório do IBJ para FMA I; Monitoria 2 - Ofício ICMBio à SAP/MAPA; Monitoria 3 - Recursos do MMA para ações com observadores de bordo.; Monitoria 4 - Está no início do planejamento para execução, com verba já disponibilizada, ações que visam o trabalho de observadores de bordo para identificação de capturas incidentais. ; Monitoria 5 - </t>
  </si>
  <si>
    <t>Estão sendo utilizadas câmeras “Shellcatch Virtual Observer (copiar texto do Federico). Workshop sobre Bycatch em Santos/2025, teve como recomendações plano ou estratégia nacional para pesca incidental.  O MPA lançou o "PesqBrasil" com o mapa de bordo digitalizado, que inclui a pesca incidental , diretamente no GOV.BR reativando as estatisticas pesqueiras brasileiras, porém a pesca incidental pode ser sub notificada. A pesca de emalhe só iniciará o mapa de bordo digital em maio/2024.  Digitalização do Mapa de Bordo pretéritos pelo CEPSUL e pela UNIVALLI em parceria com a SAP.</t>
  </si>
  <si>
    <t xml:space="preserve">Monitoria 1 - Informaçoes pertinentes ao monitoramento de pescarias industriais do sudeste e sul do brasil (CEPSUL), de pescarias artesanais sul da Bahia, ES (TAMAR) e no norte e sul de SC e sul do RS.    Este tema prioritário constará no relatório final da “Oficina da Região Sul da Década do Oceano” que está em fase final de elaboração e será divulgado ainda em 2020.   Relatórios internos do GEMARS e resumos de congresso. ; Monitoria 2 - Ofício ICMBio à SAP/MAPA; Monitoria 3 - Digitalização do Mapa de Bordo pela UNIVALLI em parceria com a SAP.; Monitoria 4 - PesqBrasil do MPA; Monitoria 5 - </t>
  </si>
  <si>
    <t xml:space="preserve">Essa ação não andou diretamente como se esperava, porem a  no site da Global Fishing Watch é possível todas as embarcaçãoes que possuem o PREPS 
https://globalfishingwatch.org/map/vessel-search?
</t>
  </si>
  <si>
    <t xml:space="preserve">Monitoria 1 - 1. Ofício do GEMARS ao Instituto Chico Mendes de Conservação da Biodiversidade (Estação Ecológica de Carijós); 
2. Ofício da FURG ao DEPOP - SAP/MAPA;
3. Inclusão da sugestão “Disponibilização pública dos dados de rastreamento das embarcações” no formulário online do "Processo de Revisão da INI (MPA/MMA) No. 12 de 22 de Agosto de 2012" conduzido pelo Departamento de Ordenamento e Desenvolvimento da Pesca – DEPOP em maio deste ano.                                                                                                                                                                        Disponibilização dos dados do Preps da frota de emalhe que estão sendo analisadas pela equipe do Projeto Toninhas - FURG, ainda não tem um produto.; Monitoria 2 - Ofício ICMBio à SAP/MAPA; Monitoria 3 - Relatório final do Projeto Toninhas - FURG (FUNBIO), referente ao Litoral do Rio Grande do Sul. Dados do PREPS são disponibilizados públicamente (através do Global Fishing Watch).; Monitoria 4 - Dados estão disponíveis no Global Fisching Watch incluem os dados do PREPs, com exceção do nome da embarcação e apenas os dados a partir do convênio (2021).; Monitoria 5 - O Ministério da Pesca e Aquicultura possui parceria com a Global Fishing Watch desde 2021, onde a plataforma espelha os dados de rastreamento do PREPS e realiza o compartilhamento dessas informações. ver https://www.gov.br/mpa/pt-br/assuntos/cadastro-registro-e-monitoramento/monitoramento-da-aquicultura-e-da-pesca-1/preps-1/global-fishing-watch ... A plataforma funcionando: https://globalfishingwatch.org/map/vessel-search?
</t>
  </si>
  <si>
    <t>A ação foi concluída indiretamente com a implementação do SISRGP - Sistema do Registro Geral da Atividade Pesqueira do MPA</t>
  </si>
  <si>
    <t>Monitoria 1 - Inclusão da sugestão “Disponibilização pública da relação das embarcações permissionadas” no formulário online do "Processo de Revisão da INI (MPA/MMA) No. 12 de 22 de Agosto de 2012" conduzido pelo Departamento de Ordenamento e Desenvolvimento da Pesca – DEPOP em maio deste ano.    tem que ver com o Paulo Ott se ele conseguiu a lista ; Monitoria 2 - ; Monitoria 3 - Consulta pública no portal do MPA de embarcações de pesca de emalhe. https://www.gov.br/agricultura/pt-br/assuntos/mpa/cadastro-registro-e-monitoramento/painel-de-embarcacoes-de-pesca; Monitoria 4 - ; Monitoria 5 - SISRGP - Sistema do Registro Geral da Atividade Pesqueira do MPA</t>
  </si>
  <si>
    <t>Devido ao fato da articuladora ter mudado de órgão após a elaboração do PAN, atualmente não atua mais diretamente nas ações e políticas com os pescadores, tendo assumido outras funções. Houve iniciativas de alternativas de renda para a família dos pescadores do pescador de emalhe.</t>
  </si>
  <si>
    <t xml:space="preserve">Monitoria 1 - Nenhum; Monitoria 2 - Ainda não há produtos.; Monitoria 3 - ; Monitoria 4 - ; Monitoria 5 - </t>
  </si>
  <si>
    <t>Troca de articuação e houveram reuniões pontuais ao longo do ciclo do PAN, mas não obteve protudos suficientes para conclusão da ação.</t>
  </si>
  <si>
    <t>Entende-se que não é uma ação pertinente para permanecer no próximo ciclo.</t>
  </si>
  <si>
    <t xml:space="preserve">Monitoria 1 - Não houve.; Monitoria 2 - ; Monitoria 3 - Já há ao menos 01 representante especialista em captura incidental ELASMOBRANQUIOS no CPG.; Monitoria 4 - Rodrigo Barreto, professor da UDESC, está inscrito.; Monitoria 5 - </t>
  </si>
  <si>
    <t>Ação não obteve um produto de fato gerado.</t>
  </si>
  <si>
    <t>Lista de especialistas em captura incidental para participar dos CPGs para MMA indicar ao MPA. Pode ser feito cadastrado voluntariamente no banco técnico científico da Rede Pesca Brasil.</t>
  </si>
  <si>
    <t>Projeto com as comunidades de Passo de Torres/SC e Torres/RS está, dentre outras coisas, mapeando a cadeia produtiva para futuramente valorizar o pescado. O Projeto Toninhas neste sentido em 2023 e 2024 Farol de Santa Marta/SC, Matinhos/PR, Ubatuba/SP, Mongagua/SP, São Francisco do Sul/SC, Itapua/SC e Baixada Santista/SP. (Conferir com Federico e Marta Cremer)</t>
  </si>
  <si>
    <t>João Miguel e Federico</t>
  </si>
  <si>
    <t>Há discussão em andamento da INI 10/2011 MPA MMA há a discussão para novos parâmetros para embarcações que devem estar dentro do PREPs, mas nada concreto até o momento. Houve a a apresentação desta proposta em diversos fóruns. O “Shellcatch Virtual Observer" é uma opção para para embarcações menores e esta sendo proposto a instalação do equipamento para regularizar a frota de pesca de bote de fibra/canos de pvc.</t>
  </si>
  <si>
    <t>Monitoria 1 - Documento técnico com esta pauta foi enviado na consulta pública da SAP/MAPA para revisão da INI MPA/MMA n° 12 de 2012 (Ordenamento do emalhe no S e SE) por meio da Coordenação do PAN Tubarões (CEPSUL), GAT-Pan Tubaroes e SBEEL; Monitoria 2 - ; Monitoria 3 - ; Monitoria 4 - ; Monitoria 5 - Verificar com o Federico e Rodrigo Barreto se há produtos neste sentido.</t>
  </si>
  <si>
    <t>Artur, Ingrid, Geisy</t>
  </si>
  <si>
    <t>Foram gerados dois produtos técnicos, envolvendo populações da FMA 1a e 1b.</t>
  </si>
  <si>
    <t>Monitoria 1 - relatório ao MPE, artigo aceito. Parecer Técnico de Marta Cremer para o MPF sobre licenciamento de derrocagem e dragagem na Babitonga.; Monitoria 2 - ; Monitoria 3 - Enviamos no dia 13/05/23 um documento ao IBAMA referente a chamada de audiência pública, referente à ocorrência de toninhas na área de implementação do porto em Urussuquara, região norte do ES, na FMA-IA.; Monitoria 4 - ; Monitoria 5 - Notas Tecnicas do CMA em manifestações para licenciamento ambiental de empreendimentos (Leandro Ciotti vai inserir os produtos Nts e Oficios)</t>
  </si>
  <si>
    <t>Foi iniciado o delineamento de um "Guia de Licenciamento Mamíferos Marinhos", há manifestações neste sentido em processos específicos de licenciamento. O CMA tem guias/manuais em temas que podem apoiar esta ação.</t>
  </si>
  <si>
    <t xml:space="preserve">Monitoria 1 - Sem ciência. o produto desta ação é único; Monitoria 2 - ; Monitoria 3 - ; Monitoria 4 - ; Monitoria 5 - </t>
  </si>
  <si>
    <t>Monitoramento em andamento, dados coletados e analisados considerando as estimações de abundância. Destaque para a avaliação da tendência populacional apresentada por João Pedro Mura em sua dissertação a ser defendida dia 31 de outubro de 2025.  Relatórios da FEST e RENOVA.</t>
  </si>
  <si>
    <t>Monitoria 1 - RRDMd. 2019. Rede Rio Doce Mar. Relatório Anual – Anexo 6 Megafauna. RT-23, Programa de Monitoramento da Biodiversidade Aquática, Fundação Espírito-santense de Tecnologia. 531 p. Available from: http://www.ibama.gov.br/cif/notas-tecnicas/ct-bio/relatorios-da-rede-rio-doce-mar.    Relatórios técnicos e artigos científicos (em preparação).   SC_68B_ASI_05, relatórios da Rede Rio Doce Mar; Monitoria 2 - Relatórios semestrais e anuais desde 2018, executados pela RRDM. 
http://www.ibama.gov.br/cif/notas-tecnicas/ct-bio/relatorios-da-rede-rio-doce-mar
https://www.ibama.gov.br/cif?layout=edit&amp;id=2230
 Relatório FEST/Renova. (Acao 3_3 Anexo 6_Relatório Anual_Bioacústica_2020)
Manhães et al. 2022. Temporal trends of trace elements bioaccumulation by a vulnerable cetacean (Pontoporia blainvillei) before and after one of the largest mining disasters worldwide. Science of The Total Environment, Volume 804, 15 January 2022. 150196(https://www.sciencedirect.com/science/article/abs/pii/S0048969721052736?via%3Dihub); Monitoria 3 - Relatório RDDM-Renova.(Artur Andriolo). Relatórios semestrais e anuais do Programa de Monitoramento da Biodiversidade Aquática (PMBA) (Ana Paula Farro). Manhães, B.M.R. ; Vannuci-Silva, M. ; Brião, J.A. ; Guari, E.B. ; Botta, S. ; Colosio, A.C. ; Ramos, H.G.C. ; Barbosa, L.A. ; Cunha, I.A.G. ; Azevedo, A.F. ; Cunha, H.A. ; Bisi, T.L. ; Lailson-Brito, J. Temporal trends of trace elements bioaccumulation by a vulnerable cetacean (Pontoporia blainvillei) before and after one of the largest mining disasters worldwide. SCIENCE OF THE TOTAL ENVIRONMENT, v. 804, p. 150196, 2022.
Oliveira-Ferreira, Nara ; Manhães, Bárbara M.R. ; Santos-Neto, Elitieri B. ; Rocha, Yasmin ; Guari, Emi B. ; Botta, Silvina ; Colosio, Adriana C. ; Ramos, Hernani G.C. ; Barbosa, Lupércio ; Cunha, Ian A.G. ; Bisi, Tatiana L. ; Azevedo, Alexandre F. ; Cunha, Haydée A. ; Lailson-Brito, José . Franciscana dolphins, Pontoporia blainvillei, as environmental sentinels of the world's largest mining disaster: Temporal trends for organohalogen compounds and their consequences for an endangered population. ENVIRONMENTAL POLLUTION, v. 306, p. 119370, 2022.; Monitoria 4 - Relatórios Fest/Renova semestrais e anuais. (RSE23 e  RA23); Monitoria 5 - Dissertação "Estimação da distribuição, densidade e abundância, de toninhas (Pontoporia blainvillei) na FMA Ia (Espirito Santo, Brasil) através de monitoramento acústico passivo."- João Pedro Mura em sua dissertação a ser defendida dia 31 de outubro de 2025, na UFJF.</t>
  </si>
  <si>
    <t>Quando a ação é de monitoramento, deve ser contínua para que seja possível capturar, caso hajam, efeitos de longo prazo.</t>
  </si>
  <si>
    <t>No que eu tenho participação direta, a FMA Ia teve seus fatores acompanhados através do projeto da Renova. Capitulo do Livro Franciscana, 2022 (Camila Domit). Há doutorado em andamento abordando estes aspectos na FMA Ia e IB. Relatório do PMP/Petrobras da BS que analisou contaminates de toninhas encalhadas.</t>
  </si>
  <si>
    <t>Monitoria 1 - RRDMd. 2019. Rede Rio Doce Mar. Relatório Anual – Anexo 6 Megafauna. RT-23, Programa de Monitoramento da Biodiversidade Aquática, Fundação Espírito-santense de Tecnologia. 531 p. Available from: http://www.ibama.gov.br/cif/notas-tecnicas/ct-bio/relatorios-da-rede-rio-doce-mar.   SC_68B_ASI_05. Pinheiro et al 2019: mapeamento de portos no ES.; Monitoria 2 - ; Monitoria 3 - Capitulo de Livro espacializando atividades antrópicas que potencialmente pode impactar populações de Toninhas. DOMIT, C.; TREVIZANI, T. H. ;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p. 265-302.; Monitoria 4 - ; Monitoria 5 - Relatórios e publicações / Relatório Renova e publicações para FMA Ia. Livro Franciscana. Capitulo de Livro espacializando atividades antrópicas que potencialmente pode impactar populações de Toninhas. DOMIT, C.; TREVIZANI, T. H. ;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p. 265-302.</t>
  </si>
  <si>
    <t>Capitulo de Livro publicado em 2022 sobre o tema</t>
  </si>
  <si>
    <t>Monitoria 1 - ; Monitoria 2 - ; Monitoria 3 - ; Monitoria 4 - ; Monitoria 5 - Capitulo de Livro espacializando atividades antrópicas que potencialmente pode impactar populações de Toninhas. DOMIT, C.; TREVIZANI, T. H. ;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p. 265-302. + Artigos</t>
  </si>
  <si>
    <t>Além dos artigos e livro já publicados, amostras e dados do PMP e do PMC de Toninhas estão sendo analisados pelos grupos de pesquisa.</t>
  </si>
  <si>
    <t>Monitoria 1 - Relatórios ao Funbio.; Monitoria 2 - Manhães et al. 2022. Temporal trends of trace elements bioaccumulation by a vulnerable cetacean (Pontoporia blainvillei) before and after one of the largest mining disasters worldwide. Science of The Total Environment, Volume 804, 15 January 2022. 150196(https://www.sciencedirect.com/science/article/abs/pii/S0048969721052736?via%3Dihub).        Relatórios PMPs.; Monitoria 3 - Manhães, B.M.R. ; Vannuci-Silva, M. ; Brião, J.A. ; Guari, E.B. ; Botta, S. ; Colosio, A.C. ; Ramos, H.G.C. ; Barbosa, L.A. ; Cunha, I.A.G. ; Azevedo, A.F. ; Cunha, H.A. ; Bisi, T.L. ; Lailson-Brito, J. Temporal trends of trace elements bioaccumulation by a vulnerable cetacean (Pontoporia blainvillei) before and after one of the largest mining disasters worldwide. SCIENCE OF THE TOTAL ENVIRONMENT, v. 804, p. 150196, 2022.
Oliveira-Ferreira, Nara ; Manhães, Bárbara M.R. ; Santos-Neto, Elitieri B. ; Rocha, Yasmin ; Guari, Emi B. ; Botta, Silvina ; Colosio, Adriana C. ; Ramos, Hernani G.C. ; Barbosa, Lupércio ; Cunha, Ian A.G. ; Bisi, Tatiana L. ; Azevedo, Alexandre F. ; Cunha, Haydée A. ; Lailson-Brito, José . Franciscana dolphins, Pontoporia blainvillei, as environmental sentinels of the world's largest mining disaster: Temporal trends for organohalogen compounds and their consequences for an endangered population. ENVIRONMENTAL POLLUTION, v. 306, p. 119370, 2022. CHAPTER 11
Chemical pollution and
franciscana—a review
José Lailson-Brito Júnior, Nara Oliveira-Ferreira, Bárbara Moura Reis
Manhães, Tatiana Lemos Bisi, Elitieri Santos-Neto
Laboratório de Mamíferos Aquáticos e Bioindicadores, Faculdade de Oceanografia, Universidade do Estado
do Rio de Janeiro, Rio de Janeiro, Brazil; Monitoria 4 - Capitulo 11 do livro: The Franciscana Dolphin - On the Edge of Survival. 1ed.: Elsevier, 2022.; Monitoria 5 - Copiar produtos das monitorias anteriores. Artigo do Secchi de 2024 sobre mercúrio em Toninhas.</t>
  </si>
  <si>
    <t xml:space="preserve">João Miguel e Artur </t>
  </si>
  <si>
    <t>Ação obteve produtos em monitorias anteriores do PAN, porém não o suficiente para ser classfificada como concluída.</t>
  </si>
  <si>
    <t xml:space="preserve">Monitoria 1 - Relatórios ao Funbio.; Monitoria 2 - ; Monitoria 3 - Manhães, B.M.R. ; Vannuci-Silva, M. ; Brião, J.A. ; Guari, E.B. ; Botta, S. ; Colosio, A.C. ; Ramos, H.G.C. ; Barbosa, L.A. ; Cunha, I.A.G. ; Azevedo, A.F. ; Cunha, H.A. ; Bisi, T.L. ; Lailson-Brito, J. Temporal trends of trace elements bioaccumulation by a vulnerable cetacean (Pontoporia blainvillei) before and after one of the largest mining disasters worldwide. SCIENCE OF THE TOTAL ENVIRONMENT, v. 804, p. 150196, 2022.; Monitoria 4 - Capitulo 11 do livro: The Franciscana Dolphin - On the Edge of Survival. 1ed.: Elsevier, 2022.; Monitoria 5 - </t>
  </si>
  <si>
    <t>Ação obteve produto ao longo do PAN, porém não o suficiente para ser classfificada como concluída.</t>
  </si>
  <si>
    <t>Monitoria 1 - ; Monitoria 2 - ; Monitoria 3 - ; Monitoria 4 - ; Monitoria 5 -</t>
  </si>
  <si>
    <t>A articuladora não está mais no MMA.</t>
  </si>
  <si>
    <t>Não há realização de pesquisas que atendem especificamente o escopo da ação até o momento, há diversas iniciativas relacionadas a poluição sonora, mas pouco se avançou sobre a avaliação concreta dos seus impactos sobre a toninha.</t>
  </si>
  <si>
    <t xml:space="preserve">Monitoria 1 - Estudos pretéritos da caracterização da paisagem acústica na Babitonga (Holz, 2014; Cremer et al., 2017) mostram evidências de que as toninhas evitam as áreas mais ruidosas, caracterizadas principalmente pela presença de portos. 
Não há novos produtos até o momento.; Monitoria 2 - ; Monitoria 3 - Não há produtos consolidados até o momento que abordem impactos sobre as toninhas e proposição de medidas de mitigação, apenas descritivos e de paisagem acustica.; Monitoria 4 - ; Monitoria 5 - </t>
  </si>
  <si>
    <t>Ação obteve produto anterior ao perído da monitoria, porém não existiu produtos ao longo do calendário do PAN.</t>
  </si>
  <si>
    <t>Não manteria para o proximo PAN, devido a dificuldade de se responder a esta questão em 5 anos.</t>
  </si>
  <si>
    <t>Houve atualização das plataformas de dados.</t>
  </si>
  <si>
    <t>Monitoria 1 - ; Monitoria 2 - Relatórios parciais Projeto Toninhas/Funbio.; Monitoria 3 - O projeto "Conservação da Toninha" gerou diversos produtos que precisam ser compilados para esta ação. Identificação da sobreposição de fêmeas maturas com áreas de pesca no RS (JÉSSICA SAN MARTINS FONSECA 2022. IDENTIFICAÇÃO DE ÁREAS DE MAIOR DENSIDADE DE CAPTURAS ACIDENTAIS DE FÊMEAS MADURAS DE TONINHA (Pontoporia blainvillei): IMPLICAÇÕES PARA A GESTÃO DA PESCA E A CONSERVAÇÃO DA ESPÉCIE NO SUL DO BRASIL. Dissertação Mestrado. Universidade Federal de Rio Grande. Rio Grande).; Monitoria 4 - Definições de IMMAs (https://www.marinemammalhabitat.org/imma-eatlas/). CMP das Toninhas define áreas prioritárias.; Monitoria 5 - Definições de IMMAs (https://www.marinemammalhabitat.org/imma-eatlas/), indicando que toda a área de ocorrência é prioritária. CMP das Toninhas definiu áreas prioritárias. Área de Abrangência do PAN Toninha disponibilizada na plataforma INDE (https://metadados.inde.gov.br/geonetwork/srv/por/catalog.search;jsessionid=DB300E9D3B5BBC9391BD615A522F348A#/metadata/db45df36-c8be-4cc6-829f-2f1331dec839).</t>
  </si>
  <si>
    <t>Monitoria 1 - 1. Shapefiles da distribuição espacial de toninha, com base em dados de sobrevoo, com indicação de áreas críticas para FMAIa e FMAIb. 
2. Na FMAII existe estudos detalhados e shapefiles das áreas de distribuição e concentração de toninhas na região de Ubatuba. 
3. Na proção norte da FMAIII (Balneário Arroio do Silva - SC ao Parque Nacional da Lagoa do Peixe - RS) foi realizado um estudo de priorização espacial (Berchieri, 2019) de espécies ameaçadas, incluindo a toninha.                Publicações: 
Berchieri, N. (2019). Identificação de áreas prioritárias para conservação de espécies marinhas ameaçadas no sul do Brasil: de Balneário Arroio do Silva (SC) ao Parque Nacional da Lagoa do Peixe (RS). Programa de Pós-graduação em Meio Ambiente e Biodiversidade na Universidade Estadual do Rio Grande do Sul. 40p.
Berchieri, N, Sucunza F, Ott PH, Capello Neves M, Farro AP, Martins A, Zerbini A, Daniewicz D. (2019). Insights into habitat use and identification of critical areas for two endangered populations of franciscana dolphins (Pontoporia blainvillei) in southeastern Brazil. Pp. 68-69. In: World Marine Mammal Conference, Barcelona, Espanha.
Daniewicz D.  Sucunza F, Ott PH,  Zerbini A, Glienke D (2019). Advances on the ecology, behavior and conservation of franciscanas in northern São Paulo, Brazil, through aerial surveys. Pp. 173-174. In: World Marine Mammal Conference, Barcelona, Espanha.
Danilewicz D, Sucunza F, Ott PH, Ferreira E, Perez MS, Berchieri N, Alvares D, Andriolo A, Secchi ER, Flores PAC, Farro AP, Martins A, Zerbini NA. (2020). Abundance and distribution of franciscanas (Pontoporia blainvillei) in northern Rio de Janeiro (FMA Ib), Brazil. Documento SC/68B/ASI/07 encaminhado ao comitê científico da  International Whaling Commission. Maio 2020.   SC/68B/ASI/07 Rev1; SC/68B/ASI/06; SC/68B/ASI/05/; resumos de congresso. ; Monitoria 2 - Relatórios Projeto Toninhas/Funbio.; Monitoria 3 - O projeto "Conservação da Toninha" gerou diversos produtos que precisam ser compilados para esta ação. Identificação da sobreposição de fêmeas maturas com áreas de pesca no RS (JÉSSICA SAN MARTINS FONSECA 2022. IDENTIFICAÇÃO DE ÁREAS DE MAIOR DENSIDADE DE CAPTURAS ACIDENTAIS DE FÊMEAS MADURAS DE TONINHA (Pontoporia blainvillei): IMPLICAÇÕES PARA A GESTÃO DA PESCA E A CONSERVAÇÃO DA ESPÉCIE NO SUL DO BRASIL. Dissertação Mestrado. Universidade Federal de Rio Grande. Rio Grande).; Monitoria 4 - Definições de IMMAs, 02 reuniões de GT para workshop (https://www.marinemammalhabitat.org/imma-eatlas/). CMP das Toninhas define áreas prioritárias.; Monitoria 5 - Definições de IMMAs, 02 reuniões de GT para workshop (https://www.marinemammalhabitat.org/imma-eatlas/). CMP das Toninhas define áreas prioritárias.</t>
  </si>
  <si>
    <t>A Área de Proteção Ambiental (APA) da Foz do Rio Doce foi criada em 3 de junho de 2025 por meio do Decreto nº 12.483</t>
  </si>
  <si>
    <t>Monitoria 1 - Sem ciência, Ata da reunião.                                                                                                                                                                       1. Mapa de distribuição de toninhas com indicação das áreas críticas para toninha na FMA1a. 
2. Publicação do resumo científico: Berchieri, N, Sucunza F, Ott PH, Capello Neves M, Farro AP, Martins A, Zerbini A, Daniewicz D. (2019). Insights into habitat use and identification of critical areas for two endangered populations of franciscana dolphins (Pontoporia blainvillei) in southeastern Brazil. Pp. 68-69. In: World Marine Mammal Conference, Barcelona, Espanha.   SC_68B_ASI_05, relatórios do Rede Rio Doce Mar. Relatório do Projeto IBJ/Funbio recomendando a criação da UC na FMA Ia.; Monitoria 2 - Relatório técnico final do Projeto de Conservação da Toninha conduzido pelo IBJ com recursos do Funbio encaminhado aos órgãos ambientais.; Monitoria 3 - Apresentação de trabalho no SC-IWC 2023. No relatório final do CMP (Franciscana Conservation Managment Plan) devem sair explicitas recomendações para o governo brasileiro das áreas a serem consideradas para criação de unidades de conservação com foco nas toninhas (Artur Andriolo). Não houve novo produto(Ana Paula Farro). Consulta Publica sobre a criação da APA da Foz do Rio Doce. O IBJ protocolou documento apoiando a necessidade de criação da APA da Foz do Rio Doce como estratégia de conservação da Toninha (Milton). Houve a proposta de criação de 2 áreas de IMMAs na FMA IA, que estão em processo de revisão. (Frederico). O IBJ e diversas outras instituições produziu carta apoiando a criação do PARNA do Albardão e da APA da Foz do Rio Doce para o MMA e MPA.; Monitoria 4 - Artigo publicado destacando a importância da Foz do Rio Doce para a conservação das Toninhas.; Monitoria 5 - Decreto nº 12.483, de 3 de junho de 2025</t>
  </si>
  <si>
    <t xml:space="preserve">Artur Andriolo (Aqualie/UFJF) / Marta Cremer </t>
  </si>
  <si>
    <t>Foi reiterado este pedido durante a Oficina de Trabalho Critérios e Priorização para a Criação de UCs, realizada em Brasília no início de 2024</t>
  </si>
  <si>
    <t>A proposta é antiga e foi reforçada na oficina, mas ainda há muita resistência para a criação da UC Babitonga</t>
  </si>
  <si>
    <t xml:space="preserve">Neste período do PAN Toninhas a proposta de criação de uma UC costeira e marinha na região do Albardão avançou, tendo possibilidade de ser criada ainda em 2025. </t>
  </si>
  <si>
    <t xml:space="preserve">Monitoria 1 - A importância da criação da Unidade de Conservação do Albardão constará no relatório final da “Oficina da Região Sul da Década do Oceano” que está em fase final de elaboração e será divulgado ainda em 2020. Após este etapa iniciará a fase nacional de elaboração do Plano Nacional de Implementação da Década do Oceano, que deve ir a consulta pública.   muita articulação, principalmente com o ICMBio e pesquisadores para melhorar a poligonal e uma alteração substancial foi proposta pelo Prof. Eduardo para melhorar a proteção as toninhas.; Monitoria 2 - Pareceres técnicos. Síntese elaborada pelo NEMA e IBJ, para utilização em reuniões e outras articulações.                                                                                              Prado et al., 2021. Publicação de artigo científico: “Definition of no-fishing zones and fishing effort limits to reduce franciscana bycatch to sustainable levels in southern Brazil. Animal Conservation. doi:10.1111/acv.12679”; Monitoria 3 - Estudo técnico para subsidiar a criação de Unidades de Conservação na região do Albardão - Litoral Sul do Rio Grande do Sul - Diretoria de Criação e Manejo - ICMBio, estudo está no processo no SEI. O IBJ e diversas outras instituições produziu carta apoiando a criação do PARNA do Albardão e da APA da Foz do Rio Doce para o MMA e MPA. Há IMMA em processo de revisão que abrange o PARNA do Albardão.; Monitoria 4 - ; Monitoria 5 - Estúdo técnico da área do estudo, ver anexo, e a realização de duas audiências públicas, uma realizada em 29/04/24  em Rio Grande/RS e a outra em 30/04/24 em Santa Vitória do Palmar/RS. </t>
  </si>
  <si>
    <t xml:space="preserve">Focou-se essa ação em sensibilizar a população sobre a Toninha ao invés de se focar na criação de áreas de interesse. Desenvolvemos uma plataforma de ciência cidadã voltada à compreensão da dinâmica populacional e espacial das toninhas no território da APA Marinha do Litoral Centro, com o objetivo de subsidiar ações de gestão e conservação mais eficazes para a espécie e seu habitat. https://fflorestal.sp.gov.br/toninha-a-vista/
</t>
  </si>
  <si>
    <t>Monitoria 1 - Publicação do resumo científico: Daniewicz D. Sucunza F, Ott PH, Zerbini A, Glienke D (2019). Advances on the ecology, behavior and conservation of franciscanas in northern São Paulo, Brazil, through aerial surveys. Pp. 173-174. In: World Marine Mammal Conference, Barcelona, Espanha.; Monitoria 2 - ; Monitoria 3 - GT Emalhe Integrado das APAs Marinhas de SP (atas de reunião) PORTARIA SAP/MAPA Nº 356, DE 18 DE AGOSTO DE 2021 e PORTARIA SAP/MAPA nº 1.455, de 30 de dezembro de 2022 ; Monitoria 4 - ; Monitoria 5 - Focou-se essa ação em sensibilizar a população sobre a Toninha ao invés de se focar na criação de áreas de interesse.. Mobilização de canoístas em Bertioga, com o objetivo de ampliar a rede de observadores e fortalecer a participação da comunidade local nas ações de monitoramento das toninhas.
Utilização do aplicativo iNaturalist como ferramenta de registro e sistematização de avistamentos, integrando dados de ciência cidadã à base de informações do projeto.
Execução de emenda parlamentar voltada ao financiamento e instalação de placas de educomunicação sobre as toninhas em Bertioga, área com elevado número de registros de encalhes da espécie.
Publicação de artigo técnico/científico apresentando o método de co-construção do projeto.
Campanha educativa nas redes sociais (Instagram dos parceiros e da instituição), com foco na sensibilização sobre a conservação das toninhas e a importância da participação cidadã.
GT de emalhe das APAs e pesquisas do CMA e do Projeto Toninhas (buscar relatórios, artigos com Karen, João Miguel e Marta). Capitulo do Livro Franciscana.</t>
  </si>
  <si>
    <t>As informações a serem compiladas servirão para identificar com maior precisão as áreas de ocorrência e concentração das toninhas, permitindo a definição de medidas de gestão direcionadas. Dessa forma, evita-se a aplicação de ações generalistas em todo o território, priorizando uma abordagem refinada e baseada em evidências, voltada para os locais onde as soluções são mais necessárias e eficazes.</t>
  </si>
  <si>
    <t>Maria de Carvalho Tereza Lanza (Fundação Florestal de SP)</t>
  </si>
  <si>
    <t>Necessidade de apoio financeiro.</t>
  </si>
  <si>
    <t xml:space="preserve">A recomendação de estudo de viabilidade para criação de unidade de conservação, com a ciência e concordância dos órgãos ambientais presentes (ICMBio e MMA) na reunião do CMP da Franciscana ocorrida em Santos, em 2025, e consta no Relatório Final em vias de conclusão. </t>
  </si>
  <si>
    <t xml:space="preserve">Monitoria 1 - Sem ciência.                                                                                                                                                                                                1. Shapefile das áreas de concentração da espécie na FMAIb, elaborado durante o evento “Propostas de Conservação para a Toninha (Pontoporia blainvillei) na FMA I” em Porto Alegre, entre 10 e 11 de fevereiro de 2020.
2. Publicação: Berchieri, N, Sucunza F, Ott PH, Capello Neves M, Farro AP, Martins A, Zerbini A, Daniewicz D. (2019). Insights into habitat use and identification of critical areas for two endangered populations of franciscana dolphins (Pontoporia blainvillei) in southeastern Brazil. Pp. 68-69. In: World Marine Mammal Conference, Barcelona, Espanha.
3. Publicação: Danilewicz D, Sucunza F, Ott PH, Ferreira E, Perez MS, Berchieri N, Alvares D, Andriolo A, Secchi ER, Flores PAC, Farro AP, Martins A, Zerbini NA. (2020). Abundance and distribution of franciscanas (Pontoporia blainvillei) in northern Rio de Janeiro (FMA Ib), Brazil. Documento SC/68B/ASI/07 encaminhado ao comitê científico da  International Whaling Commission. Maio 2020.                                   SC/68B/ASI/07 Rev1; Monitoria 2 - Nenhum; Monitoria 3 - Trabalho de estimação de abundância apresentado no SC-IWC 2023. Relatório do sub-comitê e relatório final do SC estarão disponíves em 2 meses.; Monitoria 4 - IMMA defronte a PARNA Restinga de Jurubatiba aprovada.; Monitoria 5 - Relatório final do CMP da Franciscana ocorrido em Santos, em 2024, em vias de conclusão. </t>
  </si>
  <si>
    <t>O Relatório do CMP ainda está em elaboração e será entregue em breve ao governo brasileiro. A recomendação sugere estudos na área para a viabilidade de criação de UC.</t>
  </si>
  <si>
    <t xml:space="preserve">Os Planejamentos Espaciais Marinhos (PEM) estão iniciando e é uma oportunidade para esta ação. Ação dependente da ação 4.2 que ainda não foi conclusa. </t>
  </si>
  <si>
    <t xml:space="preserve">Monitoria 1 - ; Monitoria 2 - ; Monitoria 3 - ; Monitoria 4 - ; Monitoria 5 - </t>
  </si>
  <si>
    <t>Monitoria 1 - Foi elaborada, com as informações disponíveis, listagem (e kml) de empreendimentos costeiros licenciados em âmbito federal e estaduais; Monitoria 2 - mapa (kml ou sph.) com empreendimentos costeiros presentes nas áreas de ocorrência da toninha (FMA I, II e III).; Monitoria 3 - Pinheiro, F. C. F., H. T. Pinheiro, J. B. Teixeira, A. S. Martins and M. J. Cremer. 2019. Opportunistic development and environmental disaster threat franciscana dolphins in Southeast of Brazil. Tropical Conservation Science 12:1-7. Processo IBAMA/SEI n 02001.017713/2019-46.; Monitoria 4 - ; Monitoria 5 - Pinheiro, F. C. F., H. T. Pinheiro, J. B. Teixeira, A. S. Martins and M. J. Cremer. 2019. Opportunistic development and environmental disaster threat franciscana dolphins in Southeast of Brazil. Tropical Conservation Science 12:1-7. Processo IBAMA/SEI n 02001.017713/2019-46.</t>
  </si>
  <si>
    <t xml:space="preserve">Há pouco esforço em relação a essa ação. Em alguns Planos de Manejo, a toninha é mencionada como uma espécie ameaçada, mas não existem ações claras voltadas à redução do esforço de pesca. </t>
  </si>
  <si>
    <t>Monitoria 1 - FMAIII:
A inclusão de ações que visem a redução do esforço da pesca de emalhe para diminuição das capturas acidentais no Plano de Manejo do REVIS Ilha dos Lobos é um tema que será discutido nas oficinas de elaboração do Plano de Manejo da UC. As oficinas estavam previstas iniciar em março de 2020, mas devido a pandemia elas ainda não foram realizadas.
Na área de amortecimento do REVIS Ilha dos Lobos está em andamento um projeto coordenado pelo GEMARS em parceria com os pescadores locais com o intuito de reduzir o esforço de pesca na região. Nesse contexto, existe um Grupo de Trabalho de pesca do REVIS para discutir alternativas econômicas como forma de redução do esforço de pesca. Mas devido a pandemia não houve avanços significativos. 
FMA II:
No Plano de Manejo da APABF existem três ações relacionadas a toninha e o ordenamento da atividade pesqueira:  i) propor e apoiar medidas de proteção do golfinho-nariz-de-garrafa (boto-da-tainha) Tursiops truncatus e da toninha Pontoporia blainvillei no território da APABF e ambientes costeiros adjacentes; ii) estimular e apoiar a pesquisa e monitoramento do golfinho-nariz- de-garrafa e da toninha no território da APABF e identificar os impactos à conservação e ii) desenvolver projetos de monitoramento socioambiental participativo como forma de gestão de conflitos, agregando parcerias e visando à elaboração de acordos de pesca (envolvendo definição de petrechos e embarcações, limites de esforço, áreas de exclusão e outros parâmetros) como base para a normatização de planos específicos. 
FMA I:
Nas três APAs Marinhas do litoral de São Paulo (APA Marinha Litoral Norte, APA Marinha Litoral Centro e APA Marinha Litoral Sul) Grupos de Trabalho integrado da pesca de emalhe tem discutido o ordenamento das redes de emalhe na região. Nenhum  Paper para CIB Juliana Di Tulio; Monitoria 2 - ; Monitoria 3 - Decretos Estaduais os quais aprovam Planos de Manejo das APA Marinha do Litoral de SP, os quais impõe limites para a pesca industrial.; Monitoria 4 - ; Monitoria 5 - Não há produtos obtidos</t>
  </si>
  <si>
    <t>Sugiro que a articulação dessa ação fique sob a responsabilidade de um analista do ICMBio envolvido no processo de formulação e reavaliação dos Planos de Manejo.</t>
  </si>
  <si>
    <t>Essa iniciativa deve partir do centro responsável pela articulação dos Planos de Manejo em nível federal, cabendo ao ICMBio promover a articulação com as esferas estadual e municipal quanto à relevância de incluir, nos Planos de Manejo, a problemática da toninha e a necessidade de discutir a redução do esforço pesqueiro. Pode ser feita ação pro ativa para ações relacionadas ao tema.</t>
  </si>
  <si>
    <t xml:space="preserve">Algumas ações integradas de divulgação estão sendo realizadas, por exemplo, a campanha realizada no âmbito da IWC (https://iwc.int/management-and-conservation/conservation-management-plans/franciscana-dolphin); adicionalmente o Consórcio Franciscana está sendo recuperado com o objetivo, dentre outros, de facilitar a realização de campanhas articuladas. Já há uma identidade visual criada. Em SP há ações de divulgação unificadas. </t>
  </si>
  <si>
    <t>Monitoria 1 - Até onde eu sei, apenas o que foi feito para o Dia da toninha, mas que ao meu ver ainda não é um produto em si.                                                          1. Desenvolvimento de um selo comemorativo (identidade visual) do Dia Nacional da Toninha.(nova identidade visual p/ 2020, será a mesma de todos os anos?)
2. Formação de uma rede de pesquisadores/instituições preocupadas e dedicadas a divulgação da espécie no Brasil;
3. Lançamento de uma Campanha Nacional de divulgação da espécie coordenada pelo Funbio.; Monitoria 2 - Museu virtual da toninha (Maqua/Projeto Toninhas/Funbio): https://museudastoninhas.com.br/. Podcast sobre a toninha (Projeto Toninhas/Funbio). O Gemars produziu um livro infantil para a rede pública. Toninhathon (UFPR): concurso nacional para propor estratégias para redução de bycatch (https://www.toninhathon.com.br/). Projeto "Conhecendo a toninha capixaba". Divulgação da toninha no Globo Reporter (https://globoplay.globo.com/v/10099227/).; Monitoria 3 - Início do "Boletim da Toninha"; Projeto Toninhas tem diversas campanhas de divulgação da espécie; A UFES tem o projeto "Conhecendo a Toninha Capixaba: Educação Ambiental, Divulgação Científica e Conservação" que vai em escolas, praias e bairros que objetiva sensibilizar e informar a sociedade sobre a espécie. Já há uma identidade única para o dia da Toninha. Na CIB foi recomendado o dia internacional da Toninha. Museu da Toninhas (UERJ).; Monitoria 4 - Dia Nacional da Toninha, Tem Toninha Aqui, Toninha a Vista, Minha vizinha Toninha.; Monitoria 5 - Mídias em redes sociais (Identidade visual)</t>
  </si>
  <si>
    <t>Federico, Ingrid, João Miguel, Marta</t>
  </si>
  <si>
    <t>Plataforma que agrupa todas as iniciativas de divulgação e materiais de divulgação da Toninha. Alinhamento de discurso dos educadores ambientais sobre a toninha.</t>
  </si>
  <si>
    <t>X</t>
  </si>
  <si>
    <t xml:space="preserve">Monitoria 1 - Sem ciência. Dia da toninha organizado e realizado de forma virtual devido a pandemia.                                                                                                                                            1. Abertura do Processo n° 02034.000039/2019-83 pelo ICMBIO;
2. Oficialização do dia 1° de outubro como o Dia Nacional da Toninha pelo CMA/ICMBio;
3. Ofício SEI no 975/2019-GABIN/ICMBio encaminhado à Secretaria de Biodiversidade (SBio) do Ministério do Meio Ambiente.; Monitoria 2 - ; Monitoria 3 - Processo ICMBio/SEI n 02034.000039/2019-83, Ofício SEI nº 975/2019-GABIN/ICMBio (Doc. ICMBio/SEI n 6079352); Monitoria 4 - ; Monitoria 5 - </t>
  </si>
  <si>
    <t>Agrupada com a 5.4 (Monitoria 3)</t>
  </si>
  <si>
    <t>AGRUPADA COM A 5.4 NA MONITORIA 3.</t>
  </si>
  <si>
    <t xml:space="preserve">Monitoria 1 - o articulador não entrou em contato com os colaboradores para saber se teve algum produto; Monitoria 2 - ; Monitoria 3 - Projeto toninhas tem diversos materiais para serem trabalhados com escolas.; Monitoria 4 - ; Monitoria 5 - </t>
  </si>
  <si>
    <t xml:space="preserve">A articulação com universidades, secretarias estaduais e municipais de educação para a inserção da toninha nos conteúdos curriculares, extra-curriculares e de extensão, e em materiais didáticos e paradidáticos, nas regiões de ocorrência da espécie, tem sido realizada no âmbito do Projeto Toninhas do Brasil, bem como por diversas instituições parceiras. com reuniões de articulações feitas com os municípios de Laguna/SC, São Francisco do Sul/SC, Joinville/SC, Balneário Barra do Sul/SC, Itapoá/SC, Matinhos/PR, Pontal do Paraná/PR, Praia Grande/SP, Mongaguá/SP, São Sebastião/SP, Ubatuba/SP e Caraguatatuba/SP. Programa Escola Azul (Maré e Ciencia/UNIFESP).
O projeto participa das agendas culturais e pedagógicas dos municípios de sua área de atuação, realizando palestras e exposições e participando de eventos organizados pelas prefeituras e por parceiros.
Também foi feita a articulação com o programa Escola Azul (UNIFESP) para certificação de escolas que trabalham a temática da toninha.
Um curso de extensão com carga horária de 36 horas foi oferecido a educadores e servidores atuantes em instituições de ensino infantil e fundamental - anos iniciais das redes municipais de Ubatuba, Caraguatatuba, São Francisco do Sul e Laguna. O curso foi dividido em cinco módulos, com atividades síncronas e assíncronas, teóricas e práticas, presenciais e online. Ao todo, 77 educadores foram formados em 2 turmas (14 em Caraguatatuba, 9 em Laguna, 32 em São Francisco do Sul e 22 em Ubatuba), envolvendo 25 instituições de ensino (quatro em Caraguatatuba, quatro em Laguna, 13 em São Francisco do Sul e quatro em Ubatuba). As devolutivas obtidas através de questionários antes, durante e depois do curso foram majoritariamente favoráveis. Ao todo, 706 educandos de 24 instituições municipais de ensino infantil e fundamental - anos iniciais em quatro cidades foram alcançados no trabalho continuado nas escolas, considerando-se todos os períodos. Os Baús também foram utilizados em 35 ações de educação não-formal, em 13 municípios, alcançando 6426 participantes eventuais. De acordo com atividades feitas antes, durante e depois da participação das crianças no projeto, a aplicação do Baú da Toninha foi significativamente contributiva para o desenvolvimento destes educandos nos âmbitos funcional, socioemocional e cognitivo. Foram realizadas 101 ações eventuais de educação ambiental, incluindo palestras e exposições, em em 18 municípios de Santa Catarina, São Paulo e Paraná, com 14979 participantes eventuais. Os questionários de percepções aplicados com o público eventual obtiveram uma média ponderada de 76% de acertos. Foram promovidas 10 ações itinerantes Tem Toninha Aqui, em 8 municípios, envolvendo 30 instituições parceiras e com um público total de 866 pessoas.
Além das ações específicas do Toninhas do Brasil, projetos de conservação de todo o território nacional têm incluído a toninha em suas ações de educação ambiental e comunicação. Os projetos incluem: PROFRANCA - Projeto Franca Austral (Instituto Australis), em Imbituba/SC, Projeto Botos, em Laguna/SC, Programa de Recuperação da Biodiversidade Marinha - REBIMAR (Associação MarBrasil), em Matinhos/PR, Projeto Boto Cinza (Instituto de Pesquisas de Cananéia - IPEC), em Cananéia/SP, Instituto Gremar, em Guarujá/SP, Instituto Biopesca, em Praia Grande/SP, Instituto VIVA Verde e Azul, em Ilhabela/SP, Fundação Projeto Tamar, em Ubatuba/SP, Instituto Argonauta, em Ubatuba/SP, Projeto Tecendo as Águas (Instituto Supereco), em São Sebastião/SP e Projeto Baleia Jubarte, em Praia do Forte/BA, e VIVA Verde e Azul, de Ilhabela/SP. Todos os projetos citados atendem instituições de ensino dos seus respectivos municípios.
</t>
  </si>
  <si>
    <t>Monitoria 1 - Não houve produtos conforme previsto pela matriz de planejamento (atas de reuniões de articulação). Porém uma ampla variedade de produtos de comunicação com a temática da toninha, como palestras e webnars, foi disponibilizada nas mídias sociais e está disponível para utilização por professores. 
 O Webnar do Dia da Toninha foi realizado pelo VIVA Golfinhos e Baleias e um relatório com a compilação de participantes e articulações realizadas está sendo produzido pela instituição e estará disponível até o final de 2020. ; Monitoria 2 - ; Monitoria 3 - Foi criado o projeto de extensão “Conhecendo a Toninha Capixaba: Educação Ambiental, Divulgação Científica” no CEUNES, UFES, que trata de resíduos sólidos e toninhas em escolas, eventos e praia, sob minha coordenação. Suas atividades estão sendo desenvolvidas desde julho de 2021. (Ana Farro) Atas de reuniões com secretarias de educação e listas de presença e relatórios descritivos e fotográficos de ações em escolas. (Renan Paitach); Monitoria 4 - Atas de reuniões com secretarias de educação e listas de presença e relatórios descritivos e fotográficos de ações com o público da educação formal. ; Monitoria 5 - - 04 cartas de anuência e parceria com secretarias municipais de educação;
- 01 apostila no formato de e-book orientando a curricularização da temática da toninha no ensino infantil e fundamental - anos iniciais;
- 10 reuniões com secretarias municipais de educação (atas e listas de presença na pasta);
- 16 publicações científicas aceitas, incluindo resumos simples, expandidos, artigos completos e capítulos de livro, sobre a educação ambiental e a sensibilização voltada à temática da toninha;
- 02 turmas de um curso de extensão de 36 horas, com 77 educadores multiplicadores formados em quatro redes municipais de educação; 
- 706 educandos de 25 instituições do ensino básico no público continuado;
- 01 site disponibilizando os materiais;
- 01 livreto de passatempos sobre a temática;
- 02 e-books produzidos sobre a temática; 
- 01 curso para professores abordando a temática;
- 04 kits de materiais didáticos artesanais produzidos para subsidiar a curricularização da temática da toninha distribuídos em 04 redes municipais de educação;
- 01 reunião de articulação com o programa Escola Azul para certificação de escolas que trabalham a temática da toninha;
- 10 materiais e atividades de educação ambiental criados em parceria com alunos de ensino fundamental e médio.</t>
  </si>
  <si>
    <t>João Miguel Neri Camilo Moreira</t>
  </si>
  <si>
    <t>Concluida, mas é uma ação contínua.</t>
  </si>
  <si>
    <t>A toninha tem sido divulgada durante ações realizadas com pescadores de Torres/RS e Passo de Torres/SC. Adicionalmente, a toninha é tema de grande discussão com pescadores do litoral médio e norte do RS devido a uma minuta de regulamentação da pesca de bote no RS que apresenta de forma pioneira o reconhecimento da captura incidental da toninha na pesca de emalhe e propõe medidas de mitigação. Durante, a construção dessa minuta diversos momentos de debate da toninha foram realizados. (Complementar o texto com o descritivo da monitoria 4 e o enviado pela Naira pelo Formulário))</t>
  </si>
  <si>
    <t xml:space="preserve"> Federico - Embora a ação tenha alcançado resultados satisfatórios, a continuidade é imprescindível, considerando a relevância em manter a toninha em evidência e fortalecer sua inserção nas agendas de gestão e conservação. A presença constante nesses fóruns é fundamental para consolidar os avanços obtidos e ampliar o engajamento social e institucional em torno da espécie.</t>
  </si>
  <si>
    <t>Naira Rosana Albuquerque</t>
  </si>
  <si>
    <t xml:space="preserve">Em reunião específica, realizada em Santos em 2025, durante o CMP da Franciscana, reativou-se o funcionamento do consórcio e foi eleito um coordenador. Este está preparando um memorando de entendimento que será enviado aos interessados e será apresentado na reunião do Comitê Científico da IWC em 2026 na Eslovênia. </t>
  </si>
  <si>
    <t>Artur Andriolo (Aqualie/UFJF) e Federico</t>
  </si>
  <si>
    <t>Conclúida</t>
  </si>
  <si>
    <t>Monitoria 1 - ; Monitoria 2 - Divulgação e discussão com a COEXP/IBAMA em reuniões de caráter amplo sobre conservação de cetáceos.  Atas de reunião com os órgão estaduais no ES e RJ.; Monitoria 3 - ; Monitoria 4 - ; Monitoria 5 - Palestras, workshops em diferentes oportunidades onde foi mencionado p PAN toninhas. Essa ação tem um caráter indireto e oportunístico, nem sempre gerando produtos materiais.</t>
  </si>
  <si>
    <t>O ICMBio poderia encaminhar os PANs para os órgãos licenciadores ou via parceiros, como Aqualie.</t>
  </si>
  <si>
    <t>O Projeto Toninhas e o CMA divulga o PAN para diversas UC. O CMA é ouvido em todos os processos de elaboação e revisão de Planos de Manejo de UCs Federais e o PAN Toninha é uma das bases para a manifestação do CMA.</t>
  </si>
  <si>
    <t xml:space="preserve">Monitoria 1 - ; Monitoria 2 - Inclusão de plano de gestão no PM da APAMLN voltado a conservação de cetáceos com prioridade sobre as toninhas.; Monitoria 3 - Plano de Manejo da REVIS Ilha dos Lobos (05/04/23). Procedimento interno do ICMBio, faz com que os PANs sejam sempre considerados nos Planos de Manejo das UCs.; Monitoria 4 - Elaborações e Revisões de PM de UCs Federais levam em consideração os PANs, visto que o CMA sempre é ouvido dentro do processo. ; Monitoria 5 - </t>
  </si>
  <si>
    <t>João Miguel, Thiago</t>
  </si>
  <si>
    <t>O MPA e o MMA fazem parte do GAT do PAN.</t>
  </si>
  <si>
    <t>Monitoria 1 - Se a articulação junto a SAP-MAPA for aceita os produtos são os formulários preenchidos. Carta do GAT para a SAP/MAPA.; Monitoria 2 - ; Monitoria 3 - ; Monitoria 4 - ; Monitoria 5 - Portaria de integrantes do GAT</t>
  </si>
  <si>
    <t>Ingrid, Sérgio Curi Estima (NEMA)</t>
  </si>
  <si>
    <t>O MMA reforça tanto na esfera nacional quanto internacional a importancia de inclusão de ações de conservação da Toninha e redução de captura incidental em políticas públicas. Hoje a redução de captura incidental é uma politica pública do MMA/Gov Federal. Os Planejamentos Espaciais Marinhos (PEM) estão iniciando e é uma oportunidade para esta ação.</t>
  </si>
  <si>
    <t xml:space="preserve">Monitoria 1 - Ofício 340/2020 ICMBio/Dibio para a Dipro/Ibama; minuta de Ofício ICMBio para SAP/MAPA. Plano Nacional de Combate ao Lixo no Mar.  Relatório final da “Oficina da Região Sul da Década do Oceano” que está em fase final de elaboração; Monitoria 2 - ; Monitoria 3 - ; Monitoria 4 - ; Monitoria 5 - </t>
  </si>
  <si>
    <t>Agrupada com 6.1 (Monitoria 4)</t>
  </si>
  <si>
    <t xml:space="preserve">Monitoria 1 - Reunião do Consórcio Franciscana em Porto Alegre em fevereiro de 2020, quando o tema foi pauta.; Monitoria 2 - Sem informação.; Monitoria 3 - ; Monitoria 4 - 15/12/2025; Monitoria 5 - </t>
  </si>
  <si>
    <t>Portaria da REMAB/ICMBio que incentiva a inserção de dados no SIMMAM. Houve acordo de coperação técnica do ICMBio com a UNIVALI criando o Conselho Gestor do SIMMAM e trazendo melhorias ao sistema</t>
  </si>
  <si>
    <t>Monitoria 1 - nenhum; Monitoria 2 - Banco de dados; Monitoria 3 - ; Monitoria 4 - Ata de reuniões; Monitoria 5 - Portaria REMAB, ACT do ICMBio com UNIVALI</t>
  </si>
  <si>
    <t>A REMASE e REMASUL desde 2020 vem sendo fortalecidas com grupos de trocas de informações (whatsapp) ativos e discussão de temas relevantes. Foi elaborada e publicada nova Portaria da REMAB e está sendo elaborado o novo regimento interno das redes. Foi estabelecido Acordo de Cooperação Técnica entre ICMBIO e UNIVALI referente ao SIMMAM e será organizado um Conselho Gestor do SIMMAM. Em 2025 houve curso rápido sobre SIMMAM para interessados das redes. Membros da REMAB fazem parte da Aliança para a Conservação da Toninha, que fornece suporte técnico para ações para reabilitação.</t>
  </si>
  <si>
    <t xml:space="preserve">Monitoria 1 - Ata da Reunião REMASE-REMASUL 2018; Monitoria 2 - Atas das reuniões.; Monitoria 3 - Prado et al., 2022. Intensive and wide-ranging beach surveys uncover temporal and spatial stranding patterns of marine megafauna. ICES Journal of Marine Science. Volume 80, Issue 3, April 2023, Pages 492–506.
Cremer et al. 2022. Long-term patterns of franciscana strandings throughout its distribution. Franciscana book; Monitoria 4 - Os grupos de whatsapp das redes são a principal forma de troca de informações. ; Monitoria 5 - Portaria REMAB, Curso SIMMAM, Grupo de troca de informações, reuniões realizadas, Protocolos de Reabilitação da Aliança. </t>
  </si>
  <si>
    <t>O CMA tem submetido projetos para os editais das chamadas PANs e realizado articulações na CIB. FUNBio abriu edital "Conservação da Toninha", Projeto de Monitoramento da Toninha da APA CIP com verba de conversão de multa.</t>
  </si>
  <si>
    <t xml:space="preserve">Monitoria 1 - ; Monitoria 2 - Projeto submetido ao FDD.; Monitoria 3 - ; Monitoria 4 - Projetos aprovados nas Chamadas PANs do ICMBio. Recursos do MMA para gerar e consolidar informações de pesca incidental.; Monitoria 5 - </t>
  </si>
  <si>
    <t>Concluida, mas deve ser mantida no proximo ciclo.</t>
  </si>
  <si>
    <t>Foram realizadas reuniões no âmbito da CIB em 2023, 2024, 2025 (CMP da Franciscana)  e uma oficina sobre bycatch, organizada pelo CMA/ICMBIO, também em 2025. (Consultar outras monitorias). Workshop de de Resgate e Reabilitação de Toninhas da Aliança para Conservação da Toninha em 2024</t>
  </si>
  <si>
    <t>Monitoria 1 - Diversos relatórios técnicos enviados para a reunião da CIB. ; Monitoria 2 - Relatório do WS Fapesc sobre capturas incidentais.; Monitoria 3 - Foi organizado em 2021 o I Workshop de Estratégias para Redução de Capturas Incidentais de Toninhas, com o tema "Oportunidades e Desafios" em formato online ; Monitoria 4 - ; Monitoria 5 - Buscar produtos das demais monitoras, relatorios da CIB e da Aliança.</t>
  </si>
  <si>
    <t>Concluida, mas contínua</t>
  </si>
  <si>
    <t xml:space="preserve">Desde o início dessa ação tive a iniciativa de contactar os colaboradores da ação além de outros pesquisadores que trabalham diretamente com ações para a conservação de Toninhas, afim de elaborar um Boletim contendo todas as "notícias" mais relevantes de ações que estavam acontecendo, como eventos, workshops, produtos gerados para educação ambiental, pesquisas e publicações em geral. Mesmo com diversos e-mail sempre me deparei com o impasse de realmente poder publicar quando contactava o Centro (CMA), pois justificavam que teria que ter um processo específico para isso e como eu já não estava trabalhando no Centro não tinha acesso aos processos. Em 2023 fui contactada pelo Thiago Rabello do ICMBio/CMA para acompanhar o avanço da ação tivemos algumas trocas de e-mail, mas não ficou claro para mim como seria o processo para continuação do processo. </t>
  </si>
  <si>
    <t xml:space="preserve">Monitoria 1 - Ainda não temos nenhum produto, mas já iniciei processo para a criação do boletim. ; Monitoria 2 - Boletim ; Monitoria 3 - Início do "Boletim da Toninha"; Projeto Toninhas tem diversas campanhas de divulgação da espécie; A UFES tem o projeto "Conhecendo a Toninha Capixaba: Educação Ambiental, Divulgação Científica e Conservação" que vai em escolas, praias e bairros que objetiva sensibilizar e informar a sociedade sobre a espécie. Já há uma identidade única para o dia da Toninha. Na CIB foi recomendado o dia internacional da Toninha. Museu da Toninhas (UERJ).; Monitoria 4 - Estrutura inicial do boletim, mas agora com o Projeto Toninhas do Brasil podemos pensar em algo com uma identidade visual coerente ao que já está sendo feito. ; Monitoria 5 - A estrutura do Boletim já está feita e com colaboração de conteúdo de alguns colaboradores, mas o documento ficou estagnado desde 2024 por falta de orientações de como seria o processo de publicação. Sem essa orientação houve uma desmotivação por parte dos colaboradores da ação que dedicavam seu tempo para contribuir com o material assim como eu como articuladora que me dediquei em reuniões e trabalhando no material assim como contactando colaboradores por e-mail. </t>
  </si>
  <si>
    <t>Por se tratar de uma ação continua,a ção obteve produto, porém por se não o suficiente para ser classfificada como concluída.</t>
  </si>
  <si>
    <t xml:space="preserve">GAT, Adriana Vieira de Miranda </t>
  </si>
  <si>
    <t>Entre vários aspectos importantes, temos publicação sobre a caracterização de subespécie (Pontoporia blainvillei pukusi) para a FMA Ia (Nara et al. 2024). Outro tema importante estudado foi a estrutura de composição de grupos usando acústica. Utilizamos monitoramento acústico passivo e agrupamento hierárquico para identificar grupos coesos no espaço-tempo de toninha (Pontoporia blainvillei).Os resultados indicam que o agrupamento de detecções acústicas pode ser uma forma confiável de definir grupos sociais e pode ser incorporado a futuros métodos de estimativa de densidade, aprimorando a compreensão ecológica e os esforços de conservação para essa espécie evasiva e vulnerável (Mura et al. 2025).</t>
  </si>
  <si>
    <t>Monitoria 1 - Mestrado em fase final.; Monitoria 2 - de Oliveira VKM, Faria DM, Cunha HA, dos Santos TEC, Colosio AC, Barbosa LA, Freire MCC and Farro APC (2020) Low Genetic Diversity of the Endangered Franciscana (Pontoporia blainvillei) in Its Northernmost, Isolated Population (FMAIa, Espírito Santo, Brazil). Front. Mar. Sci. 7:608276. doi: 10.3389/fmars.2020.608276.                                                              SUCUNZA, F.; DANILEWICZ, D.; OTT, P.; NEVES, M.; BERCHIERI, N.; FARRO, A.P.C.; MARTINS, A. S.; ZERBINI, A. Population size and IUCN Red Listing of the isolated northern population of the franciscana (Pontoporia blainvillei). In: Annual International Whaling Comission (IWC), 2020, Cambridge. Annual International Whaling Comission (IWC), 2020.                                            CUNHA, H. A.; GARIBOLDI, M.;  MENDEZ, M.; SECCHI, E.; OLIVEIRA, L. R.; OTT, P.; TORREZ-FLORES, J.; FARRO, A.P.C. Review on franciscana stock structure and Franciscana Management Areas (FMA). In: Annual International Whaling Comission (IWC), 2020, Cambridge. Annual International Whaling Comission (IWC), 2020.                                                                           MARCONDES, M. C. C.; COLOSIO, A.; RAMOS, H. G. C.; CREMER, M. J.; PALAZZO JR, J. T.; BARBOSA, L. A.; FARRO, A.P.C.; ANDRIOLO, A. ; DAPPER, C. G.; CAMPOS, R. O. Threats to Franciscana in FMA Ia. In: Annual International Whaling Comission (IWC), 2020, Cambridge. Annual International Whaling Comission (IWC), 2020.
                                      Vanessa Kuboyama Marques de Oliveira. Diversidade genética das toninhas, Pontoporia blainvillei no Espírito Santo, Brasil. 2019. Trabalho de Conclusão de Curso. (Graduação em Ciências Biológicas) - Universidade Federal do Espírito Santo. Orientador: Ana Paula Cazerta Farro.
 Relatório FEST/Renova. (Acao 3_3 e 8_5 Anexo 6_Relatório Anual_Bioacústica_2020).     Dissertação Lucas Lima de OliveiraUso de veículos aéreos não tripulados (VANT’s) para monitoramento de condição corporal de pequenos cetáceos sul americanos. PPG Biodiversidade da UFJF.                             Trabalho de contaminantes (Milton); Monitoria 3 - Relatório CMP toninha so SC-IWC (Artur Andriolo), '- NARA, LUANA ; CREMER, MARTA J. ; FARRO, ANA P. C. ; COLOSIO, ADRIANA CASTALDO ; BARBOSA, LUPÉRCIO A. ; BERTOZZI, CAROLINA P. ; SECCHI, EDUARDO R. ; PAGLIANI, BRUNA ; COSTA-URRUTIA, PAULA ; GARIBOLDI, MARIA C. ; LAZOSKI, CRISTIANO ; CUNHA, HAYDÉE A. . Phylogeography of the Endangered Franciscana Dolphin: Timing and Geological Setting of the Evolution of Populations. JOURNAL OF MAMMALIAN EVOLUTION, v. 1, p. 1-17, 2022.
- DOMIT, C. ; TREVIZANI, T. H. ;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v. , p. 265-302. Araujo, S.C.; Di Beneditto, A.P.; Gatts, C.E.N.; Moreira, S.C.; Domit, C.; Gama, R.M.; Martins, A.; Zappes, C.A. Local ecological knowledge of fishers from southern and southeastern Brazil about the franciscana dolphin Pontoporia blainvillei: Strategies for conservation. An Acad Bras Cienc, 2023.
Cunha, H.A.. Chapter 6 - Genetic diversity, population structure and phylogeography. In: Paulo Cesar Simões-Lopes; Marta Jussara Cremer. (Org.). The Franciscana Dolphin: On the Edge of Survival. 1ed.London, UK: Academic Press - an imprint of Elsevier, 2022, v.1, p. 1-496.
DOMIT, C.; TREVIZANI, T. H.; FARRO, A.P.C. ; SILVA, A. Z. ; BELLEGHEM, T. V. ; HERBST, D. F. ; TARDIN, R. H. ; BISI, T. ; LAPORTA, P. ; VIDAL, L. G. ; CHUPIL, H. ; MARCONDES, D. S. ; FONSECA, G. F. ; VALLE, R. R. ; BERNINSONE, L. G. ; BARBOSA, C. B. ; CREMER, M. J. ; BROADHURSTO, M. K. . Coastal development and habitat loss: understanding and resolving associated threats to the franciscana, Pontoporia blainvillei. In: PAULO CÉSAR SIMÕES-LOPES; MARTA JUSSARA CREMER. (Org.). The Franciscana Dolphin - On the Edge of Survival. 1ed.: Elsevier, 2022, p. 265-302.
Lailson-Brito, J,.Jr ; Oliveira-Ferreira, N. ; Moura Reis Manhães, Bárbara ; Bisi, T. L. ; Santos-Neto, Elitieri B. . Chemical pollution and franciscana? A Review. In: Paulo César Simões-Lopes E Marta Jussara Cremer. (Org.). Chemical pollution and franciscana? A Review. 1ed.Londres: Academic Press, - an imprint of Elsevier, 2022, v. 1, p. 235-264.
Vannuci-Silva, M. ; Manhães, B.M.R. ; Guari, E.B. ; Botta, S. ; Colosio, A.C. ; Barbosa, L.A. ; Bertozzi, C.P. ; Azevedo, A.F. ; Cunha, H.A. ; Bisi, T.L. ; Lailson-Brito, J.  Spatial trends of trace elements bioaccumulation in the most endangered dolphin from the Southwestern Atlantic Ocean: The franciscana (Pontoporia blainvillei). ENVIRONMENTAL POLLUTION, v. 308, p. 119655, 2022.(Ana Paula Farro)                                                            .                                                                                                                                                                                                                 Ramos, H. G. C., Colosio, A. C., Marcondes, M. C. C., Fontes, F. C., Dapper, C. G., Campos, R. O., Ghisolfi, R. D., Bovendorp, R. S., &amp; Baumgarten, J. E.† (2022). Carcass non-recovery rate of franciscana dolphin (Pontoporia blainvillei), calibrated with a drift mark-recapture study at FMA Ia, Brazil. Latin American Journal of Aquatic Mammals, 17(2), 93-104. https://doi.org/10.5597/lajam00288..                                                                             Prado et al., 2022. Intensive and wide-ranging beach surveys uncover temporal and spatial stranding patterns of marine megafauna. ICES Journal of Marine Science. Volume 80, Issue 3, April 2023, Pages 492–506.                                                            .                                                                                                                                                                                      Há outros artigos no CMP da Toninha/SC-IWC que devem ser inclusos como produtos deste PAN (será publicado nos próximos 2 meses).                                                                                                                                                                                                                                                                                                          PAULO CÉSAR SIMÕES-LOPES; MARTA JUSSARA CREMER. (Org.). The Franciscana Dolphin - On the Edge of Survival. 1ed.: Elsevier, 2022 (melhorar a redação); Monitoria 4 - Relatórios Fest/Renova semestrais e anuais (RSE23 e  RA23). Dissertação de Mestrado de 2023 da UERJ. Amorim et al. 2022 Acoustic identification and classification of four dolphin species in the Brazilian marine area affected by the largest tailings dam failure disaster.  Acoustical Society of America. https://doi.org/10.1121/10.0016358; Mura et al. 2023 SC/69A/CMP/14 Sub-committees/working group name: CMP Evaluating franciscanas individual cue rate: a step for density and abundance estimation through PAM. [10:18] Ana
Oliveira, 2023. Relação de parentesco de uma população isolada de toninha (Pontoporia blainvillei, Gervais &amp; D’Orbigny, 1844) no Brasil, Sudoeste do Oceano Atlântico. Dissertação de Mestrado no Programa de Pós-graduação em Ciências Biológicas - Biologia Animal da Universidade Federal do Espírito Santo.
Teixeira, 2022. Relações tróficas da toninha, Pontoporia blainvillei (Gervais e d'Orbigny,1844), do litoral do Espírito Santo. 2022. Dissertação de Mestrado em Oceanografia da Universidade do Estado do Rio de Janeiro.; Monitoria 5 - Entre outros - Publicações: Nara et al. 2024 e Mura et al. 2025. (Buscar outras monitorias)</t>
  </si>
  <si>
    <t>SITUAÇÃO ATUAL DAS AÇÕES - MONITORIA FINAL (2025)</t>
  </si>
  <si>
    <t>Iniciada e não concluída no período previsto</t>
  </si>
  <si>
    <t>TOTAL DE AÇÕES DO PAN</t>
  </si>
  <si>
    <t>Monitoria 1 - Dados estao sendo coletados mas ainda nao foi gerado nenhum documento tecnico. Relatórios internos do GEMARS; Monitoria 2 - ; Monitoria 3 - ; Monitoria 4 - ; Monitoria 5 - Relatórios de projetos Toninhas</t>
  </si>
  <si>
    <t>Monitoria 1 - ; Monitoria 2 - Plano de Gestão Ecossistêmica da Baía Babitonga; Monitoria 3 - Documento técnico encaminhado para órgãos competentes. Na CIB 2023 houve a recomendação de criação de UC na Baia da Babitonga e há IMMAs em processo de revisão, que abrangem a Baia da Babitonga.; Monitoria 4 - ; Monitoria 5 - Relatório da oficina CIB</t>
  </si>
  <si>
    <t>Monitoria 1 - Dia da toninha, divulgação da espécie em GTs de Emalhe. Atas do Fórum.; Monitoria 2 - Não há produtos.; Monitoria 3 - ; Monitoria 4 - Atas de reuniões com secretarias de educação e listas de presença e relatórios descritivos e fotográficos de ações com o público da educação formal( Adriana);; Monitoria 5 - Minuta elaborada</t>
  </si>
  <si>
    <t xml:space="preserve">Monitoria 1 - ; Monitoria 2 - ; Monitoria 3 - ; Monitoria 4 - ; Monitoria 5 - Reunião específica, realizada em Santos em 2025, durante o CMP da Franciscana. Não há um produto material sobre o encontro que seja do meu conhecimento. </t>
  </si>
  <si>
    <t xml:space="preserve">Monitoria 1 - Etapas de campo na região da FMAIa.   SC/68B/ASI/07 Rev1; SC/68B/ASI/06; SC/68B/ASI/05; Monitoria 2 - Relatórios RRDM p/ FMA Ia (Gemars). Artigos para IWC: SC/68B/ASI05; SC/68B/ASI06; SC/68B/ASI07; SC/68B/ASI04; SC/68B/ASI08; SUCUNZA, F.; DANILEWICZ, D.; OTT, P.; NEVES, M.; BERCHIERI, N.; FARRO, A.P.C.; MARTINS, A. S.; ZERBINI, A. Population size and IUCN Red Listing of the isolated northern population of the franciscana (Pontoporia blainvillei). In: Annual International Whaling Comission (IWC), 2020, Cambridge. Annual International Whaling Comission (IWC), 2020.       ; Monitoria 3 - Relatório do sub-comitê do SC-IWC com resultados de estudos de sobrevoo e estudos com uso de sistemas de acustica  para avaliar distribuição e estimar abundância de toninhas. Ver Annex D - ASI/SC/69A:
Franciscana in FMA Ia: 1,183 (CV 0.76) in 2018. Category 1A
Franciscana in FMA Ib: 1,590 (CV 0.53) in 2011; and 1,521 (CV 0.47) in 2017. Category 1A
Franciscana in FMA II: 9,284 (CV = 0.28) in 2009. Category 1A 
Franciscana in FMA III: 43,148 (CV 0.311) in 2022. Category 1A
Franciscana in FMA III along the Brazilian portion of the range of the stock: 9,437 (CV 0.34) in 2014. Category 2 (Frederico Sucunza); Monitoria 4 - 1) SC/69A/CMP/13 Sub-committees/working group name: CMP Adapting an acoustic sailboat survey to estimate the distribution and abundance of a fringe population of franciscana dolphin (Pontoporia blainvillei) (FMA Ia). 2) SC/69A/CMP/14 Sub-committees/working group name: CMP Evaluating franciscanas individual cue rate: a step for density and abundance estimation through PAM. 3) SC/69A/CMP/20 Sub-committees/working group name: CMP Distribution and abundance of Franciscana (Pontoporia blainvillei) in northern Rio de Janeiro, Brazil: core habitat and density decline . ; Monitoria 5 - Dissertação de João Pedro Mura a ser defendida em 31 de outubro de 2025 com estimação de abundância de toninha na FMA Ia, usando acústica, com avaliação da tendência populacional para os anos de 2019 a 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</si>
</sst>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R$&quot;\ * #,##0.00_-;\-&quot;R$&quot;\ * #,##0.00_-;_-&quot;R$&quot;\ * &quot;-&quot;??_-;_-@_-"/>
    <numFmt numFmtId="164" formatCode="[$-416]mmmm\-yy;@"/>
    <numFmt numFmtId="165" formatCode="mm/yy"/>
    <numFmt numFmtId="166" formatCode="[$-416]mmm\-yy;@"/>
  </numFmts>
  <fonts count="4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i/>
      <sz val="11"/>
      <name val="Calibri"/>
      <family val="2"/>
    </font>
    <font>
      <sz val="11"/>
      <color theme="1"/>
      <name val="Calibri"/>
      <family val="2"/>
    </font>
    <font>
      <strike/>
      <sz val="11"/>
      <name val="Calibri"/>
      <family val="2"/>
    </font>
    <font>
      <sz val="11"/>
      <color rgb="FFFF0000"/>
      <name val="Calibri"/>
      <family val="2"/>
    </font>
    <font>
      <sz val="10"/>
      <name val="Calibri"/>
      <family val="2"/>
    </font>
    <font>
      <sz val="11"/>
      <name val="Arial"/>
      <family val="2"/>
    </font>
    <font>
      <b/>
      <sz val="11"/>
      <name val="Calibri"/>
      <family val="2"/>
      <scheme val="minor"/>
    </font>
    <font>
      <b/>
      <sz val="11"/>
      <name val="Arial"/>
      <family val="2"/>
    </font>
    <font>
      <b/>
      <sz val="14"/>
      <name val="Calibri"/>
      <family val="2"/>
      <scheme val="minor"/>
    </font>
    <font>
      <sz val="12"/>
      <name val="Book Antiqua"/>
      <family val="1"/>
    </font>
    <font>
      <sz val="12"/>
      <name val="Times New Roman"/>
      <family val="1"/>
    </font>
    <font>
      <sz val="11"/>
      <color rgb="FF000000"/>
      <name val="Calibri"/>
      <family val="2"/>
    </font>
    <font>
      <sz val="11"/>
      <color rgb="FF00B0F0"/>
      <name val="Calibri"/>
      <family val="2"/>
      <scheme val="minor"/>
    </font>
    <font>
      <sz val="8"/>
      <color theme="1"/>
      <name val="Calibri"/>
      <family val="2"/>
      <scheme val="minor"/>
    </font>
    <font>
      <sz val="8"/>
      <color rgb="FFFF0000"/>
      <name val="Calibri"/>
      <family val="2"/>
      <scheme val="minor"/>
    </font>
    <font>
      <sz val="8"/>
      <name val="Calibri"/>
      <family val="2"/>
      <scheme val="minor"/>
    </font>
    <font>
      <b/>
      <sz val="18"/>
      <name val="Calibri"/>
      <family val="2"/>
      <scheme val="minor"/>
    </font>
  </fonts>
  <fills count="23">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1"/>
        <bgColor indexed="64"/>
      </patternFill>
    </fill>
    <fill>
      <patternFill patternType="solid">
        <fgColor rgb="FFFFFFFF"/>
        <bgColor indexed="64"/>
      </patternFill>
    </fill>
    <fill>
      <patternFill patternType="solid">
        <fgColor theme="0"/>
        <bgColor theme="4" tint="0.79998168889431442"/>
      </patternFill>
    </fill>
  </fills>
  <borders count="60">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style="thin">
        <color indexed="64"/>
      </left>
      <right/>
      <top/>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1" fillId="0" borderId="0"/>
    <xf numFmtId="44" fontId="1" fillId="0" borderId="0" applyFont="0" applyFill="0" applyBorder="0" applyAlignment="0" applyProtection="0"/>
  </cellStyleXfs>
  <cellXfs count="535">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8" fillId="0" borderId="0" xfId="0" applyFont="1" applyAlignment="1">
      <alignment horizontal="center" vertical="center"/>
    </xf>
    <xf numFmtId="0" fontId="19" fillId="0" borderId="31" xfId="0" applyFont="1" applyBorder="1" applyAlignment="1">
      <alignment horizontal="left" vertical="center"/>
    </xf>
    <xf numFmtId="0" fontId="19" fillId="0" borderId="30"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9" xfId="0" applyFont="1" applyFill="1" applyBorder="1" applyAlignment="1">
      <alignment horizontal="center" vertical="center"/>
    </xf>
    <xf numFmtId="0" fontId="21" fillId="0" borderId="30"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14" fillId="0" borderId="0" xfId="0" applyFont="1" applyAlignment="1">
      <alignment horizont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6" fillId="0" borderId="33" xfId="1"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2" xfId="1" applyFont="1" applyBorder="1" applyAlignment="1" applyProtection="1">
      <alignment horizontal="center" vertical="center"/>
    </xf>
    <xf numFmtId="9" fontId="16" fillId="0" borderId="15" xfId="1" applyFont="1" applyBorder="1" applyAlignment="1" applyProtection="1">
      <alignment horizontal="center" vertical="center"/>
    </xf>
    <xf numFmtId="9" fontId="16" fillId="0" borderId="21" xfId="1" applyFont="1" applyBorder="1" applyAlignment="1" applyProtection="1">
      <alignment horizontal="center" vertical="center"/>
    </xf>
    <xf numFmtId="0" fontId="23" fillId="0" borderId="2" xfId="0" applyFont="1" applyBorder="1" applyAlignment="1">
      <alignment horizontal="center" vertical="center" wrapText="1"/>
    </xf>
    <xf numFmtId="164" fontId="23" fillId="0" borderId="2" xfId="0" applyNumberFormat="1" applyFont="1" applyBorder="1" applyAlignment="1">
      <alignment horizontal="center" vertical="center" wrapText="1"/>
    </xf>
    <xf numFmtId="17" fontId="23" fillId="0" borderId="2" xfId="0" applyNumberFormat="1" applyFont="1" applyBorder="1" applyAlignment="1">
      <alignment horizontal="center" vertical="center" wrapText="1"/>
    </xf>
    <xf numFmtId="4" fontId="23" fillId="0" borderId="2" xfId="0" applyNumberFormat="1" applyFont="1" applyBorder="1" applyAlignment="1">
      <alignment horizontal="center" vertical="center" wrapText="1"/>
    </xf>
    <xf numFmtId="49" fontId="17" fillId="4" borderId="52" xfId="0" applyNumberFormat="1" applyFont="1" applyFill="1" applyBorder="1" applyAlignment="1">
      <alignment horizontal="center" vertical="center" wrapText="1"/>
    </xf>
    <xf numFmtId="0" fontId="6" fillId="20" borderId="53" xfId="0" applyFont="1" applyFill="1" applyBorder="1" applyAlignment="1">
      <alignment horizontal="center" vertical="center"/>
    </xf>
    <xf numFmtId="0" fontId="6" fillId="20" borderId="3" xfId="0" applyFont="1" applyFill="1" applyBorder="1" applyAlignment="1">
      <alignment horizontal="center" vertical="center"/>
    </xf>
    <xf numFmtId="0" fontId="6" fillId="20" borderId="5" xfId="0" applyFont="1" applyFill="1" applyBorder="1" applyAlignment="1">
      <alignment horizontal="center" vertical="center"/>
    </xf>
    <xf numFmtId="0" fontId="6" fillId="20" borderId="5" xfId="0" applyFont="1" applyFill="1" applyBorder="1" applyAlignment="1">
      <alignment horizontal="center" vertical="center" wrapText="1"/>
    </xf>
    <xf numFmtId="0" fontId="0" fillId="20" borderId="5" xfId="0" applyFill="1" applyBorder="1" applyAlignment="1">
      <alignment horizontal="center" vertical="center"/>
    </xf>
    <xf numFmtId="164" fontId="22" fillId="20" borderId="5" xfId="0" applyNumberFormat="1" applyFont="1" applyFill="1" applyBorder="1" applyAlignment="1">
      <alignment horizontal="center" vertical="center" wrapText="1"/>
    </xf>
    <xf numFmtId="0" fontId="9" fillId="20" borderId="3" xfId="0" applyFont="1" applyFill="1" applyBorder="1" applyAlignment="1">
      <alignment horizontal="center" vertical="center" wrapText="1"/>
    </xf>
    <xf numFmtId="1" fontId="9" fillId="20" borderId="3" xfId="0" applyNumberFormat="1" applyFont="1" applyFill="1" applyBorder="1" applyAlignment="1">
      <alignment horizontal="center" vertical="center" wrapText="1"/>
    </xf>
    <xf numFmtId="0" fontId="6" fillId="20" borderId="3" xfId="0" applyFont="1" applyFill="1" applyBorder="1" applyAlignment="1">
      <alignment horizontal="center" vertical="center" wrapText="1"/>
    </xf>
    <xf numFmtId="0" fontId="6" fillId="20" borderId="54" xfId="0" applyFont="1" applyFill="1" applyBorder="1" applyAlignment="1">
      <alignment horizontal="center" vertical="center" wrapText="1"/>
    </xf>
    <xf numFmtId="0" fontId="6" fillId="20" borderId="53" xfId="0" applyFont="1" applyFill="1" applyBorder="1" applyAlignment="1">
      <alignment horizontal="center" vertical="center" wrapText="1"/>
    </xf>
    <xf numFmtId="0" fontId="0" fillId="20" borderId="0" xfId="0" applyFill="1" applyAlignment="1">
      <alignment vertical="center"/>
    </xf>
    <xf numFmtId="165" fontId="23" fillId="0" borderId="2" xfId="0" applyNumberFormat="1" applyFont="1" applyBorder="1" applyAlignment="1">
      <alignment horizontal="center" vertical="center" wrapText="1"/>
    </xf>
    <xf numFmtId="0" fontId="23" fillId="4" borderId="2" xfId="0" applyFont="1" applyFill="1" applyBorder="1" applyAlignment="1">
      <alignment horizontal="center" vertical="center" wrapText="1"/>
    </xf>
    <xf numFmtId="0" fontId="25" fillId="0" borderId="2" xfId="0" applyFont="1" applyBorder="1" applyAlignment="1">
      <alignment horizontal="center" vertical="center" wrapText="1"/>
    </xf>
    <xf numFmtId="17" fontId="25" fillId="0" borderId="2"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164" fontId="25" fillId="0" borderId="2" xfId="0" applyNumberFormat="1" applyFont="1" applyBorder="1" applyAlignment="1">
      <alignment horizontal="center" vertical="center" wrapText="1"/>
    </xf>
    <xf numFmtId="16" fontId="23" fillId="0" borderId="2" xfId="0" applyNumberFormat="1" applyFont="1" applyBorder="1" applyAlignment="1">
      <alignment horizontal="center" vertical="center" wrapText="1"/>
    </xf>
    <xf numFmtId="17" fontId="26" fillId="0" borderId="2" xfId="0" applyNumberFormat="1" applyFont="1" applyBorder="1" applyAlignment="1">
      <alignment horizontal="center" vertical="center" wrapText="1"/>
    </xf>
    <xf numFmtId="0" fontId="23" fillId="0" borderId="0" xfId="0" applyFont="1" applyAlignment="1">
      <alignment horizontal="center" vertical="center" wrapText="1"/>
    </xf>
    <xf numFmtId="17" fontId="23" fillId="4" borderId="2" xfId="0" applyNumberFormat="1" applyFont="1" applyFill="1" applyBorder="1" applyAlignment="1">
      <alignment horizontal="center" vertical="center" wrapText="1"/>
    </xf>
    <xf numFmtId="0" fontId="23" fillId="4" borderId="0" xfId="0" applyFont="1" applyFill="1" applyAlignment="1">
      <alignment horizontal="center" vertical="center" wrapText="1"/>
    </xf>
    <xf numFmtId="164" fontId="23" fillId="4" borderId="2" xfId="0" applyNumberFormat="1" applyFont="1" applyFill="1" applyBorder="1" applyAlignment="1">
      <alignment horizontal="center" vertical="center" wrapText="1"/>
    </xf>
    <xf numFmtId="4" fontId="23" fillId="4" borderId="2" xfId="0" applyNumberFormat="1" applyFont="1" applyFill="1" applyBorder="1" applyAlignment="1">
      <alignment horizontal="center" vertical="center" wrapText="1"/>
    </xf>
    <xf numFmtId="49" fontId="17" fillId="0" borderId="52" xfId="0" applyNumberFormat="1" applyFont="1" applyBorder="1" applyAlignment="1">
      <alignment horizontal="center" vertical="center" wrapText="1"/>
    </xf>
    <xf numFmtId="49" fontId="23" fillId="0" borderId="52" xfId="0" applyNumberFormat="1" applyFont="1" applyBorder="1" applyAlignment="1">
      <alignment horizontal="center" vertical="center" wrapText="1"/>
    </xf>
    <xf numFmtId="0" fontId="23" fillId="0" borderId="5" xfId="0" applyFont="1" applyBorder="1" applyAlignment="1">
      <alignment horizontal="center" vertical="center" wrapText="1"/>
    </xf>
    <xf numFmtId="49" fontId="17" fillId="4" borderId="55" xfId="0" applyNumberFormat="1" applyFont="1" applyFill="1" applyBorder="1" applyAlignment="1">
      <alignment horizontal="center" vertical="center" wrapText="1"/>
    </xf>
    <xf numFmtId="0" fontId="26" fillId="4" borderId="2" xfId="0" applyFont="1" applyFill="1" applyBorder="1" applyAlignment="1">
      <alignment horizontal="center" vertical="center" wrapText="1"/>
    </xf>
    <xf numFmtId="17" fontId="26" fillId="4" borderId="2" xfId="0" applyNumberFormat="1" applyFont="1" applyFill="1" applyBorder="1" applyAlignment="1">
      <alignment horizontal="center" vertical="center" wrapText="1"/>
    </xf>
    <xf numFmtId="165" fontId="23" fillId="4" borderId="2" xfId="0" applyNumberFormat="1" applyFont="1" applyFill="1" applyBorder="1" applyAlignment="1">
      <alignment horizontal="center" vertical="center" wrapText="1"/>
    </xf>
    <xf numFmtId="17" fontId="27" fillId="0" borderId="2" xfId="0" applyNumberFormat="1" applyFont="1" applyBorder="1" applyAlignment="1">
      <alignment horizontal="center" vertical="center" wrapText="1"/>
    </xf>
    <xf numFmtId="0" fontId="28" fillId="4" borderId="2" xfId="0" applyFont="1" applyFill="1" applyBorder="1" applyAlignment="1">
      <alignment horizontal="center" vertical="center" wrapText="1"/>
    </xf>
    <xf numFmtId="165" fontId="25" fillId="0" borderId="2" xfId="0" applyNumberFormat="1" applyFont="1" applyBorder="1" applyAlignment="1">
      <alignment horizontal="center" vertical="center" wrapText="1"/>
    </xf>
    <xf numFmtId="0" fontId="26" fillId="0" borderId="2" xfId="0" applyFont="1" applyBorder="1" applyAlignment="1">
      <alignment horizontal="center" vertical="center" wrapText="1"/>
    </xf>
    <xf numFmtId="3" fontId="23" fillId="4" borderId="2" xfId="0" applyNumberFormat="1" applyFont="1" applyFill="1" applyBorder="1" applyAlignment="1">
      <alignment horizontal="center" vertical="center" wrapText="1"/>
    </xf>
    <xf numFmtId="165" fontId="25" fillId="4" borderId="2" xfId="0" applyNumberFormat="1" applyFont="1" applyFill="1" applyBorder="1" applyAlignment="1">
      <alignment horizontal="center" vertical="center" wrapText="1"/>
    </xf>
    <xf numFmtId="0" fontId="25" fillId="4" borderId="2" xfId="0" applyFont="1" applyFill="1" applyBorder="1" applyAlignment="1">
      <alignment horizontal="center" vertical="center" wrapText="1"/>
    </xf>
    <xf numFmtId="4" fontId="25" fillId="4" borderId="2" xfId="0" applyNumberFormat="1" applyFont="1" applyFill="1" applyBorder="1" applyAlignment="1">
      <alignment horizontal="center" vertical="center" wrapText="1"/>
    </xf>
    <xf numFmtId="17" fontId="25" fillId="4" borderId="2" xfId="0" applyNumberFormat="1" applyFont="1" applyFill="1" applyBorder="1" applyAlignment="1">
      <alignment horizontal="center" vertical="center" wrapText="1"/>
    </xf>
    <xf numFmtId="0" fontId="17" fillId="0" borderId="2" xfId="0" applyFont="1" applyBorder="1" applyAlignment="1">
      <alignment vertical="center" wrapText="1"/>
    </xf>
    <xf numFmtId="0" fontId="17" fillId="0" borderId="4" xfId="0" applyFont="1" applyBorder="1" applyAlignment="1">
      <alignment vertical="center" wrapText="1"/>
    </xf>
    <xf numFmtId="0" fontId="17" fillId="0" borderId="2" xfId="0" applyFont="1" applyBorder="1" applyAlignment="1">
      <alignment vertical="center"/>
    </xf>
    <xf numFmtId="0" fontId="29" fillId="0" borderId="2" xfId="0" applyFont="1" applyBorder="1" applyAlignment="1">
      <alignment vertical="center" wrapText="1"/>
    </xf>
    <xf numFmtId="0" fontId="17" fillId="0" borderId="0" xfId="0" applyFont="1" applyAlignment="1">
      <alignment vertical="center" wrapText="1"/>
    </xf>
    <xf numFmtId="0" fontId="17" fillId="0" borderId="4" xfId="0" applyFont="1" applyBorder="1" applyAlignment="1">
      <alignment vertical="center"/>
    </xf>
    <xf numFmtId="0" fontId="29" fillId="0" borderId="0" xfId="0" applyFont="1" applyAlignment="1">
      <alignment vertical="center" wrapText="1"/>
    </xf>
    <xf numFmtId="4" fontId="17" fillId="0" borderId="2" xfId="0" applyNumberFormat="1" applyFont="1" applyBorder="1" applyAlignment="1">
      <alignment vertical="center"/>
    </xf>
    <xf numFmtId="0" fontId="29" fillId="0" borderId="0" xfId="0" applyFont="1" applyAlignment="1">
      <alignment vertical="center"/>
    </xf>
    <xf numFmtId="0" fontId="17" fillId="0" borderId="0" xfId="0" applyFont="1" applyAlignment="1">
      <alignment vertical="center"/>
    </xf>
    <xf numFmtId="0" fontId="29" fillId="0" borderId="0" xfId="0" applyFont="1" applyAlignment="1">
      <alignment wrapText="1"/>
    </xf>
    <xf numFmtId="0" fontId="30" fillId="0" borderId="2" xfId="0" applyFont="1" applyBorder="1" applyAlignment="1">
      <alignment vertical="center"/>
    </xf>
    <xf numFmtId="0" fontId="29" fillId="0" borderId="51" xfId="0" applyFont="1" applyBorder="1" applyAlignment="1">
      <alignment vertical="center" wrapText="1"/>
    </xf>
    <xf numFmtId="0" fontId="30" fillId="0" borderId="2" xfId="0" applyFont="1" applyBorder="1" applyAlignment="1">
      <alignment vertical="center" wrapText="1"/>
    </xf>
    <xf numFmtId="17" fontId="29" fillId="0" borderId="0" xfId="0" applyNumberFormat="1" applyFont="1" applyAlignment="1">
      <alignment vertical="center" wrapText="1"/>
    </xf>
    <xf numFmtId="0" fontId="30" fillId="0" borderId="4" xfId="0" applyFont="1" applyBorder="1" applyAlignment="1">
      <alignment vertical="center" wrapText="1"/>
    </xf>
    <xf numFmtId="0" fontId="17" fillId="0" borderId="2" xfId="0" applyFont="1" applyBorder="1" applyAlignment="1">
      <alignment horizontal="left" vertical="center" wrapText="1"/>
    </xf>
    <xf numFmtId="0" fontId="29" fillId="0" borderId="2" xfId="0" applyFont="1" applyBorder="1" applyAlignment="1">
      <alignment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7" fillId="0" borderId="2" xfId="0" applyFont="1" applyBorder="1" applyAlignment="1">
      <alignment vertical="top" wrapText="1"/>
    </xf>
    <xf numFmtId="0" fontId="33" fillId="0" borderId="0" xfId="0" applyFont="1" applyAlignment="1">
      <alignment horizontal="justify" vertical="center"/>
    </xf>
    <xf numFmtId="0" fontId="33" fillId="0" borderId="2" xfId="0" applyFont="1" applyBorder="1" applyAlignment="1">
      <alignment horizontal="justify" vertical="center"/>
    </xf>
    <xf numFmtId="166" fontId="23" fillId="0" borderId="2"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wrapText="1"/>
    </xf>
    <xf numFmtId="0" fontId="0" fillId="6" borderId="2" xfId="0" applyFill="1" applyBorder="1" applyAlignment="1">
      <alignment horizontal="center" vertical="center" wrapText="1"/>
    </xf>
    <xf numFmtId="165" fontId="23" fillId="0" borderId="2" xfId="0" applyNumberFormat="1" applyFont="1" applyBorder="1" applyAlignment="1">
      <alignment horizontal="center" vertical="top" wrapText="1"/>
    </xf>
    <xf numFmtId="0" fontId="23" fillId="0" borderId="2" xfId="0" applyFont="1" applyBorder="1" applyAlignment="1">
      <alignment horizontal="center" vertical="top" wrapText="1"/>
    </xf>
    <xf numFmtId="166" fontId="23" fillId="0" borderId="2" xfId="0" applyNumberFormat="1" applyFont="1" applyBorder="1" applyAlignment="1">
      <alignment horizontal="center" vertical="top" wrapText="1"/>
    </xf>
    <xf numFmtId="4" fontId="23" fillId="0" borderId="2" xfId="0" applyNumberFormat="1" applyFont="1" applyBorder="1" applyAlignment="1">
      <alignment horizontal="center" vertical="top" wrapText="1"/>
    </xf>
    <xf numFmtId="0" fontId="0" fillId="0" borderId="2" xfId="0" applyBorder="1" applyAlignment="1">
      <alignment horizontal="center" vertical="top" wrapText="1"/>
    </xf>
    <xf numFmtId="0" fontId="0" fillId="0" borderId="2" xfId="0" applyBorder="1" applyAlignment="1">
      <alignment vertical="top" wrapText="1"/>
    </xf>
    <xf numFmtId="0" fontId="0" fillId="0" borderId="2" xfId="0" applyBorder="1" applyAlignment="1">
      <alignment horizontal="left" vertical="top" wrapText="1"/>
    </xf>
    <xf numFmtId="0" fontId="23" fillId="4" borderId="2" xfId="0" applyFont="1" applyFill="1" applyBorder="1" applyAlignment="1">
      <alignment horizontal="left" vertical="top" wrapText="1"/>
    </xf>
    <xf numFmtId="0" fontId="0" fillId="4" borderId="2" xfId="0" applyFill="1" applyBorder="1" applyAlignment="1">
      <alignment horizontal="center" vertical="center" wrapText="1"/>
    </xf>
    <xf numFmtId="166" fontId="23" fillId="4" borderId="2" xfId="0" applyNumberFormat="1" applyFont="1" applyFill="1" applyBorder="1" applyAlignment="1">
      <alignment horizontal="center" vertical="center" wrapText="1"/>
    </xf>
    <xf numFmtId="0" fontId="23" fillId="0" borderId="2" xfId="0" applyFont="1" applyBorder="1" applyAlignment="1">
      <alignment horizontal="left" vertical="top" wrapText="1"/>
    </xf>
    <xf numFmtId="0" fontId="0" fillId="21" borderId="2" xfId="0" applyFill="1" applyBorder="1" applyAlignment="1">
      <alignment horizontal="center" vertical="center" wrapText="1"/>
    </xf>
    <xf numFmtId="165" fontId="23" fillId="21" borderId="2" xfId="0" applyNumberFormat="1" applyFont="1" applyFill="1" applyBorder="1" applyAlignment="1">
      <alignment horizontal="center" vertical="center" wrapText="1"/>
    </xf>
    <xf numFmtId="0" fontId="23" fillId="21" borderId="2" xfId="0" applyFont="1" applyFill="1" applyBorder="1" applyAlignment="1">
      <alignment horizontal="center" vertical="center" wrapText="1"/>
    </xf>
    <xf numFmtId="0" fontId="25" fillId="21" borderId="2" xfId="0" applyFont="1" applyFill="1" applyBorder="1" applyAlignment="1">
      <alignment horizontal="center" vertical="center" wrapText="1"/>
    </xf>
    <xf numFmtId="166" fontId="23" fillId="21" borderId="2" xfId="0" applyNumberFormat="1" applyFont="1" applyFill="1" applyBorder="1" applyAlignment="1">
      <alignment horizontal="center" vertical="center" wrapText="1"/>
    </xf>
    <xf numFmtId="4" fontId="25" fillId="21" borderId="2" xfId="0" applyNumberFormat="1" applyFont="1" applyFill="1" applyBorder="1" applyAlignment="1">
      <alignment horizontal="center" vertical="center" wrapText="1"/>
    </xf>
    <xf numFmtId="17" fontId="23" fillId="21" borderId="2" xfId="0" applyNumberFormat="1" applyFont="1" applyFill="1" applyBorder="1" applyAlignment="1">
      <alignment horizontal="center" vertical="center" wrapText="1"/>
    </xf>
    <xf numFmtId="17" fontId="25" fillId="21" borderId="2" xfId="0" applyNumberFormat="1" applyFont="1" applyFill="1" applyBorder="1" applyAlignment="1">
      <alignment horizontal="center" vertical="center" wrapText="1"/>
    </xf>
    <xf numFmtId="0" fontId="0" fillId="21" borderId="2" xfId="0" applyFill="1" applyBorder="1" applyAlignment="1">
      <alignment vertical="center" wrapText="1"/>
    </xf>
    <xf numFmtId="0" fontId="23" fillId="21" borderId="2" xfId="0" applyFont="1" applyFill="1" applyBorder="1" applyAlignment="1">
      <alignment horizontal="left" vertical="top" wrapText="1"/>
    </xf>
    <xf numFmtId="17" fontId="23" fillId="4" borderId="2" xfId="0" applyNumberFormat="1" applyFont="1" applyFill="1" applyBorder="1" applyAlignment="1">
      <alignment horizontal="left" vertical="top" wrapText="1"/>
    </xf>
    <xf numFmtId="0" fontId="0" fillId="4" borderId="2" xfId="0" applyFill="1" applyBorder="1" applyAlignment="1">
      <alignment vertical="top" wrapText="1"/>
    </xf>
    <xf numFmtId="0" fontId="35" fillId="21" borderId="2" xfId="0" applyFont="1" applyFill="1" applyBorder="1" applyAlignment="1">
      <alignment vertical="top" wrapText="1"/>
    </xf>
    <xf numFmtId="0" fontId="0" fillId="19" borderId="2" xfId="0" applyFill="1" applyBorder="1" applyAlignment="1">
      <alignment vertical="center" wrapText="1"/>
    </xf>
    <xf numFmtId="0" fontId="10" fillId="19" borderId="2" xfId="0" applyFont="1" applyFill="1" applyBorder="1" applyAlignment="1">
      <alignment horizontal="right" vertical="center" wrapText="1"/>
    </xf>
    <xf numFmtId="0" fontId="7" fillId="0" borderId="2" xfId="0" applyFont="1" applyBorder="1" applyAlignment="1">
      <alignment vertical="center" wrapText="1"/>
    </xf>
    <xf numFmtId="0" fontId="4" fillId="0" borderId="2" xfId="0" applyFont="1" applyBorder="1" applyAlignment="1">
      <alignment vertical="center" wrapText="1"/>
    </xf>
    <xf numFmtId="0" fontId="0" fillId="0" borderId="2" xfId="0" applyBorder="1" applyAlignment="1" applyProtection="1">
      <alignment vertical="top" wrapText="1"/>
      <protection locked="0"/>
    </xf>
    <xf numFmtId="0" fontId="6" fillId="0" borderId="2" xfId="0" applyFont="1" applyBorder="1" applyAlignment="1">
      <alignment horizontal="center" vertical="top" wrapText="1"/>
    </xf>
    <xf numFmtId="0" fontId="0" fillId="19" borderId="2" xfId="0" applyFill="1" applyBorder="1" applyAlignment="1">
      <alignment vertical="top" wrapText="1"/>
    </xf>
    <xf numFmtId="0" fontId="6" fillId="0" borderId="2" xfId="0" applyFont="1" applyBorder="1" applyAlignment="1">
      <alignment horizontal="center" vertical="center" wrapText="1"/>
    </xf>
    <xf numFmtId="0" fontId="6" fillId="21" borderId="2" xfId="0" applyFont="1" applyFill="1" applyBorder="1" applyAlignment="1">
      <alignment horizontal="center" vertical="center" wrapText="1"/>
    </xf>
    <xf numFmtId="0" fontId="0" fillId="4" borderId="2" xfId="0" applyFill="1" applyBorder="1" applyAlignment="1">
      <alignment horizontal="left" vertical="top" wrapText="1"/>
    </xf>
    <xf numFmtId="0" fontId="0" fillId="4" borderId="2" xfId="0" applyFill="1" applyBorder="1" applyAlignment="1">
      <alignment vertical="center" wrapText="1"/>
    </xf>
    <xf numFmtId="0" fontId="6" fillId="4" borderId="2" xfId="0" applyFont="1" applyFill="1" applyBorder="1" applyAlignment="1">
      <alignment horizontal="center" vertical="center" wrapText="1"/>
    </xf>
    <xf numFmtId="0" fontId="19" fillId="16" borderId="2" xfId="0" applyFont="1" applyFill="1" applyBorder="1" applyAlignment="1">
      <alignment vertical="center" wrapText="1"/>
    </xf>
    <xf numFmtId="0" fontId="19" fillId="0" borderId="2" xfId="0" applyFont="1" applyBorder="1" applyAlignment="1">
      <alignment horizontal="left" vertical="center" wrapText="1"/>
    </xf>
    <xf numFmtId="0" fontId="21" fillId="16" borderId="2" xfId="0" applyFont="1" applyFill="1" applyBorder="1" applyAlignment="1">
      <alignment horizontal="center" vertical="center" wrapText="1"/>
    </xf>
    <xf numFmtId="0" fontId="21" fillId="0" borderId="2" xfId="0" applyFont="1" applyBorder="1" applyAlignment="1">
      <alignment horizontal="center" vertical="center" wrapText="1"/>
    </xf>
    <xf numFmtId="0" fontId="8" fillId="0" borderId="2" xfId="0" applyFont="1" applyBorder="1" applyAlignment="1">
      <alignment horizontal="center" vertical="center" wrapText="1"/>
    </xf>
    <xf numFmtId="0" fontId="23" fillId="4" borderId="2" xfId="0" applyFont="1" applyFill="1" applyBorder="1" applyAlignment="1">
      <alignment horizontal="center" vertical="top" wrapText="1"/>
    </xf>
    <xf numFmtId="0" fontId="36" fillId="0" borderId="2" xfId="0" applyFont="1" applyBorder="1" applyAlignment="1">
      <alignment vertical="center" wrapText="1"/>
    </xf>
    <xf numFmtId="0" fontId="13" fillId="4" borderId="2" xfId="0" applyFont="1" applyFill="1" applyBorder="1" applyAlignment="1">
      <alignment vertical="center" wrapText="1"/>
    </xf>
    <xf numFmtId="17" fontId="0" fillId="4" borderId="2" xfId="0" applyNumberFormat="1" applyFill="1" applyBorder="1" applyAlignment="1">
      <alignment vertical="center" wrapText="1"/>
    </xf>
    <xf numFmtId="0" fontId="13" fillId="0" borderId="2" xfId="0" applyFont="1" applyBorder="1" applyAlignment="1">
      <alignment vertical="top" wrapText="1"/>
    </xf>
    <xf numFmtId="17" fontId="0" fillId="0" borderId="2" xfId="0" applyNumberFormat="1" applyBorder="1" applyAlignment="1">
      <alignment vertical="center" wrapText="1"/>
    </xf>
    <xf numFmtId="49" fontId="17" fillId="4" borderId="2" xfId="0" applyNumberFormat="1" applyFont="1" applyFill="1" applyBorder="1" applyAlignment="1">
      <alignment horizontal="center" vertical="center" wrapText="1"/>
    </xf>
    <xf numFmtId="49" fontId="23" fillId="4" borderId="2" xfId="0" applyNumberFormat="1" applyFont="1" applyFill="1" applyBorder="1" applyAlignment="1">
      <alignment horizontal="center" vertical="center" wrapText="1"/>
    </xf>
    <xf numFmtId="0" fontId="16" fillId="0" borderId="2" xfId="0" applyFont="1" applyBorder="1" applyAlignment="1">
      <alignment horizontal="center" vertical="center" wrapText="1"/>
    </xf>
    <xf numFmtId="0" fontId="17" fillId="19" borderId="2" xfId="0" applyFont="1" applyFill="1" applyBorder="1" applyAlignment="1">
      <alignment vertical="center" wrapText="1"/>
    </xf>
    <xf numFmtId="0" fontId="17" fillId="4" borderId="2" xfId="0" applyFont="1" applyFill="1" applyBorder="1" applyAlignment="1">
      <alignment horizontal="center" vertical="center" wrapText="1"/>
    </xf>
    <xf numFmtId="0" fontId="17" fillId="4" borderId="2" xfId="0" applyFont="1" applyFill="1" applyBorder="1" applyAlignment="1">
      <alignment vertical="center" wrapText="1"/>
    </xf>
    <xf numFmtId="0" fontId="16" fillId="4" borderId="2" xfId="0" applyFont="1" applyFill="1" applyBorder="1" applyAlignment="1">
      <alignment horizontal="center" vertical="center" wrapText="1"/>
    </xf>
    <xf numFmtId="0" fontId="17" fillId="0" borderId="2" xfId="0" applyFont="1" applyBorder="1" applyAlignment="1">
      <alignment horizontal="left" vertical="top" wrapText="1"/>
    </xf>
    <xf numFmtId="166" fontId="25" fillId="0" borderId="2" xfId="0" applyNumberFormat="1" applyFont="1" applyBorder="1" applyAlignment="1">
      <alignment horizontal="center" vertical="center" wrapText="1"/>
    </xf>
    <xf numFmtId="17" fontId="0" fillId="0" borderId="2" xfId="0" applyNumberFormat="1" applyBorder="1" applyAlignment="1">
      <alignment vertical="top" wrapText="1"/>
    </xf>
    <xf numFmtId="0" fontId="17" fillId="4" borderId="2" xfId="0" applyFont="1" applyFill="1" applyBorder="1" applyAlignment="1">
      <alignment vertical="top" wrapText="1"/>
    </xf>
    <xf numFmtId="0" fontId="37" fillId="0" borderId="2" xfId="0" applyFont="1" applyBorder="1" applyAlignment="1">
      <alignment vertical="top" wrapText="1"/>
    </xf>
    <xf numFmtId="165" fontId="25" fillId="0" borderId="2" xfId="0" applyNumberFormat="1" applyFont="1" applyBorder="1" applyAlignment="1">
      <alignment vertical="center" wrapText="1"/>
    </xf>
    <xf numFmtId="0" fontId="25" fillId="0" borderId="2" xfId="0" applyFont="1" applyBorder="1" applyAlignment="1">
      <alignment vertical="center" wrapText="1"/>
    </xf>
    <xf numFmtId="164" fontId="25" fillId="0" borderId="2" xfId="0" applyNumberFormat="1" applyFont="1" applyBorder="1" applyAlignment="1">
      <alignment vertical="center" wrapText="1"/>
    </xf>
    <xf numFmtId="166" fontId="25" fillId="0" borderId="2" xfId="0" applyNumberFormat="1" applyFont="1" applyBorder="1" applyAlignment="1">
      <alignment vertical="center" wrapText="1"/>
    </xf>
    <xf numFmtId="4" fontId="25" fillId="0" borderId="2" xfId="0" applyNumberFormat="1" applyFont="1" applyBorder="1" applyAlignment="1">
      <alignment vertical="center" wrapText="1"/>
    </xf>
    <xf numFmtId="17" fontId="25" fillId="0" borderId="2" xfId="0" applyNumberFormat="1" applyFont="1" applyBorder="1" applyAlignment="1">
      <alignment vertical="center" wrapText="1"/>
    </xf>
    <xf numFmtId="0" fontId="6" fillId="0" borderId="2" xfId="0" applyFont="1" applyBorder="1" applyAlignment="1">
      <alignment vertical="center" wrapText="1"/>
    </xf>
    <xf numFmtId="0" fontId="25" fillId="0" borderId="2" xfId="0" applyFont="1" applyBorder="1" applyAlignment="1">
      <alignment vertical="top" wrapText="1"/>
    </xf>
    <xf numFmtId="166" fontId="25" fillId="4" borderId="2" xfId="0" applyNumberFormat="1" applyFont="1" applyFill="1" applyBorder="1" applyAlignment="1">
      <alignment horizontal="center" vertical="center" wrapText="1"/>
    </xf>
    <xf numFmtId="17" fontId="22" fillId="4" borderId="2" xfId="0" applyNumberFormat="1" applyFont="1" applyFill="1" applyBorder="1" applyAlignment="1">
      <alignment horizontal="center" vertical="center" wrapText="1"/>
    </xf>
    <xf numFmtId="17" fontId="22" fillId="4" borderId="14" xfId="0" applyNumberFormat="1" applyFont="1" applyFill="1" applyBorder="1" applyAlignment="1">
      <alignment horizontal="center" vertical="center" wrapText="1"/>
    </xf>
    <xf numFmtId="0" fontId="16" fillId="4" borderId="0" xfId="0" applyFont="1" applyFill="1" applyAlignment="1">
      <alignment horizontal="center" vertical="center" wrapText="1"/>
    </xf>
    <xf numFmtId="0" fontId="16" fillId="4" borderId="5" xfId="0" applyFont="1" applyFill="1" applyBorder="1" applyAlignment="1">
      <alignment horizontal="center" vertical="center" wrapText="1"/>
    </xf>
    <xf numFmtId="0" fontId="7" fillId="4" borderId="0" xfId="0" applyFont="1" applyFill="1" applyAlignment="1">
      <alignment horizontal="center" vertical="center" wrapText="1"/>
    </xf>
    <xf numFmtId="44" fontId="7" fillId="4" borderId="0" xfId="3" applyFont="1" applyFill="1" applyAlignment="1">
      <alignment horizontal="center" vertical="center" wrapText="1"/>
    </xf>
    <xf numFmtId="164" fontId="22" fillId="4" borderId="14" xfId="0" applyNumberFormat="1" applyFont="1" applyFill="1" applyBorder="1" applyAlignment="1">
      <alignment horizontal="center" vertical="center" wrapText="1"/>
    </xf>
    <xf numFmtId="0" fontId="22" fillId="4" borderId="4" xfId="0" applyFont="1" applyFill="1" applyBorder="1" applyAlignment="1">
      <alignment horizontal="center" vertical="center" wrapText="1"/>
    </xf>
    <xf numFmtId="0" fontId="22" fillId="4" borderId="2" xfId="0" applyFont="1" applyFill="1" applyBorder="1" applyAlignment="1">
      <alignment horizontal="center" vertical="center" wrapText="1"/>
    </xf>
    <xf numFmtId="0" fontId="16" fillId="4" borderId="2" xfId="0" applyFont="1" applyFill="1" applyBorder="1" applyAlignment="1">
      <alignment horizontal="left" vertical="center" wrapText="1"/>
    </xf>
    <xf numFmtId="14" fontId="16" fillId="4" borderId="2" xfId="0" applyNumberFormat="1" applyFont="1" applyFill="1" applyBorder="1" applyAlignment="1">
      <alignment horizontal="center" vertical="center" wrapText="1"/>
    </xf>
    <xf numFmtId="44" fontId="16" fillId="4" borderId="2" xfId="3" applyFont="1" applyFill="1" applyBorder="1" applyAlignment="1">
      <alignment horizontal="center" vertical="center" wrapText="1"/>
    </xf>
    <xf numFmtId="0" fontId="16" fillId="4" borderId="4" xfId="0" applyFont="1" applyFill="1" applyBorder="1" applyAlignment="1">
      <alignment horizontal="center" vertical="center" wrapText="1"/>
    </xf>
    <xf numFmtId="165" fontId="22" fillId="4" borderId="2" xfId="0" applyNumberFormat="1" applyFont="1" applyFill="1" applyBorder="1" applyAlignment="1">
      <alignment horizontal="left" vertical="center" wrapText="1"/>
    </xf>
    <xf numFmtId="17" fontId="22" fillId="4" borderId="5" xfId="0" applyNumberFormat="1" applyFont="1" applyFill="1" applyBorder="1" applyAlignment="1">
      <alignment horizontal="center" vertical="center" wrapText="1"/>
    </xf>
    <xf numFmtId="164" fontId="22" fillId="4" borderId="2" xfId="0" applyNumberFormat="1" applyFont="1" applyFill="1" applyBorder="1" applyAlignment="1">
      <alignment horizontal="center" vertical="center" wrapText="1"/>
    </xf>
    <xf numFmtId="0" fontId="16" fillId="4" borderId="4" xfId="0" applyFont="1" applyFill="1" applyBorder="1" applyAlignment="1">
      <alignment horizontal="left" vertical="center" wrapText="1"/>
    </xf>
    <xf numFmtId="14" fontId="16" fillId="4" borderId="4" xfId="0" applyNumberFormat="1" applyFont="1" applyFill="1" applyBorder="1" applyAlignment="1">
      <alignment horizontal="center" vertical="center" wrapText="1"/>
    </xf>
    <xf numFmtId="44" fontId="16" fillId="4" borderId="4" xfId="3" applyFont="1" applyFill="1" applyBorder="1" applyAlignment="1">
      <alignment horizontal="center" vertical="center" wrapText="1"/>
    </xf>
    <xf numFmtId="0" fontId="12" fillId="4" borderId="0" xfId="0" applyFont="1" applyFill="1" applyAlignment="1">
      <alignment horizontal="center" vertical="center" wrapText="1"/>
    </xf>
    <xf numFmtId="0" fontId="17" fillId="4" borderId="0" xfId="0" applyFont="1" applyFill="1" applyAlignment="1">
      <alignment horizontal="center" vertical="center" wrapText="1"/>
    </xf>
    <xf numFmtId="0" fontId="17" fillId="4" borderId="0" xfId="0" applyFont="1" applyFill="1" applyAlignment="1">
      <alignment horizontal="left" vertical="center" wrapText="1"/>
    </xf>
    <xf numFmtId="14" fontId="16" fillId="4" borderId="0" xfId="0" applyNumberFormat="1" applyFont="1" applyFill="1" applyAlignment="1">
      <alignment horizontal="center" vertical="center" wrapText="1"/>
    </xf>
    <xf numFmtId="44" fontId="17" fillId="4" borderId="0" xfId="3" applyFont="1" applyFill="1" applyAlignment="1">
      <alignment horizontal="center" vertical="center" wrapText="1"/>
    </xf>
    <xf numFmtId="0" fontId="30" fillId="4" borderId="0" xfId="0" applyFont="1" applyFill="1" applyAlignment="1">
      <alignment horizontal="center" vertical="center" wrapText="1"/>
    </xf>
    <xf numFmtId="0" fontId="17" fillId="4" borderId="4"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4" borderId="14" xfId="0" applyFont="1" applyFill="1" applyBorder="1" applyAlignment="1">
      <alignment horizontal="center" vertical="center" wrapText="1"/>
    </xf>
    <xf numFmtId="14" fontId="16" fillId="4" borderId="14" xfId="0" applyNumberFormat="1" applyFont="1" applyFill="1" applyBorder="1" applyAlignment="1">
      <alignment horizontal="center" vertical="center" wrapText="1"/>
    </xf>
    <xf numFmtId="44" fontId="16" fillId="4" borderId="14" xfId="3" applyFont="1" applyFill="1" applyBorder="1" applyAlignment="1">
      <alignment horizontal="center" vertical="center" wrapText="1"/>
    </xf>
    <xf numFmtId="0" fontId="16" fillId="4" borderId="49" xfId="0" applyFont="1" applyFill="1" applyBorder="1" applyAlignment="1">
      <alignment horizontal="center" vertical="center" wrapText="1"/>
    </xf>
    <xf numFmtId="0" fontId="16" fillId="4" borderId="4" xfId="0" applyFont="1" applyFill="1" applyBorder="1" applyAlignment="1" applyProtection="1">
      <alignment horizontal="center" vertical="center" wrapText="1"/>
      <protection locked="0"/>
    </xf>
    <xf numFmtId="0" fontId="16" fillId="4" borderId="5" xfId="0" applyFont="1" applyFill="1" applyBorder="1" applyAlignment="1">
      <alignment horizontal="left" vertical="center" wrapText="1"/>
    </xf>
    <xf numFmtId="14" fontId="16" fillId="4" borderId="5" xfId="0" applyNumberFormat="1" applyFont="1" applyFill="1" applyBorder="1" applyAlignment="1">
      <alignment horizontal="center" vertical="center" wrapText="1"/>
    </xf>
    <xf numFmtId="44" fontId="16" fillId="4" borderId="5" xfId="3"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4" borderId="32" xfId="0" applyFont="1" applyFill="1" applyBorder="1" applyAlignment="1">
      <alignment horizontal="left" vertical="center" wrapText="1"/>
    </xf>
    <xf numFmtId="14" fontId="16" fillId="4" borderId="32" xfId="0" applyNumberFormat="1" applyFont="1" applyFill="1" applyBorder="1" applyAlignment="1">
      <alignment horizontal="center" vertical="center" wrapText="1"/>
    </xf>
    <xf numFmtId="44" fontId="16" fillId="4" borderId="32" xfId="3" applyFont="1" applyFill="1" applyBorder="1" applyAlignment="1">
      <alignment horizontal="center" vertical="center" wrapText="1"/>
    </xf>
    <xf numFmtId="0" fontId="16" fillId="4" borderId="42" xfId="0" applyFont="1" applyFill="1" applyBorder="1" applyAlignment="1">
      <alignment horizontal="center" vertical="center" wrapText="1"/>
    </xf>
    <xf numFmtId="0" fontId="16" fillId="4" borderId="2" xfId="0" applyFont="1" applyFill="1" applyBorder="1" applyAlignment="1">
      <alignment horizontal="center" vertical="top" wrapText="1"/>
    </xf>
    <xf numFmtId="0" fontId="16" fillId="4" borderId="49" xfId="0" applyFont="1" applyFill="1" applyBorder="1" applyAlignment="1">
      <alignment horizontal="left" vertical="center" wrapText="1"/>
    </xf>
    <xf numFmtId="14" fontId="16" fillId="4" borderId="49" xfId="0" applyNumberFormat="1" applyFont="1" applyFill="1" applyBorder="1" applyAlignment="1">
      <alignment horizontal="center" vertical="center" wrapText="1"/>
    </xf>
    <xf numFmtId="44" fontId="16" fillId="4" borderId="49" xfId="3" applyFont="1" applyFill="1" applyBorder="1" applyAlignment="1">
      <alignment horizontal="center" vertical="center" wrapText="1"/>
    </xf>
    <xf numFmtId="0" fontId="16" fillId="4" borderId="30" xfId="0" applyFont="1" applyFill="1" applyBorder="1" applyAlignment="1">
      <alignment horizontal="center" vertical="center" wrapText="1"/>
    </xf>
    <xf numFmtId="14" fontId="16" fillId="4" borderId="3" xfId="0" applyNumberFormat="1" applyFont="1" applyFill="1" applyBorder="1" applyAlignment="1">
      <alignment horizontal="center" vertical="center" wrapText="1"/>
    </xf>
    <xf numFmtId="44" fontId="16" fillId="4" borderId="3" xfId="3" applyFont="1" applyFill="1" applyBorder="1" applyAlignment="1">
      <alignment horizontal="center" vertical="center" wrapText="1"/>
    </xf>
    <xf numFmtId="17" fontId="22" fillId="4" borderId="4" xfId="0" applyNumberFormat="1" applyFont="1" applyFill="1" applyBorder="1" applyAlignment="1">
      <alignment horizontal="center" vertical="center" wrapText="1"/>
    </xf>
    <xf numFmtId="0" fontId="16" fillId="4" borderId="14" xfId="0" applyFont="1" applyFill="1" applyBorder="1" applyAlignment="1">
      <alignment horizontal="left" vertical="center" wrapText="1"/>
    </xf>
    <xf numFmtId="0" fontId="17" fillId="4" borderId="30" xfId="0" applyFont="1" applyFill="1" applyBorder="1" applyAlignment="1">
      <alignment horizontal="center" vertical="center" wrapText="1"/>
    </xf>
    <xf numFmtId="0" fontId="30" fillId="4" borderId="8" xfId="0" applyFont="1" applyFill="1" applyBorder="1" applyAlignment="1">
      <alignment horizontal="center" vertical="center" wrapText="1"/>
    </xf>
    <xf numFmtId="0" fontId="30" fillId="4" borderId="9" xfId="0" applyFont="1" applyFill="1" applyBorder="1" applyAlignment="1">
      <alignment horizontal="center" vertical="center" wrapText="1"/>
    </xf>
    <xf numFmtId="0" fontId="12" fillId="4" borderId="9" xfId="0" applyFont="1" applyFill="1" applyBorder="1" applyAlignment="1">
      <alignment horizontal="left" vertical="center" wrapText="1"/>
    </xf>
    <xf numFmtId="0" fontId="12" fillId="4" borderId="9" xfId="0" applyFont="1" applyFill="1" applyBorder="1" applyAlignment="1">
      <alignment horizontal="center" vertical="center" wrapText="1"/>
    </xf>
    <xf numFmtId="14" fontId="9" fillId="4" borderId="9" xfId="0" applyNumberFormat="1" applyFont="1" applyFill="1" applyBorder="1" applyAlignment="1">
      <alignment horizontal="center" vertical="center" wrapText="1"/>
    </xf>
    <xf numFmtId="44" fontId="12" fillId="4" borderId="9" xfId="3" applyFont="1" applyFill="1" applyBorder="1" applyAlignment="1">
      <alignment horizontal="center" vertical="center" wrapText="1"/>
    </xf>
    <xf numFmtId="0" fontId="12" fillId="4" borderId="30"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30" fillId="4" borderId="31" xfId="0" applyFont="1" applyFill="1" applyBorder="1" applyAlignment="1">
      <alignment horizontal="center" vertical="center" wrapText="1"/>
    </xf>
    <xf numFmtId="0" fontId="30" fillId="4" borderId="30" xfId="0" applyFont="1" applyFill="1" applyBorder="1" applyAlignment="1">
      <alignment horizontal="center" vertical="center" wrapText="1"/>
    </xf>
    <xf numFmtId="0" fontId="12" fillId="4" borderId="30" xfId="0" applyFont="1" applyFill="1" applyBorder="1" applyAlignment="1">
      <alignment horizontal="left" vertical="center" wrapText="1"/>
    </xf>
    <xf numFmtId="14" fontId="9" fillId="4" borderId="0" xfId="0" applyNumberFormat="1" applyFont="1" applyFill="1" applyAlignment="1">
      <alignment horizontal="center" vertical="center" wrapText="1"/>
    </xf>
    <xf numFmtId="44" fontId="12" fillId="4" borderId="0" xfId="3" applyFont="1" applyFill="1" applyAlignment="1">
      <alignment horizontal="center" vertical="center" wrapText="1"/>
    </xf>
    <xf numFmtId="0" fontId="30" fillId="4" borderId="29" xfId="0" applyFont="1" applyFill="1" applyBorder="1" applyAlignment="1">
      <alignment horizontal="center" vertical="center" wrapText="1"/>
    </xf>
    <xf numFmtId="0" fontId="40" fillId="4" borderId="22" xfId="0" applyFont="1" applyFill="1" applyBorder="1" applyAlignment="1">
      <alignment horizontal="left" vertical="center" wrapText="1"/>
    </xf>
    <xf numFmtId="0" fontId="9" fillId="4" borderId="0" xfId="0" applyFont="1" applyFill="1" applyAlignment="1">
      <alignment horizontal="center" vertical="center" wrapText="1"/>
    </xf>
    <xf numFmtId="0" fontId="17" fillId="4" borderId="2" xfId="0" applyFont="1" applyFill="1" applyBorder="1" applyAlignment="1">
      <alignment horizontal="left" vertical="center" wrapText="1"/>
    </xf>
    <xf numFmtId="44" fontId="17" fillId="4" borderId="2" xfId="3" applyFont="1" applyFill="1" applyBorder="1" applyAlignment="1">
      <alignment horizontal="center" vertical="center" wrapText="1"/>
    </xf>
    <xf numFmtId="0" fontId="0" fillId="19" borderId="0" xfId="0" applyFill="1" applyAlignment="1">
      <alignment horizontal="center" vertical="center" wrapText="1"/>
    </xf>
    <xf numFmtId="0" fontId="0" fillId="0" borderId="0" xfId="0" applyAlignment="1">
      <alignment horizontal="center" vertical="center" wrapText="1"/>
    </xf>
    <xf numFmtId="0" fontId="5" fillId="0" borderId="1" xfId="0" applyFont="1" applyBorder="1" applyAlignment="1">
      <alignment horizontal="center" vertical="center" wrapText="1"/>
    </xf>
    <xf numFmtId="0" fontId="0" fillId="0" borderId="1" xfId="0" applyBorder="1" applyAlignment="1">
      <alignment horizontal="center" vertical="center" wrapText="1"/>
    </xf>
    <xf numFmtId="14" fontId="0" fillId="0" borderId="0" xfId="0" applyNumberFormat="1" applyAlignment="1">
      <alignment horizontal="center" vertical="center" wrapText="1"/>
    </xf>
    <xf numFmtId="44" fontId="0" fillId="0" borderId="0" xfId="3" applyFont="1" applyAlignment="1">
      <alignment horizontal="center" vertical="center" wrapText="1"/>
    </xf>
    <xf numFmtId="0" fontId="10" fillId="19" borderId="0" xfId="0" applyFont="1" applyFill="1" applyAlignment="1">
      <alignment horizontal="center" vertical="center" wrapText="1"/>
    </xf>
    <xf numFmtId="0" fontId="7" fillId="0" borderId="0" xfId="0" applyFont="1" applyAlignment="1">
      <alignment horizontal="center" vertical="center" wrapText="1"/>
    </xf>
    <xf numFmtId="44" fontId="7" fillId="0" borderId="0" xfId="3" applyFont="1" applyAlignment="1">
      <alignment horizontal="center" vertical="center" wrapText="1"/>
    </xf>
    <xf numFmtId="0" fontId="4" fillId="0" borderId="0" xfId="0" applyFont="1" applyAlignment="1">
      <alignment horizontal="center" vertical="center" wrapText="1"/>
    </xf>
    <xf numFmtId="14" fontId="0" fillId="19" borderId="0" xfId="0" applyNumberFormat="1" applyFill="1" applyAlignment="1">
      <alignment horizontal="center" vertical="center" wrapText="1"/>
    </xf>
    <xf numFmtId="44" fontId="0" fillId="19" borderId="0" xfId="3" applyFont="1" applyFill="1" applyAlignment="1">
      <alignment horizontal="center" vertical="center" wrapText="1"/>
    </xf>
    <xf numFmtId="0" fontId="0" fillId="4" borderId="0" xfId="0" applyFill="1" applyAlignment="1">
      <alignment horizontal="center" vertical="center" wrapText="1"/>
    </xf>
    <xf numFmtId="14" fontId="17" fillId="4" borderId="2" xfId="0" applyNumberFormat="1" applyFont="1" applyFill="1" applyBorder="1" applyAlignment="1">
      <alignment horizontal="center" vertical="center" wrapText="1"/>
    </xf>
    <xf numFmtId="14" fontId="0" fillId="6" borderId="5" xfId="0" applyNumberFormat="1" applyFill="1" applyBorder="1" applyAlignment="1">
      <alignment horizontal="center" vertical="center" wrapText="1"/>
    </xf>
    <xf numFmtId="164" fontId="22" fillId="6" borderId="5" xfId="0" applyNumberFormat="1" applyFont="1" applyFill="1" applyBorder="1" applyAlignment="1">
      <alignment horizontal="center" vertical="center" wrapText="1"/>
    </xf>
    <xf numFmtId="0" fontId="17" fillId="4" borderId="2" xfId="0" quotePrefix="1" applyFont="1" applyFill="1" applyBorder="1" applyAlignment="1">
      <alignment horizontal="center" vertical="center" wrapText="1"/>
    </xf>
    <xf numFmtId="0" fontId="17" fillId="22" borderId="2" xfId="0" applyFont="1" applyFill="1" applyBorder="1" applyAlignment="1">
      <alignment horizontal="center" vertical="center" wrapText="1"/>
    </xf>
    <xf numFmtId="14" fontId="17" fillId="0" borderId="2" xfId="0" applyNumberFormat="1" applyFont="1" applyBorder="1" applyAlignment="1">
      <alignment horizontal="center" vertical="center" wrapText="1"/>
    </xf>
    <xf numFmtId="44" fontId="17" fillId="0" borderId="2" xfId="3" applyFont="1" applyBorder="1" applyAlignment="1">
      <alignment horizontal="center" vertical="center" wrapText="1"/>
    </xf>
    <xf numFmtId="0" fontId="17" fillId="0" borderId="2" xfId="0" applyFont="1" applyBorder="1" applyAlignment="1" applyProtection="1">
      <alignment horizontal="center" vertical="center" wrapText="1"/>
      <protection locked="0"/>
    </xf>
    <xf numFmtId="0" fontId="6" fillId="6" borderId="35" xfId="0" applyFont="1" applyFill="1" applyBorder="1" applyAlignment="1">
      <alignment horizontal="center" vertical="center" wrapText="1"/>
    </xf>
    <xf numFmtId="0" fontId="6" fillId="6" borderId="36" xfId="0" applyFont="1" applyFill="1" applyBorder="1" applyAlignment="1">
      <alignment horizontal="center" vertical="center" wrapText="1"/>
    </xf>
    <xf numFmtId="0" fontId="6" fillId="6" borderId="37" xfId="0" applyFont="1" applyFill="1" applyBorder="1" applyAlignment="1">
      <alignment horizontal="center" vertical="center" wrapText="1"/>
    </xf>
    <xf numFmtId="0" fontId="6" fillId="6" borderId="3" xfId="0" applyFont="1" applyFill="1" applyBorder="1" applyAlignment="1">
      <alignment horizontal="center" vertical="center" wrapText="1"/>
    </xf>
    <xf numFmtId="44" fontId="6" fillId="6" borderId="37" xfId="3" applyFont="1" applyFill="1" applyBorder="1" applyAlignment="1">
      <alignment horizontal="center" vertical="center" wrapText="1"/>
    </xf>
    <xf numFmtId="44" fontId="6" fillId="6" borderId="3" xfId="3" applyFont="1" applyFill="1" applyBorder="1" applyAlignment="1">
      <alignment horizontal="center" vertical="center" wrapText="1"/>
    </xf>
    <xf numFmtId="0" fontId="6" fillId="6" borderId="56" xfId="0" applyFont="1" applyFill="1" applyBorder="1" applyAlignment="1">
      <alignment horizontal="center" vertical="center" wrapText="1"/>
    </xf>
    <xf numFmtId="0" fontId="6" fillId="6" borderId="57" xfId="0" applyFont="1" applyFill="1" applyBorder="1" applyAlignment="1">
      <alignment horizontal="center" vertical="center" wrapText="1"/>
    </xf>
    <xf numFmtId="0" fontId="18" fillId="19" borderId="0" xfId="0" applyFont="1" applyFill="1" applyAlignment="1">
      <alignment horizontal="center" vertical="center" wrapText="1"/>
    </xf>
    <xf numFmtId="0" fontId="12" fillId="0" borderId="1"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6" xfId="0" applyFont="1" applyBorder="1" applyAlignment="1">
      <alignment horizontal="center" vertical="center" wrapText="1"/>
    </xf>
    <xf numFmtId="0" fontId="20" fillId="0" borderId="59" xfId="0" applyFont="1" applyBorder="1" applyAlignment="1">
      <alignment horizontal="center" vertical="center" wrapText="1"/>
    </xf>
    <xf numFmtId="0" fontId="20" fillId="0" borderId="24" xfId="0" applyFont="1" applyBorder="1" applyAlignment="1">
      <alignment horizontal="center" vertical="center" wrapText="1"/>
    </xf>
    <xf numFmtId="0" fontId="11" fillId="19" borderId="8" xfId="0" applyFont="1" applyFill="1" applyBorder="1" applyAlignment="1">
      <alignment horizontal="center" vertical="center" wrapText="1"/>
    </xf>
    <xf numFmtId="0" fontId="11" fillId="19" borderId="9"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6" fillId="14" borderId="37" xfId="0" applyFont="1" applyFill="1" applyBorder="1" applyAlignment="1">
      <alignment horizontal="center" vertical="center" wrapText="1"/>
    </xf>
    <xf numFmtId="0" fontId="6" fillId="14" borderId="3" xfId="0" applyFont="1" applyFill="1" applyBorder="1" applyAlignment="1">
      <alignment horizontal="center" vertical="center" wrapText="1"/>
    </xf>
    <xf numFmtId="0" fontId="11" fillId="18" borderId="37" xfId="0" applyFont="1" applyFill="1" applyBorder="1" applyAlignment="1">
      <alignment horizontal="center" vertical="center" wrapText="1"/>
    </xf>
    <xf numFmtId="0" fontId="11" fillId="18" borderId="3"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10" borderId="37" xfId="0" applyFont="1" applyFill="1" applyBorder="1" applyAlignment="1">
      <alignment horizontal="center" vertical="center" wrapText="1"/>
    </xf>
    <xf numFmtId="0" fontId="9" fillId="10" borderId="3" xfId="0" applyFont="1" applyFill="1" applyBorder="1" applyAlignment="1">
      <alignment horizontal="center" vertical="center" wrapText="1"/>
    </xf>
    <xf numFmtId="0" fontId="16" fillId="6" borderId="35" xfId="0" applyFont="1" applyFill="1" applyBorder="1" applyAlignment="1">
      <alignment horizontal="center" vertical="center" wrapText="1"/>
    </xf>
    <xf numFmtId="0" fontId="16" fillId="6" borderId="36" xfId="0" applyFont="1" applyFill="1" applyBorder="1" applyAlignment="1">
      <alignment horizontal="center" vertical="center" wrapText="1"/>
    </xf>
    <xf numFmtId="0" fontId="9" fillId="7" borderId="37"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16"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16" fillId="6" borderId="51" xfId="0" applyFont="1" applyFill="1" applyBorder="1" applyAlignment="1">
      <alignment horizontal="center" vertical="center"/>
    </xf>
    <xf numFmtId="0" fontId="16" fillId="6" borderId="24" xfId="0" applyFont="1" applyFill="1" applyBorder="1" applyAlignment="1">
      <alignment horizontal="center" vertical="center"/>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16" fillId="6"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3" fillId="0" borderId="37" xfId="0" applyFont="1" applyBorder="1" applyAlignment="1">
      <alignment horizontal="center" vertical="center" wrapText="1"/>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12" fillId="0" borderId="23" xfId="0" applyFont="1" applyBorder="1" applyAlignment="1">
      <alignment horizontal="left" vertical="center"/>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8" fillId="6" borderId="2" xfId="0" applyFont="1" applyFill="1" applyBorder="1" applyAlignment="1">
      <alignment horizontal="center" vertical="center"/>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32" fillId="0" borderId="23" xfId="0" applyFont="1" applyBorder="1" applyAlignment="1">
      <alignment horizontal="left" vertical="center"/>
    </xf>
    <xf numFmtId="0" fontId="32" fillId="0" borderId="6" xfId="0" applyFont="1" applyBorder="1" applyAlignment="1">
      <alignment horizontal="left" vertical="center"/>
    </xf>
    <xf numFmtId="0" fontId="6" fillId="6" borderId="5" xfId="0" applyFont="1" applyFill="1" applyBorder="1" applyAlignment="1">
      <alignment horizontal="center" vertical="center" wrapText="1"/>
    </xf>
    <xf numFmtId="0" fontId="6" fillId="6" borderId="51" xfId="0" applyFont="1" applyFill="1" applyBorder="1" applyAlignment="1">
      <alignment horizontal="center" vertical="center" wrapText="1"/>
    </xf>
    <xf numFmtId="0" fontId="6" fillId="6" borderId="24" xfId="0" applyFont="1" applyFill="1" applyBorder="1" applyAlignment="1">
      <alignment horizontal="center" vertical="center" wrapText="1"/>
    </xf>
    <xf numFmtId="0" fontId="6" fillId="14" borderId="5" xfId="0" applyFont="1" applyFill="1" applyBorder="1" applyAlignment="1">
      <alignment horizontal="center" vertical="center" wrapText="1"/>
    </xf>
    <xf numFmtId="0" fontId="6" fillId="14" borderId="4" xfId="0" applyFont="1" applyFill="1" applyBorder="1" applyAlignment="1">
      <alignment horizontal="center" vertical="center" wrapText="1"/>
    </xf>
    <xf numFmtId="0" fontId="16" fillId="6" borderId="51" xfId="0" applyFont="1" applyFill="1" applyBorder="1" applyAlignment="1">
      <alignment horizontal="center" vertical="center" wrapText="1"/>
    </xf>
    <xf numFmtId="0" fontId="16" fillId="6" borderId="24"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4" xfId="0" applyFont="1" applyFill="1" applyBorder="1" applyAlignment="1">
      <alignment horizontal="center" vertical="center" wrapText="1"/>
    </xf>
    <xf numFmtId="1" fontId="9" fillId="9" borderId="5" xfId="0" applyNumberFormat="1" applyFont="1" applyFill="1" applyBorder="1" applyAlignment="1">
      <alignment horizontal="center" vertical="center" wrapText="1"/>
    </xf>
    <xf numFmtId="1" fontId="9" fillId="9" borderId="4" xfId="0" applyNumberFormat="1"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4"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18" fillId="19" borderId="2" xfId="0" applyFont="1" applyFill="1" applyBorder="1" applyAlignment="1">
      <alignment horizontal="left" vertical="center" wrapText="1"/>
    </xf>
    <xf numFmtId="0" fontId="12" fillId="0" borderId="2" xfId="0" applyFont="1" applyBorder="1" applyAlignment="1">
      <alignment horizontal="left" vertical="center" wrapText="1"/>
    </xf>
    <xf numFmtId="0" fontId="7" fillId="0" borderId="2" xfId="0" applyFont="1" applyBorder="1" applyAlignment="1">
      <alignment horizontal="left" vertical="center" wrapText="1"/>
    </xf>
    <xf numFmtId="0" fontId="20" fillId="0" borderId="2" xfId="0" applyFont="1" applyBorder="1" applyAlignment="1">
      <alignment horizontal="left" vertical="center" wrapText="1"/>
    </xf>
    <xf numFmtId="0" fontId="11" fillId="19" borderId="2"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9" fillId="11" borderId="2"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6" fillId="12"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13" borderId="4" xfId="0" applyFont="1" applyFill="1" applyBorder="1" applyAlignment="1">
      <alignment horizontal="center" vertical="center" wrapText="1"/>
    </xf>
    <xf numFmtId="0" fontId="0" fillId="0" borderId="2" xfId="0" applyBorder="1" applyAlignment="1">
      <alignment horizontal="center" vertical="center" wrapText="1"/>
    </xf>
    <xf numFmtId="0" fontId="16" fillId="6"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1"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4" borderId="39"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38" xfId="0" applyFont="1" applyFill="1" applyBorder="1" applyAlignment="1">
      <alignment horizontal="center" vertical="center" wrapText="1"/>
    </xf>
    <xf numFmtId="0" fontId="16" fillId="4" borderId="11" xfId="0" applyFont="1" applyFill="1" applyBorder="1" applyAlignment="1">
      <alignment horizontal="center" vertical="center" wrapText="1"/>
    </xf>
    <xf numFmtId="0" fontId="16" fillId="4" borderId="13"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9" fillId="4" borderId="32" xfId="0" applyFont="1" applyFill="1" applyBorder="1" applyAlignment="1">
      <alignment horizontal="center" vertical="center" wrapText="1"/>
    </xf>
    <xf numFmtId="0" fontId="9" fillId="4" borderId="14" xfId="0" applyFont="1" applyFill="1" applyBorder="1" applyAlignment="1">
      <alignment horizontal="center" vertical="center" wrapText="1"/>
    </xf>
    <xf numFmtId="1" fontId="9" fillId="4" borderId="32" xfId="0" applyNumberFormat="1" applyFont="1" applyFill="1" applyBorder="1" applyAlignment="1">
      <alignment horizontal="center" vertical="center" wrapText="1"/>
    </xf>
    <xf numFmtId="1" fontId="9" fillId="4" borderId="14" xfId="0" applyNumberFormat="1" applyFont="1" applyFill="1" applyBorder="1" applyAlignment="1">
      <alignment horizontal="center" vertical="center" wrapText="1"/>
    </xf>
    <xf numFmtId="44" fontId="16" fillId="4" borderId="4" xfId="3" applyFont="1" applyFill="1" applyBorder="1" applyAlignment="1">
      <alignment horizontal="center" vertical="center" wrapText="1"/>
    </xf>
    <xf numFmtId="44" fontId="16" fillId="4" borderId="14" xfId="3" applyFont="1" applyFill="1" applyBorder="1" applyAlignment="1">
      <alignment horizontal="center" vertical="center" wrapText="1"/>
    </xf>
    <xf numFmtId="0" fontId="16" fillId="4" borderId="36" xfId="0" applyFont="1" applyFill="1" applyBorder="1" applyAlignment="1">
      <alignment horizontal="center" vertical="center" wrapText="1"/>
    </xf>
    <xf numFmtId="0" fontId="16" fillId="4" borderId="37"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17" fillId="4" borderId="16" xfId="0" applyFont="1" applyFill="1" applyBorder="1" applyAlignment="1">
      <alignment horizontal="center" vertical="center" wrapText="1"/>
    </xf>
    <xf numFmtId="0" fontId="17" fillId="4" borderId="13"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7" fillId="4" borderId="14" xfId="0" applyFont="1" applyFill="1" applyBorder="1" applyAlignment="1">
      <alignment horizontal="center" vertical="center" wrapText="1"/>
    </xf>
    <xf numFmtId="14" fontId="16" fillId="4" borderId="4" xfId="0" applyNumberFormat="1" applyFont="1" applyFill="1" applyBorder="1" applyAlignment="1">
      <alignment horizontal="center" vertical="center" wrapText="1"/>
    </xf>
    <xf numFmtId="0" fontId="16" fillId="4" borderId="56" xfId="0" applyFont="1" applyFill="1" applyBorder="1" applyAlignment="1">
      <alignment horizontal="center" vertical="center" wrapText="1"/>
    </xf>
    <xf numFmtId="0" fontId="16" fillId="4" borderId="57" xfId="0" applyFont="1" applyFill="1" applyBorder="1" applyAlignment="1">
      <alignment horizontal="center" vertical="center" wrapText="1"/>
    </xf>
    <xf numFmtId="0" fontId="16" fillId="4" borderId="58" xfId="0" applyFont="1" applyFill="1" applyBorder="1" applyAlignment="1">
      <alignment horizontal="center" vertical="center" wrapText="1"/>
    </xf>
    <xf numFmtId="0" fontId="30" fillId="4" borderId="5" xfId="0" applyFont="1" applyFill="1" applyBorder="1" applyAlignment="1">
      <alignment horizontal="center" vertical="center" wrapText="1"/>
    </xf>
    <xf numFmtId="0" fontId="30" fillId="4" borderId="4" xfId="0" applyFont="1" applyFill="1" applyBorder="1" applyAlignment="1">
      <alignment horizontal="center" vertical="center" wrapText="1"/>
    </xf>
    <xf numFmtId="0" fontId="17" fillId="4" borderId="2" xfId="0" applyFont="1" applyFill="1" applyBorder="1" applyAlignment="1">
      <alignment horizontal="center" vertical="center" wrapText="1"/>
    </xf>
    <xf numFmtId="0" fontId="16" fillId="4" borderId="2" xfId="0" applyFont="1" applyFill="1" applyBorder="1" applyAlignment="1">
      <alignment horizontal="left" vertical="center" wrapText="1"/>
    </xf>
    <xf numFmtId="14" fontId="16" fillId="4" borderId="2" xfId="0" applyNumberFormat="1" applyFont="1" applyFill="1" applyBorder="1" applyAlignment="1">
      <alignment horizontal="center" vertical="center" wrapText="1"/>
    </xf>
    <xf numFmtId="44" fontId="16" fillId="4" borderId="2" xfId="3" applyFont="1" applyFill="1" applyBorder="1" applyAlignment="1">
      <alignment horizontal="center" vertical="center" wrapText="1"/>
    </xf>
    <xf numFmtId="0" fontId="30" fillId="4" borderId="2" xfId="0" applyFont="1" applyFill="1" applyBorder="1" applyAlignment="1">
      <alignment horizontal="center" vertical="center" wrapText="1"/>
    </xf>
    <xf numFmtId="0" fontId="20" fillId="0" borderId="59" xfId="0" applyFont="1" applyBorder="1" applyAlignment="1">
      <alignment vertical="center"/>
    </xf>
    <xf numFmtId="0" fontId="20" fillId="0" borderId="24" xfId="0" applyFont="1" applyBorder="1" applyAlignment="1">
      <alignment vertical="center"/>
    </xf>
    <xf numFmtId="0" fontId="20" fillId="0" borderId="59" xfId="0" applyFont="1" applyBorder="1" applyAlignment="1">
      <alignment vertical="center" wrapText="1"/>
    </xf>
    <xf numFmtId="0" fontId="20" fillId="0" borderId="24" xfId="0" applyFont="1" applyBorder="1" applyAlignment="1">
      <alignment vertical="center" wrapText="1"/>
    </xf>
    <xf numFmtId="0" fontId="20" fillId="0" borderId="0" xfId="0" applyFont="1" applyBorder="1" applyAlignment="1">
      <alignment vertical="center" wrapText="1"/>
    </xf>
  </cellXfs>
  <cellStyles count="4">
    <cellStyle name="Moeda" xfId="3" builtinId="4"/>
    <cellStyle name="Normal" xfId="0" builtinId="0"/>
    <cellStyle name="Normal 2" xfId="2" xr:uid="{00000000-0005-0000-0000-000001000000}"/>
    <cellStyle name="Porcentagem" xfId="1" builtinId="5"/>
  </cellStyles>
  <dxfs count="41">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FFFF99"/>
      <color rgb="FFB15407"/>
      <color rgb="FFFF99CC"/>
      <color rgb="FF0066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- 1'!$E$32:$E$41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- 1'!$F$32:$F$41</c:f>
              <c:numCache>
                <c:formatCode>General</c:formatCode>
                <c:ptCount val="10"/>
                <c:pt idx="0">
                  <c:v>0</c:v>
                </c:pt>
                <c:pt idx="1">
                  <c:v>0</c:v>
                </c:pt>
                <c:pt idx="2">
                  <c:v>2</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- 1'!$G$32:$G$41</c:f>
              <c:numCache>
                <c:formatCode>General</c:formatCode>
                <c:ptCount val="10"/>
                <c:pt idx="0">
                  <c:v>1</c:v>
                </c:pt>
                <c:pt idx="1">
                  <c:v>3</c:v>
                </c:pt>
                <c:pt idx="2">
                  <c:v>1</c:v>
                </c:pt>
                <c:pt idx="3">
                  <c:v>3</c:v>
                </c:pt>
                <c:pt idx="4">
                  <c:v>1</c:v>
                </c:pt>
                <c:pt idx="5">
                  <c:v>0</c:v>
                </c:pt>
                <c:pt idx="6">
                  <c:v>1</c:v>
                </c:pt>
                <c:pt idx="7">
                  <c:v>1</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- 1'!$H$32:$H$41</c:f>
              <c:numCache>
                <c:formatCode>General</c:formatCode>
                <c:ptCount val="10"/>
                <c:pt idx="0">
                  <c:v>1</c:v>
                </c:pt>
                <c:pt idx="1">
                  <c:v>4</c:v>
                </c:pt>
                <c:pt idx="2">
                  <c:v>0</c:v>
                </c:pt>
                <c:pt idx="3">
                  <c:v>3</c:v>
                </c:pt>
                <c:pt idx="4">
                  <c:v>2</c:v>
                </c:pt>
                <c:pt idx="5">
                  <c:v>2</c:v>
                </c:pt>
                <c:pt idx="6">
                  <c:v>0</c:v>
                </c:pt>
                <c:pt idx="7">
                  <c:v>1</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- 1'!$I$32:$I$41</c:f>
              <c:numCache>
                <c:formatCode>General</c:formatCode>
                <c:ptCount val="10"/>
                <c:pt idx="0">
                  <c:v>9</c:v>
                </c:pt>
                <c:pt idx="1">
                  <c:v>7</c:v>
                </c:pt>
                <c:pt idx="2">
                  <c:v>6</c:v>
                </c:pt>
                <c:pt idx="3">
                  <c:v>4</c:v>
                </c:pt>
                <c:pt idx="4">
                  <c:v>2</c:v>
                </c:pt>
                <c:pt idx="5">
                  <c:v>3</c:v>
                </c:pt>
                <c:pt idx="6">
                  <c:v>1</c:v>
                </c:pt>
                <c:pt idx="7">
                  <c:v>2</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- 1'!$J$32:$J$41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49023232"/>
        <c:axId val="49033216"/>
      </c:barChart>
      <c:catAx>
        <c:axId val="49023232"/>
        <c:scaling>
          <c:orientation val="maxMin"/>
        </c:scaling>
        <c:delete val="0"/>
        <c:axPos val="l"/>
        <c:numFmt formatCode="ge\r\a\l" sourceLinked="0"/>
        <c:majorTickMark val="out"/>
        <c:minorTickMark val="none"/>
        <c:tickLblPos val="nextTo"/>
        <c:txPr>
          <a:bodyPr/>
          <a:lstStyle/>
          <a:p>
            <a:pPr>
              <a:defRPr sz="1100"/>
            </a:pPr>
            <a:endParaRPr lang="pt-BR"/>
          </a:p>
        </c:txPr>
        <c:crossAx val="49033216"/>
        <c:crosses val="autoZero"/>
        <c:auto val="1"/>
        <c:lblAlgn val="ctr"/>
        <c:lblOffset val="100"/>
        <c:noMultiLvlLbl val="0"/>
      </c:catAx>
      <c:valAx>
        <c:axId val="49033216"/>
        <c:scaling>
          <c:orientation val="minMax"/>
        </c:scaling>
        <c:delete val="0"/>
        <c:axPos val="t"/>
        <c:majorGridlines/>
        <c:numFmt formatCode="General" sourceLinked="1"/>
        <c:majorTickMark val="out"/>
        <c:minorTickMark val="none"/>
        <c:tickLblPos val="nextTo"/>
        <c:crossAx val="49023232"/>
        <c:crosses val="autoZero"/>
        <c:crossBetween val="between"/>
        <c:majorUnit val="2"/>
      </c:valAx>
    </c:plotArea>
    <c:plotVisOnly val="1"/>
    <c:dispBlanksAs val="gap"/>
    <c:showDLblsOverMax val="0"/>
  </c:chart>
  <c:printSettings>
    <c:headerFooter/>
    <c:pageMargins b="0.78740157499999996" l="0.511811024" r="0.511811024" t="0.78740157499999996" header="0.31496062000000635" footer="0.3149606200000063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0</c:v>
                </c:pt>
                <c:pt idx="1">
                  <c:v>0</c:v>
                </c:pt>
                <c:pt idx="2">
                  <c:v>0</c:v>
                </c:pt>
                <c:pt idx="3">
                  <c:v>0</c:v>
                </c:pt>
                <c:pt idx="4">
                  <c:v>1</c:v>
                </c:pt>
                <c:pt idx="5">
                  <c:v>0</c:v>
                </c:pt>
                <c:pt idx="6">
                  <c:v>1</c:v>
                </c:pt>
                <c:pt idx="7">
                  <c:v>0</c:v>
                </c:pt>
                <c:pt idx="8">
                  <c:v>1</c:v>
                </c:pt>
                <c:pt idx="9">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0</c:v>
                </c:pt>
                <c:pt idx="1">
                  <c:v>2</c:v>
                </c:pt>
                <c:pt idx="2">
                  <c:v>3</c:v>
                </c:pt>
                <c:pt idx="3">
                  <c:v>1</c:v>
                </c:pt>
                <c:pt idx="4">
                  <c:v>0</c:v>
                </c:pt>
                <c:pt idx="5">
                  <c:v>0</c:v>
                </c:pt>
                <c:pt idx="6">
                  <c:v>1</c:v>
                </c:pt>
                <c:pt idx="7">
                  <c:v>0</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4</c:v>
                </c:pt>
                <c:pt idx="2">
                  <c:v>1</c:v>
                </c:pt>
                <c:pt idx="3">
                  <c:v>4</c:v>
                </c:pt>
                <c:pt idx="4">
                  <c:v>0</c:v>
                </c:pt>
                <c:pt idx="5">
                  <c:v>1</c:v>
                </c:pt>
                <c:pt idx="6">
                  <c:v>0</c:v>
                </c:pt>
                <c:pt idx="7">
                  <c:v>1</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8</c:v>
                </c:pt>
                <c:pt idx="1">
                  <c:v>6</c:v>
                </c:pt>
                <c:pt idx="2">
                  <c:v>4</c:v>
                </c:pt>
                <c:pt idx="3">
                  <c:v>4</c:v>
                </c:pt>
                <c:pt idx="4">
                  <c:v>3</c:v>
                </c:pt>
                <c:pt idx="5">
                  <c:v>4</c:v>
                </c:pt>
                <c:pt idx="6">
                  <c:v>2</c:v>
                </c:pt>
                <c:pt idx="7">
                  <c:v>4</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0</c:v>
                </c:pt>
                <c:pt idx="1">
                  <c:v>1</c:v>
                </c:pt>
                <c:pt idx="2">
                  <c:v>0</c:v>
                </c:pt>
                <c:pt idx="3">
                  <c:v>1</c:v>
                </c:pt>
                <c:pt idx="4">
                  <c:v>1</c:v>
                </c:pt>
                <c:pt idx="5">
                  <c:v>0</c:v>
                </c:pt>
                <c:pt idx="6">
                  <c:v>0</c:v>
                </c:pt>
                <c:pt idx="7">
                  <c:v>0</c:v>
                </c:pt>
                <c:pt idx="8">
                  <c:v>1</c:v>
                </c:pt>
                <c:pt idx="9">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86332928"/>
        <c:axId val="86334464"/>
      </c:barChart>
      <c:catAx>
        <c:axId val="86332928"/>
        <c:scaling>
          <c:orientation val="maxMin"/>
        </c:scaling>
        <c:delete val="0"/>
        <c:axPos val="l"/>
        <c:numFmt formatCode="ge\r\a\l" sourceLinked="0"/>
        <c:majorTickMark val="out"/>
        <c:minorTickMark val="none"/>
        <c:tickLblPos val="nextTo"/>
        <c:txPr>
          <a:bodyPr/>
          <a:lstStyle/>
          <a:p>
            <a:pPr>
              <a:defRPr sz="1100"/>
            </a:pPr>
            <a:endParaRPr lang="pt-BR"/>
          </a:p>
        </c:txPr>
        <c:crossAx val="86334464"/>
        <c:crosses val="autoZero"/>
        <c:auto val="1"/>
        <c:lblAlgn val="ctr"/>
        <c:lblOffset val="100"/>
        <c:noMultiLvlLbl val="0"/>
      </c:catAx>
      <c:valAx>
        <c:axId val="86334464"/>
        <c:scaling>
          <c:orientation val="minMax"/>
        </c:scaling>
        <c:delete val="0"/>
        <c:axPos val="t"/>
        <c:majorGridlines/>
        <c:numFmt formatCode="General" sourceLinked="1"/>
        <c:majorTickMark val="out"/>
        <c:minorTickMark val="none"/>
        <c:tickLblPos val="nextTo"/>
        <c:crossAx val="86332928"/>
        <c:crosses val="autoZero"/>
        <c:crossBetween val="between"/>
        <c:majorUnit val="2"/>
      </c:valAx>
    </c:plotArea>
    <c:plotVisOnly val="1"/>
    <c:dispBlanksAs val="gap"/>
    <c:showDLblsOverMax val="0"/>
  </c:chart>
  <c:printSettings>
    <c:headerFooter/>
    <c:pageMargins b="0.78740157499999996" l="0.511811024" r="0.511811024" t="0.78740157499999996" header="0.31496062000000635" footer="0.3149606200000063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926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0.11864406779661017</c:v>
                </c:pt>
                <c:pt idx="2">
                  <c:v>0.23728813559322035</c:v>
                </c:pt>
                <c:pt idx="3">
                  <c:v>0.59322033898305082</c:v>
                </c:pt>
                <c:pt idx="4">
                  <c:v>5.0847457627118647E-2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5025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926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4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0.10344827586206896</c:v>
                </c:pt>
                <c:pt idx="2">
                  <c:v>0.2413793103448276</c:v>
                </c:pt>
                <c:pt idx="3">
                  <c:v>0.60344827586206895</c:v>
                </c:pt>
                <c:pt idx="4">
                  <c:v>5.1724137931034482E-2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5447"/>
          <c:y val="0.11768286970423393"/>
          <c:w val="0.38477668980594742"/>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Final'!$C$25:$C$32</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Final'!$E$25:$E$32</c:f>
              <c:numCache>
                <c:formatCode>General</c:formatCode>
                <c:ptCount val="8"/>
                <c:pt idx="0">
                  <c:v>0</c:v>
                </c:pt>
                <c:pt idx="1">
                  <c:v>2</c:v>
                </c:pt>
                <c:pt idx="2">
                  <c:v>2</c:v>
                </c:pt>
                <c:pt idx="3">
                  <c:v>1</c:v>
                </c:pt>
                <c:pt idx="4">
                  <c:v>0</c:v>
                </c:pt>
                <c:pt idx="5">
                  <c:v>0</c:v>
                </c:pt>
                <c:pt idx="6">
                  <c:v>0</c:v>
                </c:pt>
                <c:pt idx="7">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Final'!$C$25:$C$32</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Final'!$F$25:$F$32</c:f>
              <c:numCache>
                <c:formatCode>General</c:formatCode>
                <c:ptCount val="8"/>
                <c:pt idx="0">
                  <c:v>8</c:v>
                </c:pt>
                <c:pt idx="1">
                  <c:v>5</c:v>
                </c:pt>
                <c:pt idx="2">
                  <c:v>2</c:v>
                </c:pt>
                <c:pt idx="3">
                  <c:v>5</c:v>
                </c:pt>
                <c:pt idx="4">
                  <c:v>0</c:v>
                </c:pt>
                <c:pt idx="5">
                  <c:v>0</c:v>
                </c:pt>
                <c:pt idx="6">
                  <c:v>0</c:v>
                </c:pt>
                <c:pt idx="7">
                  <c:v>1</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Final'!$G$25:$G$32</c:f>
              <c:numCache>
                <c:formatCode>General</c:formatCode>
                <c:ptCount val="8"/>
                <c:pt idx="0">
                  <c:v>3</c:v>
                </c:pt>
                <c:pt idx="1">
                  <c:v>7</c:v>
                </c:pt>
                <c:pt idx="2">
                  <c:v>5</c:v>
                </c:pt>
                <c:pt idx="3">
                  <c:v>4</c:v>
                </c:pt>
                <c:pt idx="4">
                  <c:v>4</c:v>
                </c:pt>
                <c:pt idx="5">
                  <c:v>5</c:v>
                </c:pt>
                <c:pt idx="6">
                  <c:v>2</c:v>
                </c:pt>
                <c:pt idx="7">
                  <c:v>4</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86529152"/>
        <c:axId val="86530688"/>
      </c:barChart>
      <c:catAx>
        <c:axId val="86529152"/>
        <c:scaling>
          <c:orientation val="maxMin"/>
        </c:scaling>
        <c:delete val="0"/>
        <c:axPos val="l"/>
        <c:numFmt formatCode="ge\r\a\l" sourceLinked="0"/>
        <c:majorTickMark val="out"/>
        <c:minorTickMark val="none"/>
        <c:tickLblPos val="nextTo"/>
        <c:crossAx val="86530688"/>
        <c:crosses val="autoZero"/>
        <c:auto val="1"/>
        <c:lblAlgn val="ctr"/>
        <c:lblOffset val="100"/>
        <c:noMultiLvlLbl val="0"/>
      </c:catAx>
      <c:valAx>
        <c:axId val="86530688"/>
        <c:scaling>
          <c:orientation val="minMax"/>
        </c:scaling>
        <c:delete val="0"/>
        <c:axPos val="t"/>
        <c:majorGridlines/>
        <c:numFmt formatCode="General" sourceLinked="1"/>
        <c:majorTickMark val="out"/>
        <c:minorTickMark val="none"/>
        <c:tickLblPos val="nextTo"/>
        <c:crossAx val="86529152"/>
        <c:crosses val="autoZero"/>
        <c:crossBetween val="between"/>
        <c:majorUnit val="2"/>
      </c:valAx>
    </c:plotArea>
    <c:plotVisOnly val="1"/>
    <c:dispBlanksAs val="gap"/>
    <c:showDLblsOverMax val="0"/>
  </c:chart>
  <c:printSettings>
    <c:headerFooter/>
    <c:pageMargins b="0.78740157499999996" l="0.511811024" r="0.511811024" t="0.78740157499999996" header="0.31496062000000702" footer="0.314960620000007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9642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9385"/>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8.3333333333333329E-2</c:v>
                </c:pt>
                <c:pt idx="1">
                  <c:v>0.35</c:v>
                </c:pt>
                <c:pt idx="2">
                  <c:v>0.56666666666666665</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8996"/>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646" footer="0.3149606200000064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926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6.4516129032258063E-2</c:v>
                </c:pt>
                <c:pt idx="1">
                  <c:v>0.17741935483870969</c:v>
                </c:pt>
                <c:pt idx="2">
                  <c:v>0.20967741935483872</c:v>
                </c:pt>
                <c:pt idx="3">
                  <c:v>0.54838709677419351</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5025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926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4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6.4516129032258063E-2</c:v>
                </c:pt>
                <c:pt idx="1">
                  <c:v>0.17741935483870969</c:v>
                </c:pt>
                <c:pt idx="2">
                  <c:v>0.20967741935483872</c:v>
                </c:pt>
                <c:pt idx="3">
                  <c:v>0.54838709677419351</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5447"/>
          <c:y val="0.11768286970423393"/>
          <c:w val="0.38477668980594742"/>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1</c:v>
                </c:pt>
                <c:pt idx="3">
                  <c:v>0</c:v>
                </c:pt>
                <c:pt idx="4">
                  <c:v>0</c:v>
                </c:pt>
                <c:pt idx="5">
                  <c:v>0</c:v>
                </c:pt>
                <c:pt idx="6">
                  <c:v>0</c:v>
                </c:pt>
                <c:pt idx="7">
                  <c:v>0</c:v>
                </c:pt>
                <c:pt idx="8">
                  <c:v>1</c:v>
                </c:pt>
                <c:pt idx="9">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0</c:v>
                </c:pt>
                <c:pt idx="1">
                  <c:v>2</c:v>
                </c:pt>
                <c:pt idx="2">
                  <c:v>2</c:v>
                </c:pt>
                <c:pt idx="3">
                  <c:v>1</c:v>
                </c:pt>
                <c:pt idx="4">
                  <c:v>1</c:v>
                </c:pt>
                <c:pt idx="5">
                  <c:v>0</c:v>
                </c:pt>
                <c:pt idx="6">
                  <c:v>0</c:v>
                </c:pt>
                <c:pt idx="7">
                  <c:v>0</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7</c:v>
                </c:pt>
                <c:pt idx="1">
                  <c:v>11</c:v>
                </c:pt>
                <c:pt idx="2">
                  <c:v>5</c:v>
                </c:pt>
                <c:pt idx="3">
                  <c:v>6</c:v>
                </c:pt>
                <c:pt idx="4">
                  <c:v>3</c:v>
                </c:pt>
                <c:pt idx="5">
                  <c:v>4</c:v>
                </c:pt>
                <c:pt idx="6">
                  <c:v>1</c:v>
                </c:pt>
                <c:pt idx="7">
                  <c:v>1</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3</c:v>
                </c:pt>
                <c:pt idx="1">
                  <c:v>1</c:v>
                </c:pt>
                <c:pt idx="2">
                  <c:v>1</c:v>
                </c:pt>
                <c:pt idx="3">
                  <c:v>3</c:v>
                </c:pt>
                <c:pt idx="4">
                  <c:v>1</c:v>
                </c:pt>
                <c:pt idx="5">
                  <c:v>1</c:v>
                </c:pt>
                <c:pt idx="6">
                  <c:v>2</c:v>
                </c:pt>
                <c:pt idx="7">
                  <c:v>4</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1</c:v>
                </c:pt>
                <c:pt idx="1">
                  <c:v>0</c:v>
                </c:pt>
                <c:pt idx="2">
                  <c:v>0</c:v>
                </c:pt>
                <c:pt idx="3">
                  <c:v>0</c:v>
                </c:pt>
                <c:pt idx="4">
                  <c:v>0</c:v>
                </c:pt>
                <c:pt idx="5">
                  <c:v>0</c:v>
                </c:pt>
                <c:pt idx="6">
                  <c:v>0</c:v>
                </c:pt>
                <c:pt idx="7">
                  <c:v>0</c:v>
                </c:pt>
                <c:pt idx="8">
                  <c:v>1</c:v>
                </c:pt>
                <c:pt idx="9">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2334720"/>
        <c:axId val="72348800"/>
      </c:barChart>
      <c:catAx>
        <c:axId val="72334720"/>
        <c:scaling>
          <c:orientation val="maxMin"/>
        </c:scaling>
        <c:delete val="0"/>
        <c:axPos val="l"/>
        <c:numFmt formatCode="ge\r\a\l" sourceLinked="0"/>
        <c:majorTickMark val="out"/>
        <c:minorTickMark val="none"/>
        <c:tickLblPos val="nextTo"/>
        <c:txPr>
          <a:bodyPr/>
          <a:lstStyle/>
          <a:p>
            <a:pPr>
              <a:defRPr sz="1100"/>
            </a:pPr>
            <a:endParaRPr lang="pt-BR"/>
          </a:p>
        </c:txPr>
        <c:crossAx val="72348800"/>
        <c:crosses val="autoZero"/>
        <c:auto val="1"/>
        <c:lblAlgn val="ctr"/>
        <c:lblOffset val="100"/>
        <c:noMultiLvlLbl val="0"/>
      </c:catAx>
      <c:valAx>
        <c:axId val="72348800"/>
        <c:scaling>
          <c:orientation val="minMax"/>
        </c:scaling>
        <c:delete val="0"/>
        <c:axPos val="t"/>
        <c:majorGridlines/>
        <c:numFmt formatCode="General" sourceLinked="1"/>
        <c:majorTickMark val="out"/>
        <c:minorTickMark val="none"/>
        <c:tickLblPos val="nextTo"/>
        <c:crossAx val="72334720"/>
        <c:crosses val="autoZero"/>
        <c:crossBetween val="between"/>
        <c:majorUnit val="2"/>
      </c:valAx>
    </c:plotArea>
    <c:plotVisOnly val="1"/>
    <c:dispBlanksAs val="gap"/>
    <c:showDLblsOverMax val="0"/>
  </c:chart>
  <c:printSettings>
    <c:headerFooter/>
    <c:pageMargins b="0.78740157499999996" l="0.511811024" r="0.511811024" t="0.78740157499999996" header="0.31496062000000635" footer="0.3149606200000063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926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1.6129032258064516E-2</c:v>
                </c:pt>
                <c:pt idx="1">
                  <c:v>9.6774193548387094E-2</c:v>
                </c:pt>
                <c:pt idx="2">
                  <c:v>0.61290322580645162</c:v>
                </c:pt>
                <c:pt idx="3">
                  <c:v>0.25806451612903225</c:v>
                </c:pt>
                <c:pt idx="4">
                  <c:v>1.6129032258064516E-2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5025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926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4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1.6129032258064516E-2</c:v>
                </c:pt>
                <c:pt idx="1">
                  <c:v>9.6774193548387094E-2</c:v>
                </c:pt>
                <c:pt idx="2">
                  <c:v>0.61290322580645162</c:v>
                </c:pt>
                <c:pt idx="3">
                  <c:v>0.25806451612903225</c:v>
                </c:pt>
                <c:pt idx="4">
                  <c:v>1.6129032258064516E-2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5447"/>
          <c:y val="0.11768286970423393"/>
          <c:w val="0.38477668980594742"/>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1</c:v>
                </c:pt>
                <c:pt idx="5">
                  <c:v>0</c:v>
                </c:pt>
                <c:pt idx="6">
                  <c:v>0</c:v>
                </c:pt>
                <c:pt idx="7">
                  <c:v>0</c:v>
                </c:pt>
                <c:pt idx="8">
                  <c:v>1</c:v>
                </c:pt>
                <c:pt idx="9">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1</c:v>
                </c:pt>
                <c:pt idx="3">
                  <c:v>0</c:v>
                </c:pt>
                <c:pt idx="4">
                  <c:v>0</c:v>
                </c:pt>
                <c:pt idx="5">
                  <c:v>0</c:v>
                </c:pt>
                <c:pt idx="6">
                  <c:v>0</c:v>
                </c:pt>
                <c:pt idx="7">
                  <c:v>0</c:v>
                </c:pt>
                <c:pt idx="8">
                  <c:v>1</c:v>
                </c:pt>
                <c:pt idx="9">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0</c:v>
                </c:pt>
                <c:pt idx="1">
                  <c:v>4</c:v>
                </c:pt>
                <c:pt idx="2">
                  <c:v>2</c:v>
                </c:pt>
                <c:pt idx="3">
                  <c:v>2</c:v>
                </c:pt>
                <c:pt idx="4">
                  <c:v>0</c:v>
                </c:pt>
                <c:pt idx="5">
                  <c:v>1</c:v>
                </c:pt>
                <c:pt idx="6">
                  <c:v>0</c:v>
                </c:pt>
                <c:pt idx="7">
                  <c:v>0</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4</c:v>
                </c:pt>
                <c:pt idx="1">
                  <c:v>6</c:v>
                </c:pt>
                <c:pt idx="2">
                  <c:v>1</c:v>
                </c:pt>
                <c:pt idx="3">
                  <c:v>2</c:v>
                </c:pt>
                <c:pt idx="4">
                  <c:v>0</c:v>
                </c:pt>
                <c:pt idx="5">
                  <c:v>1</c:v>
                </c:pt>
                <c:pt idx="6">
                  <c:v>1</c:v>
                </c:pt>
                <c:pt idx="7">
                  <c:v>3</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7</c:v>
                </c:pt>
                <c:pt idx="1">
                  <c:v>3</c:v>
                </c:pt>
                <c:pt idx="2">
                  <c:v>5</c:v>
                </c:pt>
                <c:pt idx="3">
                  <c:v>5</c:v>
                </c:pt>
                <c:pt idx="4">
                  <c:v>3</c:v>
                </c:pt>
                <c:pt idx="5">
                  <c:v>3</c:v>
                </c:pt>
                <c:pt idx="6">
                  <c:v>2</c:v>
                </c:pt>
                <c:pt idx="7">
                  <c:v>2</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1</c:v>
                </c:pt>
                <c:pt idx="2">
                  <c:v>0</c:v>
                </c:pt>
                <c:pt idx="3">
                  <c:v>1</c:v>
                </c:pt>
                <c:pt idx="4">
                  <c:v>1</c:v>
                </c:pt>
                <c:pt idx="5">
                  <c:v>0</c:v>
                </c:pt>
                <c:pt idx="6">
                  <c:v>0</c:v>
                </c:pt>
                <c:pt idx="7">
                  <c:v>0</c:v>
                </c:pt>
                <c:pt idx="8">
                  <c:v>1</c:v>
                </c:pt>
                <c:pt idx="9">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80298368"/>
        <c:axId val="80299904"/>
      </c:barChart>
      <c:catAx>
        <c:axId val="80298368"/>
        <c:scaling>
          <c:orientation val="maxMin"/>
        </c:scaling>
        <c:delete val="0"/>
        <c:axPos val="l"/>
        <c:numFmt formatCode="ge\r\a\l" sourceLinked="0"/>
        <c:majorTickMark val="out"/>
        <c:minorTickMark val="none"/>
        <c:tickLblPos val="nextTo"/>
        <c:txPr>
          <a:bodyPr/>
          <a:lstStyle/>
          <a:p>
            <a:pPr>
              <a:defRPr sz="1100"/>
            </a:pPr>
            <a:endParaRPr lang="pt-BR"/>
          </a:p>
        </c:txPr>
        <c:crossAx val="80299904"/>
        <c:crosses val="autoZero"/>
        <c:auto val="1"/>
        <c:lblAlgn val="ctr"/>
        <c:lblOffset val="100"/>
        <c:noMultiLvlLbl val="0"/>
      </c:catAx>
      <c:valAx>
        <c:axId val="80299904"/>
        <c:scaling>
          <c:orientation val="minMax"/>
        </c:scaling>
        <c:delete val="0"/>
        <c:axPos val="t"/>
        <c:majorGridlines/>
        <c:numFmt formatCode="General" sourceLinked="1"/>
        <c:majorTickMark val="out"/>
        <c:minorTickMark val="none"/>
        <c:tickLblPos val="nextTo"/>
        <c:crossAx val="80298368"/>
        <c:crosses val="autoZero"/>
        <c:crossBetween val="between"/>
        <c:majorUnit val="2"/>
      </c:valAx>
    </c:plotArea>
    <c:plotVisOnly val="1"/>
    <c:dispBlanksAs val="gap"/>
    <c:showDLblsOverMax val="0"/>
  </c:chart>
  <c:printSettings>
    <c:headerFooter/>
    <c:pageMargins b="0.78740157499999996" l="0.511811024" r="0.511811024" t="0.78740157499999996" header="0.31496062000000635" footer="0.3149606200000063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926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1.6393442622950821E-2</c:v>
                </c:pt>
                <c:pt idx="1">
                  <c:v>0.14754098360655737</c:v>
                </c:pt>
                <c:pt idx="2">
                  <c:v>0.29508196721311475</c:v>
                </c:pt>
                <c:pt idx="3">
                  <c:v>0.49180327868852458</c:v>
                </c:pt>
                <c:pt idx="4">
                  <c:v>4.9180327868852458E-2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5025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9451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926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4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1.6393442622950821E-2</c:v>
                </c:pt>
                <c:pt idx="1">
                  <c:v>0.14754098360655737</c:v>
                </c:pt>
                <c:pt idx="2">
                  <c:v>0.29508196721311475</c:v>
                </c:pt>
                <c:pt idx="3">
                  <c:v>0.49180327868852458</c:v>
                </c:pt>
                <c:pt idx="4">
                  <c:v>4.9180327868852458E-2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5447"/>
          <c:y val="0.11768286970423393"/>
          <c:w val="0.38477668980594742"/>
          <c:h val="0.81849175118189565"/>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591" footer="0.31496062000000591"/>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32</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29"/>
  <sheetViews>
    <sheetView showGridLines="0" zoomScale="60" zoomScaleNormal="60" workbookViewId="0">
      <pane xSplit="4" ySplit="11" topLeftCell="V12" activePane="bottomRight" state="frozen"/>
      <selection pane="topRight" activeCell="E1" sqref="E1"/>
      <selection pane="bottomLeft" activeCell="A12" sqref="A12"/>
      <selection pane="bottomRight" activeCell="U9" sqref="U9:U73"/>
    </sheetView>
  </sheetViews>
  <sheetFormatPr defaultColWidth="8.85546875" defaultRowHeight="15" x14ac:dyDescent="0.25"/>
  <cols>
    <col min="1" max="1" width="5" style="2" customWidth="1"/>
    <col min="2" max="2" width="4.140625" style="2" customWidth="1"/>
    <col min="3" max="3" width="24.7109375" style="2" customWidth="1"/>
    <col min="4" max="4" width="18.5703125" style="2" customWidth="1"/>
    <col min="5" max="5" width="29.7109375" style="2" customWidth="1"/>
    <col min="6" max="6" width="25.7109375" style="2" customWidth="1"/>
    <col min="7" max="7" width="27.5703125" style="2" customWidth="1"/>
    <col min="8" max="9" width="25.140625" style="2" customWidth="1"/>
    <col min="10" max="10" width="60.140625" style="2" customWidth="1"/>
    <col min="11" max="12" width="25.140625" style="2" customWidth="1"/>
    <col min="13" max="13" width="38.7109375" style="2" customWidth="1"/>
    <col min="14" max="14" width="18.7109375" style="61" customWidth="1"/>
    <col min="15" max="15" width="18.28515625" style="61" customWidth="1"/>
    <col min="16" max="16" width="22" style="61" customWidth="1"/>
    <col min="17" max="17" width="21.140625" style="61" customWidth="1"/>
    <col min="18" max="18" width="16" style="61" customWidth="1"/>
    <col min="19" max="19" width="14" style="61" customWidth="1"/>
    <col min="20" max="20" width="116.28515625" style="2" customWidth="1"/>
    <col min="21" max="21" width="115.42578125" style="2" customWidth="1"/>
    <col min="22" max="22" width="103.140625" style="2" customWidth="1"/>
    <col min="23" max="23" width="30.140625" style="2" customWidth="1"/>
    <col min="24" max="24" width="89.5703125" style="2" customWidth="1"/>
    <col min="25" max="25" width="33.7109375" style="2" customWidth="1"/>
    <col min="26" max="26" width="29.5703125" style="2" customWidth="1"/>
    <col min="27" max="27" width="28.85546875" style="2" customWidth="1"/>
    <col min="28" max="28" width="27.28515625" style="2" customWidth="1"/>
    <col min="29" max="29" width="26.7109375" style="2" customWidth="1"/>
    <col min="30" max="30" width="32.7109375" style="2" customWidth="1"/>
    <col min="31" max="31" width="19.28515625" style="2" customWidth="1"/>
    <col min="32" max="32" width="45.140625" style="2" customWidth="1"/>
    <col min="33" max="33" width="32.85546875" style="2" customWidth="1"/>
    <col min="34" max="34" width="29.7109375" style="2" customWidth="1"/>
    <col min="35" max="35" width="49.42578125" style="2" customWidth="1"/>
    <col min="36" max="36" width="7" style="2" customWidth="1"/>
    <col min="37" max="39" width="8.85546875" style="2"/>
    <col min="40" max="40" width="8.85546875" style="2" hidden="1" customWidth="1"/>
    <col min="41" max="16384" width="8.85546875" style="2"/>
  </cols>
  <sheetData>
    <row r="1" spans="1:40" ht="12.75" customHeight="1" x14ac:dyDescent="0.25">
      <c r="A1" s="416" t="s">
        <v>0</v>
      </c>
      <c r="B1" s="416"/>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18"/>
    </row>
    <row r="2" spans="1:40" ht="9.75" customHeight="1" thickBot="1" x14ac:dyDescent="0.3">
      <c r="A2" s="417" t="s">
        <v>1</v>
      </c>
      <c r="B2" s="417"/>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7"/>
      <c r="AI2" s="417"/>
      <c r="AJ2" s="18"/>
    </row>
    <row r="3" spans="1:40" ht="10.5" hidden="1" customHeight="1" thickTop="1" thickBot="1" x14ac:dyDescent="0.3">
      <c r="AJ3" s="18"/>
    </row>
    <row r="4" spans="1:40" ht="9" hidden="1" customHeight="1" thickBot="1" x14ac:dyDescent="0.3">
      <c r="A4" s="56" t="s">
        <v>2</v>
      </c>
      <c r="B4" s="427" t="s">
        <v>3</v>
      </c>
      <c r="C4" s="428"/>
      <c r="D4" s="428"/>
      <c r="E4" s="428"/>
      <c r="F4" s="428"/>
      <c r="G4" s="429"/>
      <c r="H4" s="13"/>
      <c r="I4" s="13"/>
      <c r="J4" s="13"/>
      <c r="K4" s="13"/>
      <c r="L4" s="13"/>
      <c r="M4" s="13"/>
      <c r="N4" s="13"/>
      <c r="O4" s="13"/>
      <c r="P4" s="13"/>
      <c r="Q4" s="13"/>
      <c r="R4" s="13"/>
      <c r="S4" s="2"/>
      <c r="AJ4" s="18"/>
    </row>
    <row r="5" spans="1:40" ht="9" hidden="1" customHeight="1" thickBot="1" x14ac:dyDescent="0.3">
      <c r="AJ5" s="18"/>
    </row>
    <row r="6" spans="1:40" ht="8.25" hidden="1" customHeight="1" thickBot="1" x14ac:dyDescent="0.3">
      <c r="A6" s="56" t="s">
        <v>4</v>
      </c>
      <c r="B6" s="430" t="s">
        <v>5</v>
      </c>
      <c r="C6" s="431"/>
      <c r="M6" s="61"/>
      <c r="AJ6" s="18"/>
      <c r="AN6" s="2" t="s">
        <v>6</v>
      </c>
    </row>
    <row r="7" spans="1:40" ht="9.75" hidden="1" customHeight="1" thickBot="1" x14ac:dyDescent="0.3">
      <c r="AJ7" s="18"/>
      <c r="AN7" s="62" t="s">
        <v>7</v>
      </c>
    </row>
    <row r="8" spans="1:40" ht="9.75" customHeight="1" thickTop="1" thickBot="1" x14ac:dyDescent="0.3">
      <c r="A8" s="406" t="s">
        <v>8</v>
      </c>
      <c r="B8" s="407"/>
      <c r="C8" s="407"/>
      <c r="D8" s="407"/>
      <c r="E8" s="407"/>
      <c r="F8" s="407"/>
      <c r="G8" s="407"/>
      <c r="H8" s="407"/>
      <c r="I8" s="407"/>
      <c r="J8" s="407"/>
      <c r="K8" s="407"/>
      <c r="L8" s="407"/>
      <c r="M8" s="408"/>
      <c r="N8" s="385" t="s">
        <v>9</v>
      </c>
      <c r="O8" s="386"/>
      <c r="P8" s="386"/>
      <c r="Q8" s="386"/>
      <c r="R8" s="386"/>
      <c r="S8" s="386"/>
      <c r="T8" s="386"/>
      <c r="U8" s="386"/>
      <c r="V8" s="386"/>
      <c r="W8" s="386"/>
      <c r="X8" s="387"/>
      <c r="Y8" s="418" t="s">
        <v>10</v>
      </c>
      <c r="Z8" s="419"/>
      <c r="AA8" s="419"/>
      <c r="AB8" s="419"/>
      <c r="AC8" s="419"/>
      <c r="AD8" s="419"/>
      <c r="AE8" s="419"/>
      <c r="AF8" s="419"/>
      <c r="AG8" s="419"/>
      <c r="AH8" s="419"/>
      <c r="AI8" s="420"/>
      <c r="AJ8" s="18"/>
    </row>
    <row r="9" spans="1:40" ht="13.5" customHeight="1" x14ac:dyDescent="0.25">
      <c r="A9" s="421" t="s">
        <v>11</v>
      </c>
      <c r="B9" s="411" t="s">
        <v>12</v>
      </c>
      <c r="C9" s="411" t="s">
        <v>13</v>
      </c>
      <c r="D9" s="411" t="s">
        <v>14</v>
      </c>
      <c r="E9" s="423" t="s">
        <v>15</v>
      </c>
      <c r="F9" s="411" t="s">
        <v>16</v>
      </c>
      <c r="G9" s="411"/>
      <c r="H9" s="411" t="s">
        <v>17</v>
      </c>
      <c r="I9" s="411" t="s">
        <v>18</v>
      </c>
      <c r="J9" s="411" t="s">
        <v>19</v>
      </c>
      <c r="K9" s="413" t="s">
        <v>20</v>
      </c>
      <c r="L9" s="414"/>
      <c r="M9" s="411" t="s">
        <v>21</v>
      </c>
      <c r="N9" s="392" t="s">
        <v>22</v>
      </c>
      <c r="O9" s="394" t="s">
        <v>23</v>
      </c>
      <c r="P9" s="396" t="s">
        <v>24</v>
      </c>
      <c r="Q9" s="398" t="s">
        <v>25</v>
      </c>
      <c r="R9" s="400" t="s">
        <v>26</v>
      </c>
      <c r="S9" s="402" t="s">
        <v>27</v>
      </c>
      <c r="T9" s="404" t="s">
        <v>28</v>
      </c>
      <c r="U9" s="404" t="s">
        <v>29</v>
      </c>
      <c r="V9" s="404" t="s">
        <v>30</v>
      </c>
      <c r="W9" s="404" t="s">
        <v>31</v>
      </c>
      <c r="X9" s="388" t="s">
        <v>32</v>
      </c>
      <c r="Y9" s="390" t="s">
        <v>33</v>
      </c>
      <c r="Z9" s="379" t="s">
        <v>34</v>
      </c>
      <c r="AA9" s="383" t="s">
        <v>35</v>
      </c>
      <c r="AB9" s="379" t="s">
        <v>36</v>
      </c>
      <c r="AC9" s="379" t="s">
        <v>37</v>
      </c>
      <c r="AD9" s="379" t="s">
        <v>38</v>
      </c>
      <c r="AE9" s="379" t="s">
        <v>39</v>
      </c>
      <c r="AF9" s="432" t="s">
        <v>40</v>
      </c>
      <c r="AG9" s="379" t="s">
        <v>41</v>
      </c>
      <c r="AH9" s="379" t="s">
        <v>42</v>
      </c>
      <c r="AI9" s="425" t="s">
        <v>43</v>
      </c>
      <c r="AJ9" s="18"/>
    </row>
    <row r="10" spans="1:40" ht="38.25" customHeight="1" thickBot="1" x14ac:dyDescent="0.3">
      <c r="A10" s="422"/>
      <c r="B10" s="412"/>
      <c r="C10" s="412"/>
      <c r="D10" s="412"/>
      <c r="E10" s="424"/>
      <c r="F10" s="55" t="s">
        <v>44</v>
      </c>
      <c r="G10" s="55" t="s">
        <v>45</v>
      </c>
      <c r="H10" s="412"/>
      <c r="I10" s="412"/>
      <c r="J10" s="412"/>
      <c r="K10" s="102" t="s">
        <v>46</v>
      </c>
      <c r="L10" s="102" t="s">
        <v>47</v>
      </c>
      <c r="M10" s="412"/>
      <c r="N10" s="393"/>
      <c r="O10" s="395"/>
      <c r="P10" s="397"/>
      <c r="Q10" s="399"/>
      <c r="R10" s="401"/>
      <c r="S10" s="403"/>
      <c r="T10" s="405"/>
      <c r="U10" s="405"/>
      <c r="V10" s="405"/>
      <c r="W10" s="405"/>
      <c r="X10" s="389"/>
      <c r="Y10" s="391"/>
      <c r="Z10" s="380"/>
      <c r="AA10" s="384"/>
      <c r="AB10" s="380"/>
      <c r="AC10" s="380"/>
      <c r="AD10" s="380"/>
      <c r="AE10" s="380"/>
      <c r="AF10" s="433"/>
      <c r="AG10" s="380"/>
      <c r="AH10" s="380"/>
      <c r="AI10" s="426"/>
      <c r="AJ10" s="18"/>
    </row>
    <row r="11" spans="1:40" s="128" customFormat="1" ht="8.25" customHeight="1" thickBot="1" x14ac:dyDescent="0.3">
      <c r="A11" s="117"/>
      <c r="B11" s="118"/>
      <c r="C11" s="119"/>
      <c r="D11" s="119"/>
      <c r="E11" s="120"/>
      <c r="F11" s="121"/>
      <c r="G11" s="121"/>
      <c r="H11" s="119"/>
      <c r="I11" s="119"/>
      <c r="J11" s="119"/>
      <c r="K11" s="122"/>
      <c r="L11" s="122"/>
      <c r="M11" s="119"/>
      <c r="N11" s="123"/>
      <c r="O11" s="123"/>
      <c r="P11" s="123"/>
      <c r="Q11" s="124"/>
      <c r="R11" s="123"/>
      <c r="S11" s="123"/>
      <c r="T11" s="125"/>
      <c r="U11" s="125"/>
      <c r="V11" s="125"/>
      <c r="W11" s="125"/>
      <c r="X11" s="126"/>
      <c r="Y11" s="127"/>
      <c r="Z11" s="125"/>
      <c r="AA11" s="125"/>
      <c r="AB11" s="125"/>
      <c r="AC11" s="125"/>
      <c r="AD11" s="125"/>
      <c r="AE11" s="125"/>
      <c r="AF11" s="126"/>
      <c r="AG11" s="125"/>
      <c r="AH11" s="125"/>
      <c r="AI11" s="126"/>
    </row>
    <row r="12" spans="1:40" ht="255" customHeight="1" x14ac:dyDescent="0.25">
      <c r="A12" s="415" t="s">
        <v>48</v>
      </c>
      <c r="B12" s="49" t="s">
        <v>49</v>
      </c>
      <c r="C12" s="129" t="s">
        <v>50</v>
      </c>
      <c r="D12" s="112" t="s">
        <v>51</v>
      </c>
      <c r="E12" s="112" t="s">
        <v>52</v>
      </c>
      <c r="F12" s="113" t="s">
        <v>53</v>
      </c>
      <c r="G12" s="113" t="s">
        <v>54</v>
      </c>
      <c r="H12" s="112" t="s">
        <v>55</v>
      </c>
      <c r="I12" s="115">
        <v>200000</v>
      </c>
      <c r="J12" s="112" t="s">
        <v>56</v>
      </c>
      <c r="K12" s="112" t="s">
        <v>57</v>
      </c>
      <c r="L12" s="112" t="s">
        <v>58</v>
      </c>
      <c r="M12" s="112" t="s">
        <v>59</v>
      </c>
      <c r="N12" s="63"/>
      <c r="O12" s="64"/>
      <c r="P12" s="63"/>
      <c r="Q12" s="63" t="s">
        <v>60</v>
      </c>
      <c r="R12" s="63"/>
      <c r="S12" s="65"/>
      <c r="T12" s="159" t="s">
        <v>61</v>
      </c>
      <c r="U12" s="159" t="s">
        <v>62</v>
      </c>
      <c r="V12" s="159" t="s">
        <v>63</v>
      </c>
      <c r="W12" s="159" t="s">
        <v>64</v>
      </c>
      <c r="X12" s="159" t="s">
        <v>65</v>
      </c>
      <c r="Y12" s="163"/>
      <c r="Z12" s="159" t="s">
        <v>66</v>
      </c>
      <c r="AA12" s="163"/>
      <c r="AB12" s="163"/>
      <c r="AC12" s="163"/>
      <c r="AD12" s="163"/>
      <c r="AE12" s="163"/>
      <c r="AF12" s="159" t="s">
        <v>67</v>
      </c>
      <c r="AG12" s="163"/>
      <c r="AH12" s="163"/>
      <c r="AI12" s="163"/>
      <c r="AJ12" s="18"/>
    </row>
    <row r="13" spans="1:40" ht="237" customHeight="1" x14ac:dyDescent="0.25">
      <c r="A13" s="374"/>
      <c r="B13" s="48" t="s">
        <v>68</v>
      </c>
      <c r="C13" s="129" t="s">
        <v>69</v>
      </c>
      <c r="D13" s="112" t="s">
        <v>70</v>
      </c>
      <c r="E13" s="112" t="s">
        <v>71</v>
      </c>
      <c r="F13" s="113" t="s">
        <v>53</v>
      </c>
      <c r="G13" s="113" t="s">
        <v>54</v>
      </c>
      <c r="H13" s="112" t="s">
        <v>72</v>
      </c>
      <c r="I13" s="115">
        <v>0</v>
      </c>
      <c r="J13" s="112" t="s">
        <v>73</v>
      </c>
      <c r="K13" s="112" t="s">
        <v>74</v>
      </c>
      <c r="L13" s="112" t="s">
        <v>75</v>
      </c>
      <c r="M13" s="112" t="s">
        <v>76</v>
      </c>
      <c r="N13" s="63"/>
      <c r="O13" s="63"/>
      <c r="P13" s="63"/>
      <c r="Q13" s="63" t="s">
        <v>60</v>
      </c>
      <c r="R13" s="63"/>
      <c r="S13" s="65"/>
      <c r="T13" s="158" t="s">
        <v>77</v>
      </c>
      <c r="U13" s="161" t="s">
        <v>78</v>
      </c>
      <c r="V13" s="164"/>
      <c r="W13" s="158" t="s">
        <v>79</v>
      </c>
      <c r="X13" s="158"/>
      <c r="Y13" s="160"/>
      <c r="Z13" s="160"/>
      <c r="AA13" s="160"/>
      <c r="AB13" s="160"/>
      <c r="AC13" s="160"/>
      <c r="AD13" s="160"/>
      <c r="AE13" s="160"/>
      <c r="AF13" s="158"/>
      <c r="AG13" s="160"/>
      <c r="AH13" s="160"/>
      <c r="AI13" s="158" t="s">
        <v>80</v>
      </c>
      <c r="AJ13" s="18"/>
    </row>
    <row r="14" spans="1:40" ht="246.75" customHeight="1" x14ac:dyDescent="0.25">
      <c r="A14" s="374"/>
      <c r="B14" s="48" t="s">
        <v>81</v>
      </c>
      <c r="C14" s="129" t="s">
        <v>82</v>
      </c>
      <c r="D14" s="112" t="s">
        <v>83</v>
      </c>
      <c r="E14" s="130" t="s">
        <v>84</v>
      </c>
      <c r="F14" s="113" t="s">
        <v>85</v>
      </c>
      <c r="G14" s="113" t="s">
        <v>54</v>
      </c>
      <c r="H14" s="112" t="s">
        <v>86</v>
      </c>
      <c r="I14" s="115">
        <v>100000</v>
      </c>
      <c r="J14" s="114" t="s">
        <v>87</v>
      </c>
      <c r="K14" s="114" t="s">
        <v>88</v>
      </c>
      <c r="L14" s="112" t="s">
        <v>58</v>
      </c>
      <c r="M14" s="112" t="s">
        <v>89</v>
      </c>
      <c r="N14" s="63"/>
      <c r="O14" s="63"/>
      <c r="P14" s="63"/>
      <c r="Q14" s="63" t="s">
        <v>60</v>
      </c>
      <c r="R14" s="63"/>
      <c r="S14" s="65"/>
      <c r="T14" s="158" t="s">
        <v>90</v>
      </c>
      <c r="U14" s="158" t="s">
        <v>91</v>
      </c>
      <c r="V14" s="158" t="s">
        <v>92</v>
      </c>
      <c r="W14" s="158" t="s">
        <v>93</v>
      </c>
      <c r="X14" s="158" t="s">
        <v>94</v>
      </c>
      <c r="Y14" s="158" t="s">
        <v>95</v>
      </c>
      <c r="Z14" s="158" t="s">
        <v>96</v>
      </c>
      <c r="AA14" s="158" t="s">
        <v>97</v>
      </c>
      <c r="AB14" s="160" t="s">
        <v>98</v>
      </c>
      <c r="AC14" s="160" t="s">
        <v>99</v>
      </c>
      <c r="AD14" s="160" t="s">
        <v>100</v>
      </c>
      <c r="AE14" s="165">
        <v>300000</v>
      </c>
      <c r="AF14" s="158" t="s">
        <v>101</v>
      </c>
      <c r="AG14" s="158" t="s">
        <v>102</v>
      </c>
      <c r="AH14" s="160"/>
      <c r="AI14" s="158"/>
      <c r="AJ14" s="18"/>
    </row>
    <row r="15" spans="1:40" ht="220.5" customHeight="1" x14ac:dyDescent="0.25">
      <c r="A15" s="374"/>
      <c r="B15" s="48" t="s">
        <v>103</v>
      </c>
      <c r="C15" s="129" t="s">
        <v>104</v>
      </c>
      <c r="D15" s="112" t="s">
        <v>105</v>
      </c>
      <c r="E15" s="112" t="s">
        <v>106</v>
      </c>
      <c r="F15" s="113" t="s">
        <v>85</v>
      </c>
      <c r="G15" s="113" t="s">
        <v>54</v>
      </c>
      <c r="H15" s="112" t="s">
        <v>72</v>
      </c>
      <c r="I15" s="115">
        <v>200000</v>
      </c>
      <c r="J15" s="114" t="s">
        <v>107</v>
      </c>
      <c r="K15" s="114" t="s">
        <v>108</v>
      </c>
      <c r="L15" s="114" t="s">
        <v>109</v>
      </c>
      <c r="M15" s="112" t="s">
        <v>110</v>
      </c>
      <c r="N15" s="63"/>
      <c r="O15" s="63"/>
      <c r="P15" s="63"/>
      <c r="Q15" s="63" t="s">
        <v>60</v>
      </c>
      <c r="R15" s="63"/>
      <c r="S15" s="65"/>
      <c r="T15" s="158" t="s">
        <v>111</v>
      </c>
      <c r="U15" s="160"/>
      <c r="V15" s="158"/>
      <c r="W15" s="158" t="s">
        <v>112</v>
      </c>
      <c r="X15" s="158" t="s">
        <v>113</v>
      </c>
      <c r="Y15" s="158" t="s">
        <v>114</v>
      </c>
      <c r="Z15" s="160"/>
      <c r="AA15" s="160"/>
      <c r="AB15" s="160"/>
      <c r="AC15" s="160"/>
      <c r="AD15" s="160"/>
      <c r="AE15" s="160"/>
      <c r="AF15" s="158" t="s">
        <v>115</v>
      </c>
      <c r="AG15" s="160"/>
      <c r="AH15" s="160"/>
      <c r="AI15" s="158"/>
      <c r="AJ15" s="18"/>
    </row>
    <row r="16" spans="1:40" ht="125.25" customHeight="1" x14ac:dyDescent="0.25">
      <c r="A16" s="374"/>
      <c r="B16" s="48" t="s">
        <v>116</v>
      </c>
      <c r="C16" s="129" t="s">
        <v>117</v>
      </c>
      <c r="D16" s="112" t="s">
        <v>118</v>
      </c>
      <c r="E16" s="131" t="s">
        <v>119</v>
      </c>
      <c r="F16" s="113" t="s">
        <v>85</v>
      </c>
      <c r="G16" s="113" t="s">
        <v>54</v>
      </c>
      <c r="H16" s="132" t="s">
        <v>120</v>
      </c>
      <c r="I16" s="133">
        <v>1000000</v>
      </c>
      <c r="J16" s="114" t="s">
        <v>121</v>
      </c>
      <c r="K16" s="132" t="s">
        <v>122</v>
      </c>
      <c r="L16" s="132" t="s">
        <v>122</v>
      </c>
      <c r="M16" s="131" t="s">
        <v>123</v>
      </c>
      <c r="N16" s="63"/>
      <c r="O16" s="63"/>
      <c r="P16" s="63"/>
      <c r="Q16" s="63" t="s">
        <v>60</v>
      </c>
      <c r="R16" s="63"/>
      <c r="S16" s="65"/>
      <c r="T16" s="162" t="s">
        <v>124</v>
      </c>
      <c r="U16" s="158" t="s">
        <v>125</v>
      </c>
      <c r="V16" s="166" t="s">
        <v>126</v>
      </c>
      <c r="W16" s="158" t="s">
        <v>127</v>
      </c>
      <c r="X16" s="158"/>
      <c r="Y16" s="160"/>
      <c r="Z16" s="160"/>
      <c r="AA16" s="160"/>
      <c r="AB16" s="160"/>
      <c r="AC16" s="160"/>
      <c r="AD16" s="160"/>
      <c r="AE16" s="160"/>
      <c r="AF16" s="160"/>
      <c r="AG16" s="160"/>
      <c r="AH16" s="160"/>
      <c r="AI16" s="158"/>
      <c r="AJ16" s="18"/>
    </row>
    <row r="17" spans="1:36" ht="256.5" customHeight="1" x14ac:dyDescent="0.25">
      <c r="A17" s="374"/>
      <c r="B17" s="48" t="s">
        <v>128</v>
      </c>
      <c r="C17" s="129" t="s">
        <v>129</v>
      </c>
      <c r="D17" s="112" t="s">
        <v>130</v>
      </c>
      <c r="E17" s="131" t="s">
        <v>131</v>
      </c>
      <c r="F17" s="113" t="s">
        <v>85</v>
      </c>
      <c r="G17" s="113" t="s">
        <v>54</v>
      </c>
      <c r="H17" s="131" t="s">
        <v>132</v>
      </c>
      <c r="I17" s="133">
        <v>5000000</v>
      </c>
      <c r="J17" s="114" t="s">
        <v>133</v>
      </c>
      <c r="K17" s="132" t="s">
        <v>134</v>
      </c>
      <c r="L17" s="132" t="s">
        <v>135</v>
      </c>
      <c r="M17" s="131" t="s">
        <v>136</v>
      </c>
      <c r="N17" s="63"/>
      <c r="O17" s="63"/>
      <c r="P17" s="63"/>
      <c r="Q17" s="63" t="s">
        <v>60</v>
      </c>
      <c r="R17" s="63"/>
      <c r="S17" s="65"/>
      <c r="T17" s="158" t="s">
        <v>137</v>
      </c>
      <c r="U17" s="160" t="s">
        <v>138</v>
      </c>
      <c r="V17" s="158" t="s">
        <v>139</v>
      </c>
      <c r="W17" s="158" t="s">
        <v>140</v>
      </c>
      <c r="X17" s="158" t="s">
        <v>141</v>
      </c>
      <c r="Y17" s="160"/>
      <c r="Z17" s="158" t="s">
        <v>142</v>
      </c>
      <c r="AA17" s="160"/>
      <c r="AB17" s="160"/>
      <c r="AC17" s="160"/>
      <c r="AD17" s="160"/>
      <c r="AE17" s="158"/>
      <c r="AF17" s="160"/>
      <c r="AG17" s="158"/>
      <c r="AH17" s="160"/>
      <c r="AI17" s="158"/>
      <c r="AJ17" s="18"/>
    </row>
    <row r="18" spans="1:36" ht="92.25" customHeight="1" x14ac:dyDescent="0.25">
      <c r="A18" s="374"/>
      <c r="B18" s="48" t="s">
        <v>143</v>
      </c>
      <c r="C18" s="129" t="s">
        <v>144</v>
      </c>
      <c r="D18" s="112" t="s">
        <v>145</v>
      </c>
      <c r="E18" s="131" t="s">
        <v>146</v>
      </c>
      <c r="F18" s="134" t="s">
        <v>147</v>
      </c>
      <c r="G18" s="134" t="s">
        <v>148</v>
      </c>
      <c r="H18" s="131" t="s">
        <v>149</v>
      </c>
      <c r="I18" s="133">
        <v>300000</v>
      </c>
      <c r="J18" s="114" t="s">
        <v>150</v>
      </c>
      <c r="K18" s="132" t="s">
        <v>151</v>
      </c>
      <c r="L18" s="132" t="s">
        <v>152</v>
      </c>
      <c r="M18" s="131" t="s">
        <v>153</v>
      </c>
      <c r="N18" s="63"/>
      <c r="O18" s="63"/>
      <c r="P18" s="63"/>
      <c r="Q18" s="63" t="s">
        <v>60</v>
      </c>
      <c r="R18" s="63"/>
      <c r="S18" s="65"/>
      <c r="T18" s="158" t="s">
        <v>154</v>
      </c>
      <c r="U18" s="160" t="s">
        <v>155</v>
      </c>
      <c r="V18" s="158" t="s">
        <v>156</v>
      </c>
      <c r="W18" s="160" t="s">
        <v>157</v>
      </c>
      <c r="X18" s="158" t="s">
        <v>158</v>
      </c>
      <c r="Y18" s="160"/>
      <c r="Z18" s="160"/>
      <c r="AA18" s="160"/>
      <c r="AB18" s="160"/>
      <c r="AC18" s="160"/>
      <c r="AD18" s="160"/>
      <c r="AE18" s="160"/>
      <c r="AF18" s="160"/>
      <c r="AG18" s="160"/>
      <c r="AH18" s="160"/>
      <c r="AI18" s="160"/>
      <c r="AJ18" s="18"/>
    </row>
    <row r="19" spans="1:36" ht="222" customHeight="1" x14ac:dyDescent="0.25">
      <c r="A19" s="374"/>
      <c r="B19" s="48" t="s">
        <v>159</v>
      </c>
      <c r="C19" s="129" t="s">
        <v>160</v>
      </c>
      <c r="D19" s="112" t="s">
        <v>161</v>
      </c>
      <c r="E19" s="131" t="s">
        <v>162</v>
      </c>
      <c r="F19" s="113" t="s">
        <v>85</v>
      </c>
      <c r="G19" s="113" t="s">
        <v>54</v>
      </c>
      <c r="H19" s="112" t="s">
        <v>55</v>
      </c>
      <c r="I19" s="133">
        <v>30000000</v>
      </c>
      <c r="J19" s="114" t="s">
        <v>163</v>
      </c>
      <c r="K19" s="132" t="s">
        <v>57</v>
      </c>
      <c r="L19" s="132" t="s">
        <v>152</v>
      </c>
      <c r="M19" s="131" t="s">
        <v>164</v>
      </c>
      <c r="N19" s="63"/>
      <c r="O19" s="63"/>
      <c r="P19" s="63"/>
      <c r="Q19" s="63" t="s">
        <v>60</v>
      </c>
      <c r="R19" s="63"/>
      <c r="S19" s="65"/>
      <c r="T19" s="158" t="s">
        <v>165</v>
      </c>
      <c r="U19" s="158" t="s">
        <v>166</v>
      </c>
      <c r="V19" s="158" t="s">
        <v>167</v>
      </c>
      <c r="W19" s="158" t="s">
        <v>168</v>
      </c>
      <c r="X19" s="158" t="s">
        <v>169</v>
      </c>
      <c r="Y19" s="160"/>
      <c r="Z19" s="160"/>
      <c r="AA19" s="160"/>
      <c r="AB19" s="160"/>
      <c r="AC19" s="160"/>
      <c r="AD19" s="160"/>
      <c r="AE19" s="160"/>
      <c r="AF19" s="160"/>
      <c r="AG19" s="160"/>
      <c r="AH19" s="160"/>
      <c r="AI19" s="158"/>
      <c r="AJ19" s="18"/>
    </row>
    <row r="20" spans="1:36" ht="253.5" customHeight="1" x14ac:dyDescent="0.25">
      <c r="A20" s="374"/>
      <c r="B20" s="48" t="s">
        <v>170</v>
      </c>
      <c r="C20" s="129" t="s">
        <v>171</v>
      </c>
      <c r="D20" s="112" t="s">
        <v>172</v>
      </c>
      <c r="E20" s="131" t="s">
        <v>173</v>
      </c>
      <c r="F20" s="113" t="s">
        <v>85</v>
      </c>
      <c r="G20" s="113" t="s">
        <v>54</v>
      </c>
      <c r="H20" s="131" t="s">
        <v>174</v>
      </c>
      <c r="I20" s="133">
        <v>5000000</v>
      </c>
      <c r="J20" s="114" t="s">
        <v>175</v>
      </c>
      <c r="K20" s="132" t="s">
        <v>176</v>
      </c>
      <c r="L20" s="132" t="s">
        <v>152</v>
      </c>
      <c r="M20" s="131" t="s">
        <v>177</v>
      </c>
      <c r="N20" s="63"/>
      <c r="O20" s="63"/>
      <c r="P20" s="63"/>
      <c r="Q20" s="63" t="s">
        <v>60</v>
      </c>
      <c r="R20" s="63"/>
      <c r="S20" s="65"/>
      <c r="T20" s="158" t="s">
        <v>178</v>
      </c>
      <c r="U20" s="158" t="s">
        <v>179</v>
      </c>
      <c r="V20" s="158" t="s">
        <v>180</v>
      </c>
      <c r="W20" s="158" t="s">
        <v>181</v>
      </c>
      <c r="X20" s="158" t="s">
        <v>182</v>
      </c>
      <c r="Y20" s="158" t="s">
        <v>183</v>
      </c>
      <c r="Z20" s="160"/>
      <c r="AA20" s="160"/>
      <c r="AB20" s="160"/>
      <c r="AC20" s="160"/>
      <c r="AD20" s="160"/>
      <c r="AE20" s="160"/>
      <c r="AF20" s="158"/>
      <c r="AG20" s="160"/>
      <c r="AH20" s="160"/>
      <c r="AI20" s="158"/>
      <c r="AJ20" s="18"/>
    </row>
    <row r="21" spans="1:36" ht="245.25" customHeight="1" x14ac:dyDescent="0.25">
      <c r="A21" s="374"/>
      <c r="B21" s="48" t="s">
        <v>184</v>
      </c>
      <c r="C21" s="129" t="s">
        <v>185</v>
      </c>
      <c r="D21" s="112" t="s">
        <v>186</v>
      </c>
      <c r="E21" s="131" t="s">
        <v>187</v>
      </c>
      <c r="F21" s="113" t="s">
        <v>85</v>
      </c>
      <c r="G21" s="113" t="s">
        <v>54</v>
      </c>
      <c r="H21" s="112" t="s">
        <v>86</v>
      </c>
      <c r="I21" s="133">
        <v>1000000</v>
      </c>
      <c r="J21" s="114" t="s">
        <v>188</v>
      </c>
      <c r="K21" s="132" t="s">
        <v>189</v>
      </c>
      <c r="L21" s="132" t="s">
        <v>190</v>
      </c>
      <c r="M21" s="131"/>
      <c r="N21" s="63"/>
      <c r="O21" s="63"/>
      <c r="P21" s="63" t="s">
        <v>60</v>
      </c>
      <c r="Q21" s="63"/>
      <c r="R21" s="63"/>
      <c r="S21" s="65"/>
      <c r="T21" s="158" t="s">
        <v>191</v>
      </c>
      <c r="U21" s="158" t="s">
        <v>192</v>
      </c>
      <c r="V21" s="162" t="s">
        <v>193</v>
      </c>
      <c r="W21" s="158" t="s">
        <v>194</v>
      </c>
      <c r="X21" s="167"/>
      <c r="Y21" s="160"/>
      <c r="Z21" s="160"/>
      <c r="AA21" s="160"/>
      <c r="AB21" s="158" t="s">
        <v>195</v>
      </c>
      <c r="AC21" s="160"/>
      <c r="AD21" s="160"/>
      <c r="AE21" s="160"/>
      <c r="AF21" s="160"/>
      <c r="AG21" s="160"/>
      <c r="AH21" s="160"/>
      <c r="AI21" s="158"/>
      <c r="AJ21" s="18"/>
    </row>
    <row r="22" spans="1:36" ht="181.5" customHeight="1" x14ac:dyDescent="0.25">
      <c r="A22" s="375"/>
      <c r="B22" s="48" t="s">
        <v>196</v>
      </c>
      <c r="C22" s="129" t="s">
        <v>197</v>
      </c>
      <c r="D22" s="112" t="s">
        <v>198</v>
      </c>
      <c r="E22" s="112" t="s">
        <v>199</v>
      </c>
      <c r="F22" s="113" t="s">
        <v>85</v>
      </c>
      <c r="G22" s="113" t="s">
        <v>54</v>
      </c>
      <c r="H22" s="112" t="s">
        <v>200</v>
      </c>
      <c r="I22" s="115">
        <v>1000000</v>
      </c>
      <c r="J22" s="114" t="s">
        <v>201</v>
      </c>
      <c r="K22" s="114" t="s">
        <v>202</v>
      </c>
      <c r="L22" s="132" t="s">
        <v>190</v>
      </c>
      <c r="M22" s="112" t="s">
        <v>203</v>
      </c>
      <c r="N22" s="63"/>
      <c r="O22" s="63" t="s">
        <v>60</v>
      </c>
      <c r="P22" s="63"/>
      <c r="Q22" s="63"/>
      <c r="R22" s="63"/>
      <c r="S22" s="65"/>
      <c r="T22" s="158" t="s">
        <v>204</v>
      </c>
      <c r="U22" s="158" t="s">
        <v>205</v>
      </c>
      <c r="V22" s="158" t="s">
        <v>206</v>
      </c>
      <c r="W22" s="158" t="s">
        <v>207</v>
      </c>
      <c r="X22" s="158"/>
      <c r="Y22" s="158"/>
      <c r="Z22" s="158"/>
      <c r="AA22" s="160"/>
      <c r="AB22" s="160"/>
      <c r="AC22" s="158" t="s">
        <v>208</v>
      </c>
      <c r="AD22" s="160"/>
      <c r="AE22" s="160"/>
      <c r="AF22" s="158"/>
      <c r="AG22" s="160"/>
      <c r="AH22" s="160"/>
      <c r="AI22" s="158" t="s">
        <v>209</v>
      </c>
      <c r="AJ22" s="18"/>
    </row>
    <row r="23" spans="1:36" ht="139.5" customHeight="1" x14ac:dyDescent="0.25">
      <c r="A23" s="373" t="s">
        <v>210</v>
      </c>
      <c r="B23" s="48" t="s">
        <v>211</v>
      </c>
      <c r="C23" s="129" t="s">
        <v>212</v>
      </c>
      <c r="D23" s="112" t="s">
        <v>213</v>
      </c>
      <c r="E23" s="112" t="s">
        <v>214</v>
      </c>
      <c r="F23" s="135" t="s">
        <v>215</v>
      </c>
      <c r="G23" s="113" t="s">
        <v>216</v>
      </c>
      <c r="H23" s="112" t="s">
        <v>217</v>
      </c>
      <c r="I23" s="115">
        <v>0</v>
      </c>
      <c r="J23" s="114" t="s">
        <v>218</v>
      </c>
      <c r="K23" s="114" t="s">
        <v>219</v>
      </c>
      <c r="L23" s="114" t="s">
        <v>219</v>
      </c>
      <c r="M23" s="112"/>
      <c r="N23" s="63"/>
      <c r="O23" s="63" t="s">
        <v>60</v>
      </c>
      <c r="P23" s="63"/>
      <c r="Q23" s="63"/>
      <c r="R23" s="63"/>
      <c r="S23" s="65"/>
      <c r="T23" s="158" t="s">
        <v>220</v>
      </c>
      <c r="U23" s="169" t="s">
        <v>221</v>
      </c>
      <c r="V23" s="158" t="s">
        <v>222</v>
      </c>
      <c r="W23" s="158" t="s">
        <v>223</v>
      </c>
      <c r="X23" s="158" t="s">
        <v>224</v>
      </c>
      <c r="Y23" s="158" t="s">
        <v>225</v>
      </c>
      <c r="Z23" s="158" t="s">
        <v>226</v>
      </c>
      <c r="AA23" s="160"/>
      <c r="AB23" s="158"/>
      <c r="AC23" s="158" t="s">
        <v>227</v>
      </c>
      <c r="AD23" s="160"/>
      <c r="AE23" s="160"/>
      <c r="AF23" s="158"/>
      <c r="AG23" s="160"/>
      <c r="AH23" s="160"/>
      <c r="AI23" s="160"/>
      <c r="AJ23" s="18"/>
    </row>
    <row r="24" spans="1:36" ht="177.75" customHeight="1" x14ac:dyDescent="0.25">
      <c r="A24" s="374"/>
      <c r="B24" s="48" t="s">
        <v>228</v>
      </c>
      <c r="C24" s="129" t="s">
        <v>229</v>
      </c>
      <c r="D24" s="112" t="s">
        <v>230</v>
      </c>
      <c r="E24" s="112" t="s">
        <v>231</v>
      </c>
      <c r="F24" s="135" t="s">
        <v>215</v>
      </c>
      <c r="G24" s="113" t="s">
        <v>54</v>
      </c>
      <c r="H24" s="112" t="s">
        <v>232</v>
      </c>
      <c r="I24" s="115">
        <v>50000</v>
      </c>
      <c r="J24" s="112" t="s">
        <v>233</v>
      </c>
      <c r="K24" s="136"/>
      <c r="L24" s="136"/>
      <c r="M24" s="112" t="s">
        <v>234</v>
      </c>
      <c r="N24" s="63"/>
      <c r="O24" s="63"/>
      <c r="P24" s="63" t="s">
        <v>60</v>
      </c>
      <c r="Q24" s="63"/>
      <c r="R24" s="63"/>
      <c r="S24" s="65"/>
      <c r="T24" s="158" t="s">
        <v>235</v>
      </c>
      <c r="U24" s="160" t="s">
        <v>236</v>
      </c>
      <c r="V24" s="158" t="s">
        <v>237</v>
      </c>
      <c r="W24" s="158"/>
      <c r="X24" s="158" t="s">
        <v>238</v>
      </c>
      <c r="Y24" s="158"/>
      <c r="Z24" s="160"/>
      <c r="AA24" s="160"/>
      <c r="AB24" s="160"/>
      <c r="AC24" s="160"/>
      <c r="AD24" s="158"/>
      <c r="AE24" s="160"/>
      <c r="AF24" s="158"/>
      <c r="AG24" s="158" t="s">
        <v>239</v>
      </c>
      <c r="AH24" s="160" t="s">
        <v>240</v>
      </c>
      <c r="AI24" s="170"/>
      <c r="AJ24" s="18"/>
    </row>
    <row r="25" spans="1:36" ht="119.25" customHeight="1" x14ac:dyDescent="0.25">
      <c r="A25" s="374"/>
      <c r="B25" s="48" t="s">
        <v>241</v>
      </c>
      <c r="C25" s="129" t="s">
        <v>242</v>
      </c>
      <c r="D25" s="112" t="s">
        <v>243</v>
      </c>
      <c r="E25" s="112" t="s">
        <v>244</v>
      </c>
      <c r="F25" s="113" t="s">
        <v>215</v>
      </c>
      <c r="G25" s="113" t="s">
        <v>54</v>
      </c>
      <c r="H25" s="112" t="s">
        <v>245</v>
      </c>
      <c r="I25" s="115">
        <v>200000</v>
      </c>
      <c r="J25" s="114" t="s">
        <v>246</v>
      </c>
      <c r="K25" s="114" t="s">
        <v>247</v>
      </c>
      <c r="L25" s="114" t="s">
        <v>248</v>
      </c>
      <c r="M25" s="112" t="s">
        <v>76</v>
      </c>
      <c r="N25" s="63"/>
      <c r="O25" s="63" t="s">
        <v>60</v>
      </c>
      <c r="P25" s="63"/>
      <c r="Q25" s="63"/>
      <c r="R25" s="63"/>
      <c r="S25" s="65"/>
      <c r="T25" s="163" t="s">
        <v>249</v>
      </c>
      <c r="U25" s="163" t="s">
        <v>250</v>
      </c>
      <c r="V25" s="159" t="s">
        <v>251</v>
      </c>
      <c r="W25" s="159" t="s">
        <v>252</v>
      </c>
      <c r="X25" s="159" t="s">
        <v>253</v>
      </c>
      <c r="Y25" s="163"/>
      <c r="Z25" s="163"/>
      <c r="AA25" s="163"/>
      <c r="AB25" s="158" t="s">
        <v>254</v>
      </c>
      <c r="AC25" s="163"/>
      <c r="AD25" s="159"/>
      <c r="AE25" s="163"/>
      <c r="AF25" s="159"/>
      <c r="AG25" s="163"/>
      <c r="AH25" s="163"/>
      <c r="AI25" s="163" t="s">
        <v>255</v>
      </c>
      <c r="AJ25" s="18"/>
    </row>
    <row r="26" spans="1:36" ht="99.75" customHeight="1" x14ac:dyDescent="0.25">
      <c r="A26" s="374"/>
      <c r="B26" s="48" t="s">
        <v>256</v>
      </c>
      <c r="C26" s="129" t="s">
        <v>257</v>
      </c>
      <c r="D26" s="112" t="s">
        <v>243</v>
      </c>
      <c r="E26" s="129" t="s">
        <v>258</v>
      </c>
      <c r="F26" s="113" t="s">
        <v>215</v>
      </c>
      <c r="G26" s="113" t="s">
        <v>54</v>
      </c>
      <c r="H26" s="112" t="s">
        <v>232</v>
      </c>
      <c r="I26" s="115">
        <v>250000</v>
      </c>
      <c r="J26" s="114" t="s">
        <v>259</v>
      </c>
      <c r="K26" s="114" t="s">
        <v>202</v>
      </c>
      <c r="L26" s="114" t="s">
        <v>190</v>
      </c>
      <c r="M26" s="112" t="s">
        <v>260</v>
      </c>
      <c r="N26" s="63"/>
      <c r="O26" s="63"/>
      <c r="P26" s="63"/>
      <c r="Q26" s="63" t="s">
        <v>60</v>
      </c>
      <c r="R26" s="63"/>
      <c r="S26" s="65"/>
      <c r="T26" s="159" t="s">
        <v>261</v>
      </c>
      <c r="U26" s="163" t="s">
        <v>205</v>
      </c>
      <c r="V26" s="159" t="s">
        <v>262</v>
      </c>
      <c r="W26" s="163" t="s">
        <v>157</v>
      </c>
      <c r="X26" s="163"/>
      <c r="Y26" s="163"/>
      <c r="Z26" s="163"/>
      <c r="AA26" s="163"/>
      <c r="AB26" s="163"/>
      <c r="AC26" s="163"/>
      <c r="AD26" s="163"/>
      <c r="AE26" s="163"/>
      <c r="AF26" s="163"/>
      <c r="AG26" s="163"/>
      <c r="AH26" s="163"/>
      <c r="AI26" s="163"/>
      <c r="AJ26" s="18"/>
    </row>
    <row r="27" spans="1:36" ht="229.5" customHeight="1" x14ac:dyDescent="0.25">
      <c r="A27" s="374"/>
      <c r="B27" s="48" t="s">
        <v>263</v>
      </c>
      <c r="C27" s="137" t="s">
        <v>264</v>
      </c>
      <c r="D27" s="112" t="s">
        <v>265</v>
      </c>
      <c r="E27" s="112" t="s">
        <v>266</v>
      </c>
      <c r="F27" s="113" t="s">
        <v>215</v>
      </c>
      <c r="G27" s="113" t="s">
        <v>54</v>
      </c>
      <c r="H27" s="112" t="s">
        <v>267</v>
      </c>
      <c r="I27" s="115">
        <v>20000</v>
      </c>
      <c r="J27" s="114" t="s">
        <v>268</v>
      </c>
      <c r="K27" s="114" t="s">
        <v>269</v>
      </c>
      <c r="L27" s="114" t="s">
        <v>58</v>
      </c>
      <c r="M27" s="112"/>
      <c r="N27" s="63"/>
      <c r="O27" s="63"/>
      <c r="P27" s="63" t="s">
        <v>60</v>
      </c>
      <c r="Q27" s="63"/>
      <c r="R27" s="63"/>
      <c r="S27" s="65"/>
      <c r="T27" s="159" t="s">
        <v>270</v>
      </c>
      <c r="U27" s="160" t="s">
        <v>271</v>
      </c>
      <c r="V27" s="159" t="s">
        <v>272</v>
      </c>
      <c r="W27" s="161" t="s">
        <v>127</v>
      </c>
      <c r="X27" s="159" t="s">
        <v>273</v>
      </c>
      <c r="Y27" s="159"/>
      <c r="Z27" s="163"/>
      <c r="AA27" s="163"/>
      <c r="AB27" s="163"/>
      <c r="AC27" s="163"/>
      <c r="AD27" s="163"/>
      <c r="AE27" s="163"/>
      <c r="AF27" s="163"/>
      <c r="AG27" s="163"/>
      <c r="AH27" s="163"/>
      <c r="AI27" s="163"/>
      <c r="AJ27" s="18"/>
    </row>
    <row r="28" spans="1:36" ht="246.75" customHeight="1" x14ac:dyDescent="0.25">
      <c r="A28" s="374"/>
      <c r="B28" s="48" t="s">
        <v>274</v>
      </c>
      <c r="C28" s="129" t="s">
        <v>275</v>
      </c>
      <c r="D28" s="112" t="s">
        <v>276</v>
      </c>
      <c r="E28" s="131" t="s">
        <v>277</v>
      </c>
      <c r="F28" s="134" t="s">
        <v>215</v>
      </c>
      <c r="G28" s="134" t="s">
        <v>54</v>
      </c>
      <c r="H28" s="131" t="s">
        <v>174</v>
      </c>
      <c r="I28" s="133">
        <v>10000000</v>
      </c>
      <c r="J28" s="132" t="s">
        <v>278</v>
      </c>
      <c r="K28" s="114" t="s">
        <v>219</v>
      </c>
      <c r="L28" s="114" t="s">
        <v>219</v>
      </c>
      <c r="M28" s="131" t="s">
        <v>279</v>
      </c>
      <c r="N28" s="63"/>
      <c r="O28" s="63"/>
      <c r="P28" s="63"/>
      <c r="Q28" s="63" t="s">
        <v>60</v>
      </c>
      <c r="R28" s="63"/>
      <c r="S28" s="65"/>
      <c r="T28" s="159" t="s">
        <v>280</v>
      </c>
      <c r="U28" s="159" t="s">
        <v>281</v>
      </c>
      <c r="V28" s="159" t="s">
        <v>282</v>
      </c>
      <c r="W28" s="159" t="s">
        <v>283</v>
      </c>
      <c r="X28" s="159" t="s">
        <v>284</v>
      </c>
      <c r="Y28" s="163"/>
      <c r="Z28" s="163"/>
      <c r="AA28" s="163"/>
      <c r="AB28" s="163"/>
      <c r="AC28" s="163"/>
      <c r="AD28" s="163"/>
      <c r="AE28" s="163"/>
      <c r="AF28" s="163"/>
      <c r="AG28" s="163"/>
      <c r="AH28" s="163"/>
      <c r="AI28" s="163"/>
      <c r="AJ28" s="18"/>
    </row>
    <row r="29" spans="1:36" ht="176.25" customHeight="1" x14ac:dyDescent="0.25">
      <c r="A29" s="374"/>
      <c r="B29" s="48" t="s">
        <v>285</v>
      </c>
      <c r="C29" s="129" t="s">
        <v>286</v>
      </c>
      <c r="D29" s="112" t="s">
        <v>287</v>
      </c>
      <c r="E29" s="112" t="s">
        <v>288</v>
      </c>
      <c r="F29" s="134" t="s">
        <v>215</v>
      </c>
      <c r="G29" s="134" t="s">
        <v>54</v>
      </c>
      <c r="H29" s="112" t="s">
        <v>289</v>
      </c>
      <c r="I29" s="115">
        <v>0</v>
      </c>
      <c r="J29" s="132" t="s">
        <v>290</v>
      </c>
      <c r="K29" s="114" t="s">
        <v>219</v>
      </c>
      <c r="L29" s="114" t="s">
        <v>219</v>
      </c>
      <c r="M29" s="112"/>
      <c r="N29" s="63"/>
      <c r="O29" s="63"/>
      <c r="P29" s="63"/>
      <c r="Q29" s="63" t="s">
        <v>60</v>
      </c>
      <c r="R29" s="63"/>
      <c r="S29" s="65"/>
      <c r="T29" s="159" t="s">
        <v>291</v>
      </c>
      <c r="U29" s="159" t="s">
        <v>292</v>
      </c>
      <c r="V29" s="159" t="s">
        <v>293</v>
      </c>
      <c r="W29" s="159" t="s">
        <v>294</v>
      </c>
      <c r="X29" s="159" t="s">
        <v>295</v>
      </c>
      <c r="Y29" s="159" t="s">
        <v>296</v>
      </c>
      <c r="Z29" s="163"/>
      <c r="AA29" s="163"/>
      <c r="AB29" s="163"/>
      <c r="AC29" s="163"/>
      <c r="AD29" s="159" t="s">
        <v>297</v>
      </c>
      <c r="AE29" s="163"/>
      <c r="AF29" s="163"/>
      <c r="AG29" s="163"/>
      <c r="AH29" s="163"/>
      <c r="AI29" s="163"/>
      <c r="AJ29" s="18"/>
    </row>
    <row r="30" spans="1:36" ht="229.5" customHeight="1" x14ac:dyDescent="0.25">
      <c r="A30" s="374"/>
      <c r="B30" s="48" t="s">
        <v>298</v>
      </c>
      <c r="C30" s="129" t="s">
        <v>299</v>
      </c>
      <c r="D30" s="112" t="s">
        <v>287</v>
      </c>
      <c r="E30" s="112" t="s">
        <v>300</v>
      </c>
      <c r="F30" s="134" t="s">
        <v>215</v>
      </c>
      <c r="G30" s="134" t="s">
        <v>54</v>
      </c>
      <c r="H30" s="112" t="s">
        <v>289</v>
      </c>
      <c r="I30" s="115">
        <v>0</v>
      </c>
      <c r="J30" s="138" t="s">
        <v>301</v>
      </c>
      <c r="K30" s="114" t="s">
        <v>219</v>
      </c>
      <c r="L30" s="114" t="s">
        <v>219</v>
      </c>
      <c r="M30" s="130" t="s">
        <v>302</v>
      </c>
      <c r="N30" s="63"/>
      <c r="O30" s="63"/>
      <c r="P30" s="63" t="s">
        <v>60</v>
      </c>
      <c r="Q30" s="63"/>
      <c r="R30" s="63"/>
      <c r="S30" s="65"/>
      <c r="T30" s="159" t="s">
        <v>303</v>
      </c>
      <c r="U30" s="158" t="s">
        <v>304</v>
      </c>
      <c r="V30" s="159" t="s">
        <v>305</v>
      </c>
      <c r="W30" s="159" t="s">
        <v>306</v>
      </c>
      <c r="X30" s="159" t="s">
        <v>307</v>
      </c>
      <c r="Y30" s="163"/>
      <c r="Z30" s="163"/>
      <c r="AA30" s="163"/>
      <c r="AB30" s="163"/>
      <c r="AC30" s="163"/>
      <c r="AD30" s="163"/>
      <c r="AE30" s="163"/>
      <c r="AF30" s="159"/>
      <c r="AG30" s="163"/>
      <c r="AH30" s="163"/>
      <c r="AI30" s="159" t="s">
        <v>308</v>
      </c>
      <c r="AJ30" s="18"/>
    </row>
    <row r="31" spans="1:36" ht="163.5" customHeight="1" x14ac:dyDescent="0.25">
      <c r="A31" s="374"/>
      <c r="B31" s="48" t="s">
        <v>309</v>
      </c>
      <c r="C31" s="112" t="s">
        <v>310</v>
      </c>
      <c r="D31" s="112" t="s">
        <v>287</v>
      </c>
      <c r="E31" s="112" t="s">
        <v>311</v>
      </c>
      <c r="F31" s="134" t="s">
        <v>215</v>
      </c>
      <c r="G31" s="113" t="s">
        <v>312</v>
      </c>
      <c r="H31" s="112" t="s">
        <v>149</v>
      </c>
      <c r="I31" s="115">
        <v>0</v>
      </c>
      <c r="J31" s="114" t="s">
        <v>313</v>
      </c>
      <c r="K31" s="114" t="s">
        <v>58</v>
      </c>
      <c r="L31" s="114" t="s">
        <v>58</v>
      </c>
      <c r="M31" s="112"/>
      <c r="N31" s="63"/>
      <c r="O31" s="63"/>
      <c r="P31" s="63"/>
      <c r="Q31" s="63" t="s">
        <v>60</v>
      </c>
      <c r="R31" s="63"/>
      <c r="S31" s="65"/>
      <c r="T31" s="159" t="s">
        <v>314</v>
      </c>
      <c r="U31" s="159" t="s">
        <v>315</v>
      </c>
      <c r="V31" s="159" t="s">
        <v>316</v>
      </c>
      <c r="W31" s="163" t="s">
        <v>317</v>
      </c>
      <c r="X31" s="163" t="s">
        <v>318</v>
      </c>
      <c r="Y31" s="163"/>
      <c r="Z31" s="163"/>
      <c r="AA31" s="163"/>
      <c r="AB31" s="163"/>
      <c r="AC31" s="163"/>
      <c r="AD31" s="163"/>
      <c r="AE31" s="163"/>
      <c r="AF31" s="159" t="s">
        <v>319</v>
      </c>
      <c r="AG31" s="163"/>
      <c r="AH31" s="163"/>
      <c r="AI31" s="159" t="s">
        <v>320</v>
      </c>
      <c r="AJ31" s="18"/>
    </row>
    <row r="32" spans="1:36" ht="135.75" customHeight="1" x14ac:dyDescent="0.25">
      <c r="A32" s="374"/>
      <c r="B32" s="48" t="s">
        <v>321</v>
      </c>
      <c r="C32" s="137" t="s">
        <v>322</v>
      </c>
      <c r="D32" s="112" t="s">
        <v>323</v>
      </c>
      <c r="E32" s="112" t="s">
        <v>311</v>
      </c>
      <c r="F32" s="134" t="s">
        <v>215</v>
      </c>
      <c r="G32" s="113" t="s">
        <v>312</v>
      </c>
      <c r="H32" s="112" t="s">
        <v>149</v>
      </c>
      <c r="I32" s="115">
        <v>0</v>
      </c>
      <c r="J32" s="114" t="s">
        <v>313</v>
      </c>
      <c r="K32" s="114" t="s">
        <v>58</v>
      </c>
      <c r="L32" s="114" t="s">
        <v>58</v>
      </c>
      <c r="M32" s="112"/>
      <c r="N32" s="63"/>
      <c r="O32" s="63"/>
      <c r="P32" s="63" t="s">
        <v>60</v>
      </c>
      <c r="Q32" s="63"/>
      <c r="R32" s="63"/>
      <c r="S32" s="65"/>
      <c r="T32" s="159" t="s">
        <v>324</v>
      </c>
      <c r="U32" s="159" t="s">
        <v>325</v>
      </c>
      <c r="V32" s="163" t="s">
        <v>326</v>
      </c>
      <c r="W32" s="163" t="s">
        <v>317</v>
      </c>
      <c r="X32" s="159" t="s">
        <v>327</v>
      </c>
      <c r="Y32" s="163"/>
      <c r="Z32" s="163"/>
      <c r="AA32" s="163"/>
      <c r="AB32" s="163"/>
      <c r="AC32" s="163"/>
      <c r="AD32" s="163"/>
      <c r="AE32" s="163"/>
      <c r="AF32" s="159" t="s">
        <v>328</v>
      </c>
      <c r="AG32" s="163"/>
      <c r="AH32" s="163"/>
      <c r="AI32" s="159" t="s">
        <v>329</v>
      </c>
      <c r="AJ32" s="18"/>
    </row>
    <row r="33" spans="1:36" ht="96" customHeight="1" x14ac:dyDescent="0.25">
      <c r="A33" s="374"/>
      <c r="B33" s="48" t="s">
        <v>330</v>
      </c>
      <c r="C33" s="129" t="s">
        <v>331</v>
      </c>
      <c r="D33" s="112" t="s">
        <v>332</v>
      </c>
      <c r="E33" s="114" t="s">
        <v>333</v>
      </c>
      <c r="F33" s="113" t="s">
        <v>53</v>
      </c>
      <c r="G33" s="113" t="s">
        <v>54</v>
      </c>
      <c r="H33" s="112" t="s">
        <v>232</v>
      </c>
      <c r="I33" s="115">
        <v>500000</v>
      </c>
      <c r="J33" s="114" t="s">
        <v>334</v>
      </c>
      <c r="K33" s="114" t="s">
        <v>219</v>
      </c>
      <c r="L33" s="114" t="s">
        <v>219</v>
      </c>
      <c r="M33" s="112" t="s">
        <v>335</v>
      </c>
      <c r="N33" s="63"/>
      <c r="O33" s="63"/>
      <c r="P33" s="63"/>
      <c r="Q33" s="63" t="s">
        <v>60</v>
      </c>
      <c r="R33" s="63"/>
      <c r="S33" s="65"/>
      <c r="T33" s="159" t="s">
        <v>336</v>
      </c>
      <c r="U33" s="163" t="s">
        <v>250</v>
      </c>
      <c r="V33" s="159" t="s">
        <v>337</v>
      </c>
      <c r="W33" s="163" t="s">
        <v>157</v>
      </c>
      <c r="X33" s="159" t="s">
        <v>338</v>
      </c>
      <c r="Y33" s="163"/>
      <c r="Z33" s="163"/>
      <c r="AA33" s="163"/>
      <c r="AB33" s="163"/>
      <c r="AC33" s="163"/>
      <c r="AD33" s="163"/>
      <c r="AE33" s="163"/>
      <c r="AF33" s="163"/>
      <c r="AG33" s="163"/>
      <c r="AH33" s="163"/>
      <c r="AI33" s="159" t="s">
        <v>338</v>
      </c>
      <c r="AJ33" s="18"/>
    </row>
    <row r="34" spans="1:36" ht="147" customHeight="1" x14ac:dyDescent="0.25">
      <c r="A34" s="374"/>
      <c r="B34" s="48" t="s">
        <v>339</v>
      </c>
      <c r="C34" s="129" t="s">
        <v>340</v>
      </c>
      <c r="D34" s="112" t="s">
        <v>341</v>
      </c>
      <c r="E34" s="131" t="s">
        <v>342</v>
      </c>
      <c r="F34" s="134" t="s">
        <v>53</v>
      </c>
      <c r="G34" s="134" t="s">
        <v>343</v>
      </c>
      <c r="H34" s="112" t="s">
        <v>200</v>
      </c>
      <c r="I34" s="133">
        <v>0</v>
      </c>
      <c r="J34" s="132" t="s">
        <v>72</v>
      </c>
      <c r="K34" s="136"/>
      <c r="L34" s="136"/>
      <c r="M34" s="131"/>
      <c r="N34" s="63"/>
      <c r="O34" s="63" t="s">
        <v>60</v>
      </c>
      <c r="P34" s="63"/>
      <c r="Q34" s="63"/>
      <c r="R34" s="63"/>
      <c r="S34" s="65"/>
      <c r="T34" s="159" t="s">
        <v>344</v>
      </c>
      <c r="U34" s="163" t="s">
        <v>345</v>
      </c>
      <c r="V34" s="159" t="s">
        <v>346</v>
      </c>
      <c r="W34" s="163" t="s">
        <v>347</v>
      </c>
      <c r="X34" s="163"/>
      <c r="Y34" s="163"/>
      <c r="Z34" s="163"/>
      <c r="AA34" s="163"/>
      <c r="AB34" s="163"/>
      <c r="AC34" s="159" t="s">
        <v>348</v>
      </c>
      <c r="AD34" s="163"/>
      <c r="AE34" s="163"/>
      <c r="AF34" s="163"/>
      <c r="AG34" s="163"/>
      <c r="AH34" s="163"/>
      <c r="AI34" s="163"/>
      <c r="AJ34" s="18"/>
    </row>
    <row r="35" spans="1:36" ht="93.75" customHeight="1" x14ac:dyDescent="0.25">
      <c r="A35" s="374"/>
      <c r="B35" s="48" t="s">
        <v>349</v>
      </c>
      <c r="C35" s="129" t="s">
        <v>350</v>
      </c>
      <c r="D35" s="112" t="s">
        <v>351</v>
      </c>
      <c r="E35" s="131" t="s">
        <v>352</v>
      </c>
      <c r="F35" s="134" t="s">
        <v>53</v>
      </c>
      <c r="G35" s="134" t="s">
        <v>54</v>
      </c>
      <c r="H35" s="112" t="s">
        <v>289</v>
      </c>
      <c r="I35" s="133">
        <v>300000</v>
      </c>
      <c r="J35" s="132" t="s">
        <v>353</v>
      </c>
      <c r="K35" s="114" t="s">
        <v>219</v>
      </c>
      <c r="L35" s="114" t="s">
        <v>219</v>
      </c>
      <c r="M35" s="131" t="s">
        <v>354</v>
      </c>
      <c r="N35" s="63"/>
      <c r="O35" s="63"/>
      <c r="P35" s="63"/>
      <c r="Q35" s="63" t="s">
        <v>60</v>
      </c>
      <c r="R35" s="63"/>
      <c r="S35" s="65"/>
      <c r="T35" s="159" t="s">
        <v>355</v>
      </c>
      <c r="U35" s="159" t="s">
        <v>356</v>
      </c>
      <c r="V35" s="159" t="s">
        <v>357</v>
      </c>
      <c r="W35" s="159" t="s">
        <v>358</v>
      </c>
      <c r="X35" s="159" t="s">
        <v>359</v>
      </c>
      <c r="Y35" s="163"/>
      <c r="Z35" s="163"/>
      <c r="AA35" s="163"/>
      <c r="AB35" s="163"/>
      <c r="AC35" s="163"/>
      <c r="AD35" s="163"/>
      <c r="AE35" s="163"/>
      <c r="AF35" s="159" t="s">
        <v>360</v>
      </c>
      <c r="AG35" s="163"/>
      <c r="AH35" s="163"/>
      <c r="AI35" s="163"/>
      <c r="AJ35" s="18"/>
    </row>
    <row r="36" spans="1:36" ht="105.75" customHeight="1" x14ac:dyDescent="0.25">
      <c r="A36" s="375"/>
      <c r="B36" s="48" t="s">
        <v>361</v>
      </c>
      <c r="C36" s="129" t="s">
        <v>362</v>
      </c>
      <c r="D36" s="112" t="s">
        <v>363</v>
      </c>
      <c r="E36" s="131" t="s">
        <v>364</v>
      </c>
      <c r="F36" s="134" t="s">
        <v>53</v>
      </c>
      <c r="G36" s="134" t="s">
        <v>365</v>
      </c>
      <c r="H36" s="112" t="s">
        <v>289</v>
      </c>
      <c r="I36" s="133">
        <v>60000</v>
      </c>
      <c r="J36" s="132" t="s">
        <v>366</v>
      </c>
      <c r="K36" s="132" t="s">
        <v>58</v>
      </c>
      <c r="L36" s="132" t="s">
        <v>58</v>
      </c>
      <c r="M36" s="131" t="s">
        <v>367</v>
      </c>
      <c r="N36" s="63"/>
      <c r="O36" s="63"/>
      <c r="P36" s="63"/>
      <c r="Q36" s="63" t="s">
        <v>60</v>
      </c>
      <c r="R36" s="63"/>
      <c r="S36" s="65"/>
      <c r="T36" s="159" t="s">
        <v>368</v>
      </c>
      <c r="U36" s="159" t="s">
        <v>369</v>
      </c>
      <c r="V36" s="159" t="s">
        <v>370</v>
      </c>
      <c r="W36" s="163" t="s">
        <v>371</v>
      </c>
      <c r="X36" s="163"/>
      <c r="Y36" s="163"/>
      <c r="Z36" s="163"/>
      <c r="AA36" s="163"/>
      <c r="AB36" s="163"/>
      <c r="AC36" s="163" t="s">
        <v>372</v>
      </c>
      <c r="AD36" s="163"/>
      <c r="AE36" s="163"/>
      <c r="AF36" s="159" t="s">
        <v>373</v>
      </c>
      <c r="AG36" s="163"/>
      <c r="AH36" s="163"/>
      <c r="AI36" s="159" t="s">
        <v>374</v>
      </c>
      <c r="AJ36" s="18"/>
    </row>
    <row r="37" spans="1:36" ht="167.25" customHeight="1" x14ac:dyDescent="0.25">
      <c r="A37" s="373" t="s">
        <v>375</v>
      </c>
      <c r="B37" s="48" t="s">
        <v>376</v>
      </c>
      <c r="C37" s="129" t="s">
        <v>377</v>
      </c>
      <c r="D37" s="112" t="s">
        <v>378</v>
      </c>
      <c r="E37" s="112" t="s">
        <v>379</v>
      </c>
      <c r="F37" s="113" t="s">
        <v>85</v>
      </c>
      <c r="G37" s="113" t="s">
        <v>54</v>
      </c>
      <c r="H37" s="114" t="s">
        <v>380</v>
      </c>
      <c r="I37" s="115">
        <v>0</v>
      </c>
      <c r="J37" s="114" t="s">
        <v>381</v>
      </c>
      <c r="K37" s="114" t="s">
        <v>382</v>
      </c>
      <c r="L37" s="114" t="s">
        <v>382</v>
      </c>
      <c r="M37" s="112"/>
      <c r="N37" s="63"/>
      <c r="O37" s="63"/>
      <c r="P37" s="63"/>
      <c r="Q37" s="63" t="s">
        <v>60</v>
      </c>
      <c r="R37" s="63"/>
      <c r="S37" s="65"/>
      <c r="T37" s="158" t="s">
        <v>383</v>
      </c>
      <c r="U37" s="171" t="s">
        <v>384</v>
      </c>
      <c r="V37" s="158" t="s">
        <v>385</v>
      </c>
      <c r="W37" s="158" t="s">
        <v>386</v>
      </c>
      <c r="X37" s="158"/>
      <c r="Y37" s="158" t="s">
        <v>387</v>
      </c>
      <c r="Z37" s="158"/>
      <c r="AA37" s="158"/>
      <c r="AB37" s="160"/>
      <c r="AC37" s="160"/>
      <c r="AD37" s="160"/>
      <c r="AE37" s="158"/>
      <c r="AF37" s="158"/>
      <c r="AG37" s="158"/>
      <c r="AH37" s="160"/>
      <c r="AI37" s="158"/>
      <c r="AJ37" s="18"/>
    </row>
    <row r="38" spans="1:36" ht="88.5" customHeight="1" x14ac:dyDescent="0.25">
      <c r="A38" s="374"/>
      <c r="B38" s="48" t="s">
        <v>388</v>
      </c>
      <c r="C38" s="129" t="s">
        <v>389</v>
      </c>
      <c r="D38" s="112" t="s">
        <v>390</v>
      </c>
      <c r="E38" s="112" t="s">
        <v>391</v>
      </c>
      <c r="F38" s="113" t="s">
        <v>215</v>
      </c>
      <c r="G38" s="113" t="s">
        <v>392</v>
      </c>
      <c r="H38" s="112" t="s">
        <v>393</v>
      </c>
      <c r="I38" s="115">
        <v>50000</v>
      </c>
      <c r="J38" s="112" t="s">
        <v>394</v>
      </c>
      <c r="K38" s="112" t="s">
        <v>382</v>
      </c>
      <c r="L38" s="112" t="s">
        <v>382</v>
      </c>
      <c r="M38" s="112" t="s">
        <v>395</v>
      </c>
      <c r="N38" s="63"/>
      <c r="O38" s="63" t="s">
        <v>60</v>
      </c>
      <c r="P38" s="63"/>
      <c r="Q38" s="63"/>
      <c r="R38" s="63"/>
      <c r="S38" s="65"/>
      <c r="T38" s="160" t="s">
        <v>396</v>
      </c>
      <c r="U38" s="160" t="s">
        <v>397</v>
      </c>
      <c r="V38" s="158" t="s">
        <v>398</v>
      </c>
      <c r="W38" s="158" t="s">
        <v>399</v>
      </c>
      <c r="X38" s="158" t="s">
        <v>400</v>
      </c>
      <c r="Y38" s="160"/>
      <c r="Z38" s="160"/>
      <c r="AA38" s="160"/>
      <c r="AB38" s="172"/>
      <c r="AC38" s="160"/>
      <c r="AD38" s="160"/>
      <c r="AE38" s="160"/>
      <c r="AF38" s="158" t="s">
        <v>401</v>
      </c>
      <c r="AG38" s="164" t="s">
        <v>402</v>
      </c>
      <c r="AH38" s="160"/>
      <c r="AI38" s="160" t="s">
        <v>403</v>
      </c>
      <c r="AJ38" s="18"/>
    </row>
    <row r="39" spans="1:36" ht="203.25" customHeight="1" x14ac:dyDescent="0.25">
      <c r="A39" s="374"/>
      <c r="B39" s="48" t="s">
        <v>404</v>
      </c>
      <c r="C39" s="129" t="s">
        <v>405</v>
      </c>
      <c r="D39" s="112" t="s">
        <v>351</v>
      </c>
      <c r="E39" s="112" t="s">
        <v>406</v>
      </c>
      <c r="F39" s="113" t="s">
        <v>215</v>
      </c>
      <c r="G39" s="113" t="s">
        <v>407</v>
      </c>
      <c r="H39" s="112" t="s">
        <v>408</v>
      </c>
      <c r="I39" s="115">
        <v>3500000</v>
      </c>
      <c r="J39" s="114" t="s">
        <v>409</v>
      </c>
      <c r="K39" s="114" t="s">
        <v>410</v>
      </c>
      <c r="L39" s="114" t="s">
        <v>410</v>
      </c>
      <c r="M39" s="112" t="s">
        <v>411</v>
      </c>
      <c r="N39" s="63"/>
      <c r="O39" s="63"/>
      <c r="P39" s="63"/>
      <c r="Q39" s="63" t="s">
        <v>60</v>
      </c>
      <c r="R39" s="63"/>
      <c r="S39" s="65"/>
      <c r="T39" s="158" t="s">
        <v>412</v>
      </c>
      <c r="U39" s="158" t="s">
        <v>413</v>
      </c>
      <c r="V39" s="158" t="s">
        <v>414</v>
      </c>
      <c r="W39" s="161" t="s">
        <v>415</v>
      </c>
      <c r="X39" s="158" t="s">
        <v>416</v>
      </c>
      <c r="Y39" s="158"/>
      <c r="Z39" s="158"/>
      <c r="AA39" s="160"/>
      <c r="AB39" s="160"/>
      <c r="AC39" s="160"/>
      <c r="AD39" s="160"/>
      <c r="AE39" s="160"/>
      <c r="AF39" s="160"/>
      <c r="AG39" s="160"/>
      <c r="AH39" s="160"/>
      <c r="AI39" s="160"/>
      <c r="AJ39" s="18"/>
    </row>
    <row r="40" spans="1:36" ht="172.5" customHeight="1" x14ac:dyDescent="0.25">
      <c r="A40" s="374"/>
      <c r="B40" s="48" t="s">
        <v>417</v>
      </c>
      <c r="C40" s="139" t="s">
        <v>418</v>
      </c>
      <c r="D40" s="130" t="s">
        <v>419</v>
      </c>
      <c r="E40" s="130" t="s">
        <v>420</v>
      </c>
      <c r="F40" s="140" t="s">
        <v>85</v>
      </c>
      <c r="G40" s="140" t="s">
        <v>421</v>
      </c>
      <c r="H40" s="139" t="s">
        <v>422</v>
      </c>
      <c r="I40" s="141">
        <v>180000</v>
      </c>
      <c r="J40" s="138" t="s">
        <v>423</v>
      </c>
      <c r="K40" s="138" t="s">
        <v>122</v>
      </c>
      <c r="L40" s="138" t="s">
        <v>122</v>
      </c>
      <c r="M40" s="130" t="s">
        <v>424</v>
      </c>
      <c r="N40" s="63"/>
      <c r="O40" s="63"/>
      <c r="P40" s="63"/>
      <c r="Q40" s="63" t="s">
        <v>60</v>
      </c>
      <c r="R40" s="63"/>
      <c r="S40" s="65"/>
      <c r="T40" s="159" t="s">
        <v>425</v>
      </c>
      <c r="U40" s="159" t="s">
        <v>426</v>
      </c>
      <c r="V40" s="159" t="s">
        <v>427</v>
      </c>
      <c r="W40" s="159" t="s">
        <v>127</v>
      </c>
      <c r="X40" s="173" t="s">
        <v>428</v>
      </c>
      <c r="Y40" s="163"/>
      <c r="Z40" s="163"/>
      <c r="AA40" s="163"/>
      <c r="AB40" s="163"/>
      <c r="AC40" s="163"/>
      <c r="AD40" s="163"/>
      <c r="AE40" s="163"/>
      <c r="AF40" s="159"/>
      <c r="AG40" s="159"/>
      <c r="AH40" s="163"/>
      <c r="AI40" s="159"/>
      <c r="AJ40" s="18"/>
    </row>
    <row r="41" spans="1:36" ht="231.75" customHeight="1" x14ac:dyDescent="0.25">
      <c r="A41" s="374"/>
      <c r="B41" s="48" t="s">
        <v>429</v>
      </c>
      <c r="C41" s="129" t="s">
        <v>430</v>
      </c>
      <c r="D41" s="130" t="s">
        <v>351</v>
      </c>
      <c r="E41" s="130" t="s">
        <v>431</v>
      </c>
      <c r="F41" s="113" t="s">
        <v>432</v>
      </c>
      <c r="G41" s="113" t="s">
        <v>54</v>
      </c>
      <c r="H41" s="130" t="s">
        <v>422</v>
      </c>
      <c r="I41" s="115">
        <v>60000</v>
      </c>
      <c r="J41" s="112" t="s">
        <v>433</v>
      </c>
      <c r="K41" s="138" t="s">
        <v>122</v>
      </c>
      <c r="L41" s="138" t="s">
        <v>122</v>
      </c>
      <c r="M41" s="112" t="s">
        <v>434</v>
      </c>
      <c r="N41" s="63" t="s">
        <v>60</v>
      </c>
      <c r="O41" s="63"/>
      <c r="P41" s="63"/>
      <c r="Q41" s="63"/>
      <c r="R41" s="63"/>
      <c r="S41" s="65"/>
      <c r="T41" s="159"/>
      <c r="U41" s="159"/>
      <c r="V41" s="159"/>
      <c r="W41" s="159"/>
      <c r="X41" s="163"/>
      <c r="Y41" s="163"/>
      <c r="Z41" s="163"/>
      <c r="AA41" s="163"/>
      <c r="AB41" s="163"/>
      <c r="AC41" s="163"/>
      <c r="AD41" s="163"/>
      <c r="AE41" s="161"/>
      <c r="AF41" s="159"/>
      <c r="AG41" s="163"/>
      <c r="AH41" s="163"/>
      <c r="AI41" s="163"/>
      <c r="AJ41" s="18"/>
    </row>
    <row r="42" spans="1:36" ht="179.25" customHeight="1" x14ac:dyDescent="0.25">
      <c r="A42" s="374"/>
      <c r="B42" s="48" t="s">
        <v>435</v>
      </c>
      <c r="C42" s="129" t="s">
        <v>436</v>
      </c>
      <c r="D42" s="112" t="s">
        <v>351</v>
      </c>
      <c r="E42" s="142" t="s">
        <v>437</v>
      </c>
      <c r="F42" s="142" t="s">
        <v>85</v>
      </c>
      <c r="G42" s="142" t="s">
        <v>54</v>
      </c>
      <c r="H42" s="114" t="s">
        <v>438</v>
      </c>
      <c r="I42" s="115">
        <v>750000</v>
      </c>
      <c r="J42" s="114" t="s">
        <v>439</v>
      </c>
      <c r="K42" s="114" t="s">
        <v>219</v>
      </c>
      <c r="L42" s="114" t="s">
        <v>219</v>
      </c>
      <c r="M42" s="112"/>
      <c r="N42" s="63"/>
      <c r="O42" s="63"/>
      <c r="P42" s="63"/>
      <c r="Q42" s="63" t="s">
        <v>60</v>
      </c>
      <c r="R42" s="63"/>
      <c r="S42" s="65"/>
      <c r="T42" s="159" t="s">
        <v>440</v>
      </c>
      <c r="U42" s="163" t="s">
        <v>441</v>
      </c>
      <c r="V42" s="159"/>
      <c r="W42" s="159"/>
      <c r="X42" s="159"/>
      <c r="Y42" s="163"/>
      <c r="Z42" s="159"/>
      <c r="AA42" s="163"/>
      <c r="AB42" s="163"/>
      <c r="AC42" s="163"/>
      <c r="AD42" s="163"/>
      <c r="AE42" s="163"/>
      <c r="AF42" s="163"/>
      <c r="AG42" s="163"/>
      <c r="AH42" s="163"/>
      <c r="AI42" s="163"/>
      <c r="AJ42" s="18"/>
    </row>
    <row r="43" spans="1:36" ht="174.75" customHeight="1" x14ac:dyDescent="0.25">
      <c r="A43" s="374"/>
      <c r="B43" s="48" t="s">
        <v>442</v>
      </c>
      <c r="C43" s="129" t="s">
        <v>443</v>
      </c>
      <c r="D43" s="112" t="s">
        <v>351</v>
      </c>
      <c r="E43" s="143" t="s">
        <v>444</v>
      </c>
      <c r="F43" s="142" t="s">
        <v>85</v>
      </c>
      <c r="G43" s="142" t="s">
        <v>54</v>
      </c>
      <c r="H43" s="114" t="s">
        <v>438</v>
      </c>
      <c r="I43" s="115">
        <v>750000</v>
      </c>
      <c r="J43" s="114" t="s">
        <v>439</v>
      </c>
      <c r="K43" s="114" t="s">
        <v>219</v>
      </c>
      <c r="L43" s="114" t="s">
        <v>219</v>
      </c>
      <c r="M43" s="112"/>
      <c r="N43" s="63"/>
      <c r="O43" s="63"/>
      <c r="P43" s="63"/>
      <c r="Q43" s="63" t="s">
        <v>60</v>
      </c>
      <c r="R43" s="63"/>
      <c r="S43" s="65"/>
      <c r="T43" s="163" t="s">
        <v>445</v>
      </c>
      <c r="U43" s="163" t="s">
        <v>441</v>
      </c>
      <c r="V43" s="159"/>
      <c r="W43" s="159"/>
      <c r="X43" s="163"/>
      <c r="Y43" s="159"/>
      <c r="Z43" s="159"/>
      <c r="AA43" s="163"/>
      <c r="AB43" s="163"/>
      <c r="AC43" s="163"/>
      <c r="AD43" s="163"/>
      <c r="AE43" s="163"/>
      <c r="AF43" s="163"/>
      <c r="AG43" s="163"/>
      <c r="AH43" s="163"/>
      <c r="AI43" s="163"/>
      <c r="AJ43" s="18"/>
    </row>
    <row r="44" spans="1:36" ht="232.5" customHeight="1" x14ac:dyDescent="0.25">
      <c r="A44" s="374"/>
      <c r="B44" s="48" t="s">
        <v>446</v>
      </c>
      <c r="C44" s="137" t="s">
        <v>447</v>
      </c>
      <c r="D44" s="144" t="s">
        <v>448</v>
      </c>
      <c r="E44" s="145" t="s">
        <v>449</v>
      </c>
      <c r="F44" s="145" t="s">
        <v>450</v>
      </c>
      <c r="G44" s="116" t="s">
        <v>54</v>
      </c>
      <c r="H44" s="138" t="s">
        <v>451</v>
      </c>
      <c r="I44" s="115">
        <v>125000</v>
      </c>
      <c r="J44" s="114" t="s">
        <v>452</v>
      </c>
      <c r="K44" s="114" t="s">
        <v>219</v>
      </c>
      <c r="L44" s="114" t="s">
        <v>219</v>
      </c>
      <c r="M44" s="146"/>
      <c r="N44" s="63" t="s">
        <v>60</v>
      </c>
      <c r="O44" s="63"/>
      <c r="P44" s="63"/>
      <c r="Q44" s="63"/>
      <c r="R44" s="63"/>
      <c r="S44" s="65"/>
      <c r="T44" s="159"/>
      <c r="U44" s="159"/>
      <c r="V44" s="159" t="s">
        <v>453</v>
      </c>
      <c r="W44" s="159" t="s">
        <v>454</v>
      </c>
      <c r="X44" s="159" t="s">
        <v>455</v>
      </c>
      <c r="Y44" s="159"/>
      <c r="Z44" s="159"/>
      <c r="AA44" s="163"/>
      <c r="AB44" s="163"/>
      <c r="AC44" s="159"/>
      <c r="AD44" s="159"/>
      <c r="AE44" s="163"/>
      <c r="AF44" s="159" t="s">
        <v>328</v>
      </c>
      <c r="AG44" s="163"/>
      <c r="AH44" s="163"/>
      <c r="AI44" s="159" t="s">
        <v>456</v>
      </c>
      <c r="AJ44" s="18"/>
    </row>
    <row r="45" spans="1:36" ht="199.5" customHeight="1" x14ac:dyDescent="0.25">
      <c r="A45" s="375"/>
      <c r="B45" s="48" t="s">
        <v>457</v>
      </c>
      <c r="C45" s="112" t="s">
        <v>458</v>
      </c>
      <c r="D45" s="131" t="s">
        <v>459</v>
      </c>
      <c r="E45" s="112" t="s">
        <v>460</v>
      </c>
      <c r="F45" s="113" t="s">
        <v>215</v>
      </c>
      <c r="G45" s="113" t="s">
        <v>407</v>
      </c>
      <c r="H45" s="112" t="s">
        <v>86</v>
      </c>
      <c r="I45" s="133">
        <v>750000</v>
      </c>
      <c r="J45" s="131" t="s">
        <v>461</v>
      </c>
      <c r="K45" s="131" t="s">
        <v>88</v>
      </c>
      <c r="L45" s="131" t="s">
        <v>190</v>
      </c>
      <c r="M45" s="131"/>
      <c r="N45" s="63"/>
      <c r="O45" s="63"/>
      <c r="P45" s="63"/>
      <c r="Q45" s="63" t="s">
        <v>60</v>
      </c>
      <c r="R45" s="63"/>
      <c r="S45" s="65"/>
      <c r="T45" s="159" t="s">
        <v>462</v>
      </c>
      <c r="U45" s="159" t="s">
        <v>463</v>
      </c>
      <c r="V45" s="159" t="s">
        <v>464</v>
      </c>
      <c r="W45" s="161" t="s">
        <v>465</v>
      </c>
      <c r="X45" s="159" t="s">
        <v>466</v>
      </c>
      <c r="Y45" s="159"/>
      <c r="Z45" s="159"/>
      <c r="AA45" s="159"/>
      <c r="AB45" s="159" t="s">
        <v>467</v>
      </c>
      <c r="AC45" s="163"/>
      <c r="AD45" s="163"/>
      <c r="AE45" s="163"/>
      <c r="AF45" s="159"/>
      <c r="AG45" s="159"/>
      <c r="AH45" s="161"/>
      <c r="AI45" s="159" t="s">
        <v>468</v>
      </c>
      <c r="AJ45" s="18"/>
    </row>
    <row r="46" spans="1:36" ht="92.25" customHeight="1" x14ac:dyDescent="0.25">
      <c r="A46" s="373" t="s">
        <v>469</v>
      </c>
      <c r="B46" s="48" t="s">
        <v>470</v>
      </c>
      <c r="C46" s="129" t="s">
        <v>471</v>
      </c>
      <c r="D46" s="130" t="s">
        <v>472</v>
      </c>
      <c r="E46" s="130" t="s">
        <v>473</v>
      </c>
      <c r="F46" s="140" t="s">
        <v>85</v>
      </c>
      <c r="G46" s="140" t="s">
        <v>54</v>
      </c>
      <c r="H46" s="130" t="s">
        <v>474</v>
      </c>
      <c r="I46" s="141">
        <v>60000</v>
      </c>
      <c r="J46" s="138" t="s">
        <v>475</v>
      </c>
      <c r="K46" s="147"/>
      <c r="L46" s="147"/>
      <c r="M46" s="130" t="s">
        <v>476</v>
      </c>
      <c r="N46" s="63"/>
      <c r="O46" s="63" t="s">
        <v>60</v>
      </c>
      <c r="P46" s="63"/>
      <c r="Q46" s="63"/>
      <c r="R46" s="63"/>
      <c r="S46" s="65"/>
      <c r="T46" s="158" t="s">
        <v>477</v>
      </c>
      <c r="U46" s="158"/>
      <c r="V46" s="160" t="s">
        <v>478</v>
      </c>
      <c r="W46" s="160" t="s">
        <v>479</v>
      </c>
      <c r="X46" s="160"/>
      <c r="Y46" s="160"/>
      <c r="Z46" s="160"/>
      <c r="AA46" s="160"/>
      <c r="AB46" s="160"/>
      <c r="AC46" s="160"/>
      <c r="AD46" s="160"/>
      <c r="AE46" s="160"/>
      <c r="AF46" s="160" t="s">
        <v>480</v>
      </c>
      <c r="AG46" s="160"/>
      <c r="AH46" s="160"/>
      <c r="AI46" s="160" t="s">
        <v>481</v>
      </c>
      <c r="AJ46" s="18"/>
    </row>
    <row r="47" spans="1:36" ht="213.75" customHeight="1" x14ac:dyDescent="0.25">
      <c r="A47" s="374"/>
      <c r="B47" s="48" t="s">
        <v>482</v>
      </c>
      <c r="C47" s="130" t="s">
        <v>483</v>
      </c>
      <c r="D47" s="130" t="s">
        <v>484</v>
      </c>
      <c r="E47" s="130" t="s">
        <v>485</v>
      </c>
      <c r="F47" s="140" t="s">
        <v>486</v>
      </c>
      <c r="G47" s="140" t="s">
        <v>54</v>
      </c>
      <c r="H47" s="132" t="s">
        <v>120</v>
      </c>
      <c r="I47" s="141">
        <v>60000</v>
      </c>
      <c r="J47" s="130" t="s">
        <v>487</v>
      </c>
      <c r="K47" s="130" t="s">
        <v>202</v>
      </c>
      <c r="L47" s="114" t="s">
        <v>58</v>
      </c>
      <c r="M47" s="130" t="s">
        <v>476</v>
      </c>
      <c r="N47" s="63"/>
      <c r="O47" s="63"/>
      <c r="P47" s="63"/>
      <c r="Q47" s="63" t="s">
        <v>60</v>
      </c>
      <c r="R47" s="63"/>
      <c r="S47" s="65"/>
      <c r="T47" s="158" t="s">
        <v>488</v>
      </c>
      <c r="U47" s="158" t="s">
        <v>489</v>
      </c>
      <c r="V47" s="158" t="s">
        <v>490</v>
      </c>
      <c r="W47" s="158" t="s">
        <v>64</v>
      </c>
      <c r="X47" s="158" t="s">
        <v>491</v>
      </c>
      <c r="Y47" s="160"/>
      <c r="Z47" s="158"/>
      <c r="AA47" s="160"/>
      <c r="AB47" s="160"/>
      <c r="AC47" s="160"/>
      <c r="AD47" s="160"/>
      <c r="AE47" s="160"/>
      <c r="AF47" s="160" t="s">
        <v>492</v>
      </c>
      <c r="AG47" s="160"/>
      <c r="AH47" s="160"/>
      <c r="AI47" s="160"/>
      <c r="AJ47" s="18"/>
    </row>
    <row r="48" spans="1:36" ht="234.75" customHeight="1" x14ac:dyDescent="0.25">
      <c r="A48" s="374"/>
      <c r="B48" s="48" t="s">
        <v>493</v>
      </c>
      <c r="C48" s="148" t="s">
        <v>494</v>
      </c>
      <c r="D48" s="130" t="s">
        <v>495</v>
      </c>
      <c r="E48" s="130" t="s">
        <v>496</v>
      </c>
      <c r="F48" s="140" t="s">
        <v>85</v>
      </c>
      <c r="G48" s="140" t="s">
        <v>147</v>
      </c>
      <c r="H48" s="130" t="s">
        <v>492</v>
      </c>
      <c r="I48" s="141">
        <v>0</v>
      </c>
      <c r="J48" s="138" t="s">
        <v>497</v>
      </c>
      <c r="K48" s="149"/>
      <c r="L48" s="138" t="s">
        <v>498</v>
      </c>
      <c r="M48" s="112" t="s">
        <v>499</v>
      </c>
      <c r="N48" s="63"/>
      <c r="O48" s="63"/>
      <c r="P48" s="63"/>
      <c r="Q48" s="63" t="s">
        <v>60</v>
      </c>
      <c r="R48" s="63"/>
      <c r="S48" s="65"/>
      <c r="T48" s="158" t="s">
        <v>500</v>
      </c>
      <c r="U48" s="162" t="s">
        <v>501</v>
      </c>
      <c r="V48" s="158" t="s">
        <v>502</v>
      </c>
      <c r="W48" s="158" t="s">
        <v>503</v>
      </c>
      <c r="X48" s="158" t="s">
        <v>504</v>
      </c>
      <c r="Y48" s="160"/>
      <c r="Z48" s="158" t="s">
        <v>505</v>
      </c>
      <c r="AA48" s="160"/>
      <c r="AB48" s="158"/>
      <c r="AC48" s="158" t="s">
        <v>506</v>
      </c>
      <c r="AD48" s="160"/>
      <c r="AE48" s="160"/>
      <c r="AF48" s="158"/>
      <c r="AG48" s="160"/>
      <c r="AH48" s="160"/>
      <c r="AI48" s="158"/>
      <c r="AJ48" s="18"/>
    </row>
    <row r="49" spans="1:36" ht="181.5" customHeight="1" x14ac:dyDescent="0.25">
      <c r="A49" s="374"/>
      <c r="B49" s="48" t="s">
        <v>507</v>
      </c>
      <c r="C49" s="130" t="s">
        <v>508</v>
      </c>
      <c r="D49" s="130" t="s">
        <v>509</v>
      </c>
      <c r="E49" s="130" t="s">
        <v>496</v>
      </c>
      <c r="F49" s="140" t="s">
        <v>85</v>
      </c>
      <c r="G49" s="140" t="s">
        <v>147</v>
      </c>
      <c r="H49" s="130" t="s">
        <v>492</v>
      </c>
      <c r="I49" s="141">
        <v>0</v>
      </c>
      <c r="J49" s="138" t="s">
        <v>510</v>
      </c>
      <c r="K49" s="138" t="s">
        <v>511</v>
      </c>
      <c r="L49" s="138" t="s">
        <v>512</v>
      </c>
      <c r="M49" s="130"/>
      <c r="N49" s="63"/>
      <c r="O49" s="63" t="s">
        <v>60</v>
      </c>
      <c r="P49" s="63"/>
      <c r="Q49" s="63"/>
      <c r="R49" s="63"/>
      <c r="S49" s="65"/>
      <c r="T49" s="158" t="s">
        <v>513</v>
      </c>
      <c r="U49" s="160"/>
      <c r="V49" s="158" t="s">
        <v>514</v>
      </c>
      <c r="W49" s="158" t="s">
        <v>515</v>
      </c>
      <c r="X49" s="158"/>
      <c r="Y49" s="158"/>
      <c r="Z49" s="160"/>
      <c r="AA49" s="160"/>
      <c r="AB49" s="158" t="s">
        <v>516</v>
      </c>
      <c r="AC49" s="160" t="s">
        <v>517</v>
      </c>
      <c r="AD49" s="158"/>
      <c r="AE49" s="160"/>
      <c r="AF49" s="158"/>
      <c r="AG49" s="160"/>
      <c r="AH49" s="160"/>
      <c r="AI49" s="160"/>
      <c r="AJ49" s="18"/>
    </row>
    <row r="50" spans="1:36" ht="169.5" customHeight="1" x14ac:dyDescent="0.25">
      <c r="A50" s="374"/>
      <c r="B50" s="48" t="s">
        <v>518</v>
      </c>
      <c r="C50" s="130" t="s">
        <v>519</v>
      </c>
      <c r="D50" s="130" t="s">
        <v>495</v>
      </c>
      <c r="E50" s="130" t="s">
        <v>496</v>
      </c>
      <c r="F50" s="140" t="s">
        <v>85</v>
      </c>
      <c r="G50" s="140" t="s">
        <v>520</v>
      </c>
      <c r="H50" s="130" t="s">
        <v>149</v>
      </c>
      <c r="I50" s="141">
        <v>100000</v>
      </c>
      <c r="J50" s="138" t="s">
        <v>521</v>
      </c>
      <c r="K50" s="138" t="s">
        <v>522</v>
      </c>
      <c r="L50" s="138" t="s">
        <v>523</v>
      </c>
      <c r="M50" s="130"/>
      <c r="N50" s="63"/>
      <c r="O50" s="63"/>
      <c r="P50" s="63"/>
      <c r="Q50" s="63" t="s">
        <v>60</v>
      </c>
      <c r="R50" s="63"/>
      <c r="S50" s="65"/>
      <c r="T50" s="158" t="s">
        <v>524</v>
      </c>
      <c r="U50" s="158" t="s">
        <v>525</v>
      </c>
      <c r="V50" s="164" t="s">
        <v>526</v>
      </c>
      <c r="W50" s="158" t="s">
        <v>317</v>
      </c>
      <c r="X50" s="158"/>
      <c r="Y50" s="158"/>
      <c r="Z50" s="158"/>
      <c r="AA50" s="160"/>
      <c r="AB50" s="160"/>
      <c r="AC50" s="158" t="s">
        <v>527</v>
      </c>
      <c r="AD50" s="158"/>
      <c r="AE50" s="160"/>
      <c r="AF50" s="160"/>
      <c r="AG50" s="160"/>
      <c r="AH50" s="160"/>
      <c r="AI50" s="158"/>
      <c r="AJ50" s="18"/>
    </row>
    <row r="51" spans="1:36" ht="264" customHeight="1" x14ac:dyDescent="0.25">
      <c r="A51" s="374"/>
      <c r="B51" s="48" t="s">
        <v>528</v>
      </c>
      <c r="C51" s="112" t="s">
        <v>529</v>
      </c>
      <c r="D51" s="112" t="s">
        <v>530</v>
      </c>
      <c r="E51" s="112" t="s">
        <v>531</v>
      </c>
      <c r="F51" s="113" t="s">
        <v>85</v>
      </c>
      <c r="G51" s="113" t="s">
        <v>343</v>
      </c>
      <c r="H51" s="112" t="s">
        <v>532</v>
      </c>
      <c r="I51" s="115">
        <v>0</v>
      </c>
      <c r="J51" s="114" t="s">
        <v>533</v>
      </c>
      <c r="K51" s="114" t="s">
        <v>534</v>
      </c>
      <c r="L51" s="114" t="s">
        <v>535</v>
      </c>
      <c r="M51" s="112"/>
      <c r="N51" s="63"/>
      <c r="O51" s="63"/>
      <c r="P51" s="63" t="s">
        <v>60</v>
      </c>
      <c r="Q51" s="63"/>
      <c r="R51" s="63"/>
      <c r="S51" s="65"/>
      <c r="T51" s="158" t="s">
        <v>536</v>
      </c>
      <c r="U51" s="158" t="s">
        <v>537</v>
      </c>
      <c r="V51" s="158" t="s">
        <v>538</v>
      </c>
      <c r="W51" s="158" t="s">
        <v>539</v>
      </c>
      <c r="X51" s="158"/>
      <c r="Y51" s="158"/>
      <c r="Z51" s="167"/>
      <c r="AA51" s="158"/>
      <c r="AB51" s="160"/>
      <c r="AC51" s="158" t="s">
        <v>540</v>
      </c>
      <c r="AD51" s="160"/>
      <c r="AE51" s="160"/>
      <c r="AF51" s="158" t="s">
        <v>541</v>
      </c>
      <c r="AG51" s="158"/>
      <c r="AH51" s="160"/>
      <c r="AI51" s="160"/>
      <c r="AJ51" s="18"/>
    </row>
    <row r="52" spans="1:36" ht="200.25" customHeight="1" x14ac:dyDescent="0.25">
      <c r="A52" s="374"/>
      <c r="B52" s="48" t="s">
        <v>542</v>
      </c>
      <c r="C52" s="137" t="s">
        <v>543</v>
      </c>
      <c r="D52" s="112" t="s">
        <v>495</v>
      </c>
      <c r="E52" s="112" t="s">
        <v>544</v>
      </c>
      <c r="F52" s="113" t="s">
        <v>85</v>
      </c>
      <c r="G52" s="113" t="s">
        <v>421</v>
      </c>
      <c r="H52" s="112" t="s">
        <v>545</v>
      </c>
      <c r="I52" s="115">
        <v>0</v>
      </c>
      <c r="J52" s="114" t="s">
        <v>546</v>
      </c>
      <c r="K52" s="114" t="s">
        <v>547</v>
      </c>
      <c r="L52" s="114" t="s">
        <v>548</v>
      </c>
      <c r="M52" s="112"/>
      <c r="N52" s="63"/>
      <c r="O52" s="63"/>
      <c r="P52" s="63"/>
      <c r="Q52" s="63" t="s">
        <v>60</v>
      </c>
      <c r="R52" s="63"/>
      <c r="S52" s="65"/>
      <c r="T52" s="158" t="s">
        <v>549</v>
      </c>
      <c r="U52" s="168" t="s">
        <v>550</v>
      </c>
      <c r="V52" s="158" t="s">
        <v>551</v>
      </c>
      <c r="W52" s="158" t="s">
        <v>552</v>
      </c>
      <c r="X52" s="158" t="s">
        <v>553</v>
      </c>
      <c r="Y52" s="158"/>
      <c r="Z52" s="160"/>
      <c r="AA52" s="160"/>
      <c r="AB52" s="158" t="s">
        <v>554</v>
      </c>
      <c r="AC52" s="158" t="s">
        <v>555</v>
      </c>
      <c r="AD52" s="158" t="s">
        <v>556</v>
      </c>
      <c r="AE52" s="160"/>
      <c r="AF52" s="160"/>
      <c r="AG52" s="160"/>
      <c r="AH52" s="160"/>
      <c r="AI52" s="158" t="s">
        <v>557</v>
      </c>
      <c r="AJ52" s="18"/>
    </row>
    <row r="53" spans="1:36" ht="143.25" customHeight="1" x14ac:dyDescent="0.25">
      <c r="A53" s="374"/>
      <c r="B53" s="48" t="s">
        <v>558</v>
      </c>
      <c r="C53" s="148" t="s">
        <v>559</v>
      </c>
      <c r="D53" s="130" t="s">
        <v>495</v>
      </c>
      <c r="E53" s="130" t="s">
        <v>560</v>
      </c>
      <c r="F53" s="113" t="s">
        <v>85</v>
      </c>
      <c r="G53" s="113" t="s">
        <v>54</v>
      </c>
      <c r="H53" s="130" t="s">
        <v>561</v>
      </c>
      <c r="I53" s="141">
        <v>0</v>
      </c>
      <c r="J53" s="138" t="s">
        <v>562</v>
      </c>
      <c r="K53" s="130" t="s">
        <v>219</v>
      </c>
      <c r="L53" s="130" t="s">
        <v>219</v>
      </c>
      <c r="M53" s="130"/>
      <c r="N53" s="63"/>
      <c r="O53" s="63" t="s">
        <v>60</v>
      </c>
      <c r="P53" s="63"/>
      <c r="Q53" s="63"/>
      <c r="R53" s="63"/>
      <c r="S53" s="65"/>
      <c r="T53" s="160" t="s">
        <v>563</v>
      </c>
      <c r="U53" s="160"/>
      <c r="V53" s="160" t="s">
        <v>478</v>
      </c>
      <c r="W53" s="160" t="s">
        <v>479</v>
      </c>
      <c r="X53" s="160"/>
      <c r="Y53" s="160"/>
      <c r="Z53" s="160"/>
      <c r="AA53" s="160"/>
      <c r="AB53" s="160"/>
      <c r="AC53" s="160"/>
      <c r="AD53" s="160"/>
      <c r="AE53" s="160"/>
      <c r="AF53" s="160"/>
      <c r="AG53" s="160"/>
      <c r="AH53" s="160"/>
      <c r="AI53" s="160" t="s">
        <v>481</v>
      </c>
      <c r="AJ53" s="18"/>
    </row>
    <row r="54" spans="1:36" ht="106.5" customHeight="1" x14ac:dyDescent="0.25">
      <c r="A54" s="374"/>
      <c r="B54" s="48" t="s">
        <v>564</v>
      </c>
      <c r="C54" s="139" t="s">
        <v>565</v>
      </c>
      <c r="D54" s="130" t="s">
        <v>566</v>
      </c>
      <c r="E54" s="130" t="s">
        <v>567</v>
      </c>
      <c r="F54" s="140" t="s">
        <v>147</v>
      </c>
      <c r="G54" s="140" t="s">
        <v>343</v>
      </c>
      <c r="H54" s="130" t="s">
        <v>568</v>
      </c>
      <c r="I54" s="141">
        <v>0</v>
      </c>
      <c r="J54" s="138" t="s">
        <v>569</v>
      </c>
      <c r="K54" s="130" t="s">
        <v>219</v>
      </c>
      <c r="L54" s="139" t="s">
        <v>219</v>
      </c>
      <c r="M54" s="150" t="s">
        <v>570</v>
      </c>
      <c r="N54" s="63"/>
      <c r="O54" s="63"/>
      <c r="P54" s="63" t="s">
        <v>60</v>
      </c>
      <c r="Q54" s="63"/>
      <c r="R54" s="63"/>
      <c r="S54" s="65"/>
      <c r="T54" s="163" t="s">
        <v>571</v>
      </c>
      <c r="U54" s="159" t="s">
        <v>572</v>
      </c>
      <c r="V54" s="159" t="s">
        <v>573</v>
      </c>
      <c r="W54" s="163" t="s">
        <v>574</v>
      </c>
      <c r="X54" s="159" t="s">
        <v>575</v>
      </c>
      <c r="Y54" s="163"/>
      <c r="Z54" s="163"/>
      <c r="AA54" s="163"/>
      <c r="AB54" s="163"/>
      <c r="AC54" s="159" t="s">
        <v>576</v>
      </c>
      <c r="AD54" s="163"/>
      <c r="AE54" s="163"/>
      <c r="AF54" s="159" t="s">
        <v>577</v>
      </c>
      <c r="AG54" s="163"/>
      <c r="AH54" s="163"/>
      <c r="AI54" s="163" t="s">
        <v>578</v>
      </c>
      <c r="AJ54" s="18"/>
    </row>
    <row r="55" spans="1:36" ht="256.5" customHeight="1" x14ac:dyDescent="0.25">
      <c r="A55" s="375"/>
      <c r="B55" s="48" t="s">
        <v>579</v>
      </c>
      <c r="C55" s="148" t="s">
        <v>580</v>
      </c>
      <c r="D55" s="130" t="s">
        <v>581</v>
      </c>
      <c r="E55" s="130" t="s">
        <v>582</v>
      </c>
      <c r="F55" s="140" t="s">
        <v>85</v>
      </c>
      <c r="G55" s="140" t="s">
        <v>343</v>
      </c>
      <c r="H55" s="131" t="s">
        <v>583</v>
      </c>
      <c r="I55" s="141">
        <v>0</v>
      </c>
      <c r="J55" s="138" t="s">
        <v>584</v>
      </c>
      <c r="K55" s="138" t="s">
        <v>585</v>
      </c>
      <c r="L55" s="138" t="s">
        <v>585</v>
      </c>
      <c r="M55" s="130"/>
      <c r="N55" s="63"/>
      <c r="O55" s="63"/>
      <c r="P55" s="63" t="s">
        <v>60</v>
      </c>
      <c r="Q55" s="63"/>
      <c r="R55" s="63"/>
      <c r="S55" s="65"/>
      <c r="T55" s="159" t="s">
        <v>586</v>
      </c>
      <c r="U55" s="159" t="s">
        <v>587</v>
      </c>
      <c r="V55" s="159" t="s">
        <v>588</v>
      </c>
      <c r="W55" s="159" t="s">
        <v>283</v>
      </c>
      <c r="X55" s="159" t="s">
        <v>589</v>
      </c>
      <c r="Y55" s="163"/>
      <c r="Z55" s="163"/>
      <c r="AA55" s="163"/>
      <c r="AB55" s="163"/>
      <c r="AC55" s="163" t="s">
        <v>590</v>
      </c>
      <c r="AD55" s="163"/>
      <c r="AE55" s="163"/>
      <c r="AF55" s="163" t="s">
        <v>591</v>
      </c>
      <c r="AG55" s="163"/>
      <c r="AH55" s="163"/>
      <c r="AI55" s="159" t="s">
        <v>592</v>
      </c>
      <c r="AJ55" s="18"/>
    </row>
    <row r="56" spans="1:36" ht="204" customHeight="1" x14ac:dyDescent="0.25">
      <c r="A56" s="373" t="s">
        <v>593</v>
      </c>
      <c r="B56" s="48" t="s">
        <v>594</v>
      </c>
      <c r="C56" s="151" t="s">
        <v>595</v>
      </c>
      <c r="D56" s="131" t="s">
        <v>596</v>
      </c>
      <c r="E56" s="131" t="s">
        <v>597</v>
      </c>
      <c r="F56" s="134" t="s">
        <v>85</v>
      </c>
      <c r="G56" s="134" t="s">
        <v>54</v>
      </c>
      <c r="H56" s="132" t="s">
        <v>598</v>
      </c>
      <c r="I56" s="133">
        <v>150000</v>
      </c>
      <c r="J56" s="132" t="s">
        <v>599</v>
      </c>
      <c r="K56" s="132" t="s">
        <v>600</v>
      </c>
      <c r="L56" s="132" t="s">
        <v>600</v>
      </c>
      <c r="M56" s="131" t="s">
        <v>601</v>
      </c>
      <c r="N56" s="63"/>
      <c r="O56" s="63"/>
      <c r="P56" s="63"/>
      <c r="Q56" s="63" t="s">
        <v>60</v>
      </c>
      <c r="R56" s="63"/>
      <c r="S56" s="65"/>
      <c r="T56" s="158" t="s">
        <v>602</v>
      </c>
      <c r="U56" s="158" t="s">
        <v>603</v>
      </c>
      <c r="V56" s="162" t="s">
        <v>604</v>
      </c>
      <c r="W56" s="158" t="s">
        <v>605</v>
      </c>
      <c r="X56" s="158" t="s">
        <v>606</v>
      </c>
      <c r="Y56" s="160"/>
      <c r="Z56" s="158" t="s">
        <v>607</v>
      </c>
      <c r="AA56" s="158" t="s">
        <v>608</v>
      </c>
      <c r="AB56" s="160"/>
      <c r="AC56" s="160"/>
      <c r="AD56" s="158"/>
      <c r="AE56" s="160"/>
      <c r="AF56" s="158" t="s">
        <v>609</v>
      </c>
      <c r="AG56" s="160" t="s">
        <v>610</v>
      </c>
      <c r="AH56" s="160"/>
      <c r="AI56" s="158"/>
      <c r="AJ56" s="18"/>
    </row>
    <row r="57" spans="1:36" ht="162.75" customHeight="1" x14ac:dyDescent="0.25">
      <c r="A57" s="374"/>
      <c r="B57" s="48" t="s">
        <v>611</v>
      </c>
      <c r="C57" s="129" t="s">
        <v>612</v>
      </c>
      <c r="D57" s="112" t="s">
        <v>613</v>
      </c>
      <c r="E57" s="112" t="s">
        <v>614</v>
      </c>
      <c r="F57" s="113" t="s">
        <v>85</v>
      </c>
      <c r="G57" s="113" t="s">
        <v>216</v>
      </c>
      <c r="H57" s="112" t="s">
        <v>615</v>
      </c>
      <c r="I57" s="115">
        <v>0</v>
      </c>
      <c r="J57" s="112" t="s">
        <v>616</v>
      </c>
      <c r="K57" s="152"/>
      <c r="L57" s="152"/>
      <c r="M57" s="112"/>
      <c r="N57" s="63"/>
      <c r="O57" s="63"/>
      <c r="P57" s="63" t="s">
        <v>60</v>
      </c>
      <c r="Q57" s="63"/>
      <c r="R57" s="63"/>
      <c r="S57" s="65"/>
      <c r="T57" s="158" t="s">
        <v>617</v>
      </c>
      <c r="U57" s="158" t="s">
        <v>618</v>
      </c>
      <c r="V57" s="158" t="s">
        <v>619</v>
      </c>
      <c r="W57" s="158" t="s">
        <v>620</v>
      </c>
      <c r="X57" s="158" t="s">
        <v>621</v>
      </c>
      <c r="Y57" s="160"/>
      <c r="Z57" s="160"/>
      <c r="AA57" s="160"/>
      <c r="AB57" s="160"/>
      <c r="AC57" s="158" t="s">
        <v>622</v>
      </c>
      <c r="AD57" s="160"/>
      <c r="AE57" s="160"/>
      <c r="AF57" s="161" t="s">
        <v>623</v>
      </c>
      <c r="AG57" s="160"/>
      <c r="AH57" s="160"/>
      <c r="AI57" s="158" t="s">
        <v>624</v>
      </c>
      <c r="AJ57" s="18"/>
    </row>
    <row r="58" spans="1:36" ht="144.75" customHeight="1" x14ac:dyDescent="0.2">
      <c r="A58" s="374"/>
      <c r="B58" s="48" t="s">
        <v>625</v>
      </c>
      <c r="C58" s="129" t="s">
        <v>626</v>
      </c>
      <c r="D58" s="112" t="s">
        <v>627</v>
      </c>
      <c r="E58" s="129" t="s">
        <v>628</v>
      </c>
      <c r="F58" s="113" t="s">
        <v>629</v>
      </c>
      <c r="G58" s="113" t="s">
        <v>630</v>
      </c>
      <c r="H58" s="112" t="s">
        <v>149</v>
      </c>
      <c r="I58" s="115">
        <v>50000</v>
      </c>
      <c r="J58" s="114" t="s">
        <v>631</v>
      </c>
      <c r="K58" s="132" t="s">
        <v>600</v>
      </c>
      <c r="L58" s="132" t="s">
        <v>600</v>
      </c>
      <c r="M58" s="112"/>
      <c r="N58" s="63"/>
      <c r="O58" s="63" t="s">
        <v>60</v>
      </c>
      <c r="P58" s="63"/>
      <c r="Q58" s="63"/>
      <c r="R58" s="63"/>
      <c r="S58" s="65"/>
      <c r="T58" s="169" t="s">
        <v>632</v>
      </c>
      <c r="U58" s="160" t="s">
        <v>633</v>
      </c>
      <c r="V58" s="160" t="s">
        <v>634</v>
      </c>
      <c r="W58" s="158" t="s">
        <v>635</v>
      </c>
      <c r="X58" s="158" t="s">
        <v>636</v>
      </c>
      <c r="Y58" s="160"/>
      <c r="Z58" s="160"/>
      <c r="AA58" s="160"/>
      <c r="AB58" s="160"/>
      <c r="AC58" s="162" t="s">
        <v>637</v>
      </c>
      <c r="AD58" s="160"/>
      <c r="AE58" s="160"/>
      <c r="AF58" s="168"/>
      <c r="AG58" s="160"/>
      <c r="AH58" s="160"/>
      <c r="AI58" s="160"/>
      <c r="AJ58" s="18"/>
    </row>
    <row r="59" spans="1:36" ht="150.75" customHeight="1" x14ac:dyDescent="0.25">
      <c r="A59" s="374"/>
      <c r="B59" s="48" t="s">
        <v>638</v>
      </c>
      <c r="C59" s="129" t="s">
        <v>639</v>
      </c>
      <c r="D59" s="112" t="s">
        <v>627</v>
      </c>
      <c r="E59" s="129" t="s">
        <v>640</v>
      </c>
      <c r="F59" s="113" t="s">
        <v>629</v>
      </c>
      <c r="G59" s="113" t="s">
        <v>54</v>
      </c>
      <c r="H59" s="112" t="s">
        <v>86</v>
      </c>
      <c r="I59" s="115">
        <v>50000</v>
      </c>
      <c r="J59" s="114" t="s">
        <v>641</v>
      </c>
      <c r="K59" s="114" t="s">
        <v>642</v>
      </c>
      <c r="L59" s="114" t="s">
        <v>642</v>
      </c>
      <c r="M59" s="112"/>
      <c r="N59" s="63"/>
      <c r="O59" s="63"/>
      <c r="P59" s="63" t="s">
        <v>60</v>
      </c>
      <c r="Q59" s="63"/>
      <c r="R59" s="63"/>
      <c r="S59" s="65"/>
      <c r="T59" s="158" t="s">
        <v>643</v>
      </c>
      <c r="U59" s="158" t="s">
        <v>644</v>
      </c>
      <c r="V59" s="158" t="s">
        <v>645</v>
      </c>
      <c r="W59" s="160" t="s">
        <v>646</v>
      </c>
      <c r="X59" s="158" t="s">
        <v>647</v>
      </c>
      <c r="Y59" s="160"/>
      <c r="Z59" s="160"/>
      <c r="AA59" s="160"/>
      <c r="AB59" s="160"/>
      <c r="AC59" s="160"/>
      <c r="AD59" s="160"/>
      <c r="AE59" s="160"/>
      <c r="AF59" s="158"/>
      <c r="AG59" s="160"/>
      <c r="AH59" s="160"/>
      <c r="AI59" s="160"/>
      <c r="AJ59" s="18"/>
    </row>
    <row r="60" spans="1:36" ht="176.25" customHeight="1" x14ac:dyDescent="0.25">
      <c r="A60" s="375"/>
      <c r="B60" s="48" t="s">
        <v>648</v>
      </c>
      <c r="C60" s="151" t="s">
        <v>649</v>
      </c>
      <c r="D60" s="112" t="s">
        <v>650</v>
      </c>
      <c r="E60" s="112" t="s">
        <v>651</v>
      </c>
      <c r="F60" s="113" t="s">
        <v>85</v>
      </c>
      <c r="G60" s="113" t="s">
        <v>54</v>
      </c>
      <c r="H60" s="112" t="s">
        <v>652</v>
      </c>
      <c r="I60" s="115">
        <v>250000</v>
      </c>
      <c r="J60" s="114" t="s">
        <v>653</v>
      </c>
      <c r="K60" s="112" t="s">
        <v>219</v>
      </c>
      <c r="L60" s="112" t="s">
        <v>219</v>
      </c>
      <c r="M60" s="112" t="s">
        <v>654</v>
      </c>
      <c r="N60" s="63"/>
      <c r="O60" s="63"/>
      <c r="P60" s="63"/>
      <c r="Q60" s="63" t="s">
        <v>60</v>
      </c>
      <c r="R60" s="63"/>
      <c r="S60" s="65"/>
      <c r="T60" s="158" t="s">
        <v>655</v>
      </c>
      <c r="U60" s="158" t="s">
        <v>656</v>
      </c>
      <c r="V60" s="158" t="s">
        <v>657</v>
      </c>
      <c r="W60" s="158" t="s">
        <v>658</v>
      </c>
      <c r="X60" s="158" t="s">
        <v>659</v>
      </c>
      <c r="Y60" s="160"/>
      <c r="Z60" s="160"/>
      <c r="AA60" s="160"/>
      <c r="AB60" s="158"/>
      <c r="AC60" s="160"/>
      <c r="AD60" s="160"/>
      <c r="AE60" s="160"/>
      <c r="AF60" s="158"/>
      <c r="AG60" s="160"/>
      <c r="AH60" s="160"/>
      <c r="AI60" s="160"/>
      <c r="AJ60" s="18"/>
    </row>
    <row r="61" spans="1:36" ht="202.5" customHeight="1" x14ac:dyDescent="0.25">
      <c r="A61" s="373" t="s">
        <v>660</v>
      </c>
      <c r="B61" s="48" t="s">
        <v>661</v>
      </c>
      <c r="C61" s="129" t="s">
        <v>662</v>
      </c>
      <c r="D61" s="130" t="s">
        <v>663</v>
      </c>
      <c r="E61" s="137" t="s">
        <v>664</v>
      </c>
      <c r="F61" s="113" t="s">
        <v>85</v>
      </c>
      <c r="G61" s="113" t="s">
        <v>54</v>
      </c>
      <c r="H61" s="114" t="s">
        <v>665</v>
      </c>
      <c r="I61" s="115">
        <v>25000</v>
      </c>
      <c r="J61" s="114" t="s">
        <v>666</v>
      </c>
      <c r="K61" s="136"/>
      <c r="L61" s="136"/>
      <c r="M61" s="130" t="s">
        <v>667</v>
      </c>
      <c r="N61" s="63"/>
      <c r="O61" s="63"/>
      <c r="P61" s="63" t="s">
        <v>60</v>
      </c>
      <c r="Q61" s="63"/>
      <c r="R61" s="63"/>
      <c r="S61" s="65"/>
      <c r="T61" s="158" t="s">
        <v>668</v>
      </c>
      <c r="U61" s="158"/>
      <c r="V61" s="158" t="s">
        <v>669</v>
      </c>
      <c r="W61" s="158" t="s">
        <v>670</v>
      </c>
      <c r="X61" s="174"/>
      <c r="Y61" s="160"/>
      <c r="Z61" s="158"/>
      <c r="AA61" s="160"/>
      <c r="AB61" s="158"/>
      <c r="AC61" s="160"/>
      <c r="AD61" s="160"/>
      <c r="AE61" s="160"/>
      <c r="AF61" s="158"/>
      <c r="AG61" s="158"/>
      <c r="AH61" s="160"/>
      <c r="AI61" s="158"/>
      <c r="AJ61" s="18"/>
    </row>
    <row r="62" spans="1:36" ht="180.75" customHeight="1" x14ac:dyDescent="0.25">
      <c r="A62" s="374"/>
      <c r="B62" s="48" t="s">
        <v>671</v>
      </c>
      <c r="C62" s="129" t="s">
        <v>672</v>
      </c>
      <c r="D62" s="112" t="s">
        <v>613</v>
      </c>
      <c r="E62" s="112" t="s">
        <v>673</v>
      </c>
      <c r="F62" s="113" t="s">
        <v>85</v>
      </c>
      <c r="G62" s="113" t="s">
        <v>54</v>
      </c>
      <c r="H62" s="112" t="s">
        <v>674</v>
      </c>
      <c r="I62" s="115">
        <v>0</v>
      </c>
      <c r="J62" s="114" t="s">
        <v>675</v>
      </c>
      <c r="K62" s="114" t="s">
        <v>219</v>
      </c>
      <c r="L62" s="114" t="s">
        <v>219</v>
      </c>
      <c r="M62" s="112"/>
      <c r="N62" s="63"/>
      <c r="O62" s="63"/>
      <c r="P62" s="63"/>
      <c r="Q62" s="63" t="s">
        <v>60</v>
      </c>
      <c r="R62" s="63"/>
      <c r="S62" s="65"/>
      <c r="T62" s="162" t="s">
        <v>676</v>
      </c>
      <c r="U62" s="160"/>
      <c r="V62" s="169" t="s">
        <v>677</v>
      </c>
      <c r="W62" s="158" t="s">
        <v>678</v>
      </c>
      <c r="X62" s="158" t="s">
        <v>679</v>
      </c>
      <c r="Y62" s="160"/>
      <c r="Z62" s="160"/>
      <c r="AA62" s="160"/>
      <c r="AB62" s="160"/>
      <c r="AC62" s="160"/>
      <c r="AD62" s="160"/>
      <c r="AE62" s="160"/>
      <c r="AF62" s="160" t="s">
        <v>680</v>
      </c>
      <c r="AG62" s="160"/>
      <c r="AH62" s="160"/>
      <c r="AI62" s="158" t="s">
        <v>681</v>
      </c>
      <c r="AJ62" s="18"/>
    </row>
    <row r="63" spans="1:36" ht="127.5" customHeight="1" x14ac:dyDescent="0.25">
      <c r="A63" s="374"/>
      <c r="B63" s="48" t="s">
        <v>682</v>
      </c>
      <c r="C63" s="151" t="s">
        <v>683</v>
      </c>
      <c r="D63" s="112" t="s">
        <v>684</v>
      </c>
      <c r="E63" s="131" t="s">
        <v>685</v>
      </c>
      <c r="F63" s="113" t="s">
        <v>85</v>
      </c>
      <c r="G63" s="113" t="s">
        <v>54</v>
      </c>
      <c r="H63" s="131" t="s">
        <v>686</v>
      </c>
      <c r="I63" s="133">
        <v>0</v>
      </c>
      <c r="J63" s="132" t="s">
        <v>687</v>
      </c>
      <c r="K63" s="114" t="s">
        <v>600</v>
      </c>
      <c r="L63" s="114" t="s">
        <v>600</v>
      </c>
      <c r="M63" s="131"/>
      <c r="N63" s="63"/>
      <c r="O63" s="63"/>
      <c r="P63" s="63" t="s">
        <v>60</v>
      </c>
      <c r="Q63" s="63"/>
      <c r="R63" s="63"/>
      <c r="S63" s="65"/>
      <c r="T63" s="158" t="s">
        <v>688</v>
      </c>
      <c r="U63" s="158"/>
      <c r="V63" s="160"/>
      <c r="W63" s="158"/>
      <c r="X63" s="158"/>
      <c r="Y63" s="160"/>
      <c r="Z63" s="160"/>
      <c r="AA63" s="160"/>
      <c r="AB63" s="160"/>
      <c r="AC63" s="160"/>
      <c r="AD63" s="160"/>
      <c r="AE63" s="160"/>
      <c r="AF63" s="160" t="s">
        <v>267</v>
      </c>
      <c r="AG63" s="160"/>
      <c r="AH63" s="160"/>
      <c r="AI63" s="158" t="s">
        <v>689</v>
      </c>
      <c r="AJ63" s="18"/>
    </row>
    <row r="64" spans="1:36" ht="113.25" customHeight="1" x14ac:dyDescent="0.2">
      <c r="A64" s="374"/>
      <c r="B64" s="48" t="s">
        <v>690</v>
      </c>
      <c r="C64" s="129" t="s">
        <v>691</v>
      </c>
      <c r="D64" s="112" t="s">
        <v>684</v>
      </c>
      <c r="E64" s="112" t="s">
        <v>692</v>
      </c>
      <c r="F64" s="113" t="s">
        <v>147</v>
      </c>
      <c r="G64" s="113" t="s">
        <v>693</v>
      </c>
      <c r="H64" s="112" t="s">
        <v>149</v>
      </c>
      <c r="I64" s="115">
        <v>0</v>
      </c>
      <c r="J64" s="138" t="s">
        <v>694</v>
      </c>
      <c r="K64" s="132" t="s">
        <v>600</v>
      </c>
      <c r="L64" s="132" t="s">
        <v>600</v>
      </c>
      <c r="M64" s="112"/>
      <c r="N64" s="63"/>
      <c r="O64" s="63"/>
      <c r="P64" s="63"/>
      <c r="Q64" s="63" t="s">
        <v>60</v>
      </c>
      <c r="R64" s="63"/>
      <c r="S64" s="65"/>
      <c r="T64" s="158" t="s">
        <v>695</v>
      </c>
      <c r="U64" s="158" t="s">
        <v>696</v>
      </c>
      <c r="V64" s="158" t="s">
        <v>697</v>
      </c>
      <c r="W64" s="158" t="s">
        <v>635</v>
      </c>
      <c r="X64" s="160" t="s">
        <v>698</v>
      </c>
      <c r="Y64" s="160"/>
      <c r="Z64" s="160"/>
      <c r="AA64" s="160"/>
      <c r="AB64" s="160"/>
      <c r="AC64" s="168"/>
      <c r="AD64" s="160"/>
      <c r="AE64" s="160"/>
      <c r="AF64" s="164"/>
      <c r="AG64" s="160"/>
      <c r="AH64" s="160"/>
      <c r="AI64" s="160"/>
      <c r="AJ64" s="18"/>
    </row>
    <row r="65" spans="1:36" ht="207.75" customHeight="1" x14ac:dyDescent="0.2">
      <c r="A65" s="375"/>
      <c r="B65" s="48" t="s">
        <v>699</v>
      </c>
      <c r="C65" s="129" t="s">
        <v>700</v>
      </c>
      <c r="D65" s="112" t="s">
        <v>701</v>
      </c>
      <c r="E65" s="112" t="s">
        <v>702</v>
      </c>
      <c r="F65" s="113" t="s">
        <v>85</v>
      </c>
      <c r="G65" s="113" t="s">
        <v>54</v>
      </c>
      <c r="H65" s="114" t="s">
        <v>703</v>
      </c>
      <c r="I65" s="115">
        <v>0</v>
      </c>
      <c r="J65" s="114" t="s">
        <v>72</v>
      </c>
      <c r="K65" s="114" t="s">
        <v>219</v>
      </c>
      <c r="L65" s="114" t="s">
        <v>219</v>
      </c>
      <c r="M65" s="112"/>
      <c r="N65" s="63"/>
      <c r="O65" s="63"/>
      <c r="P65" s="63"/>
      <c r="Q65" s="63" t="s">
        <v>60</v>
      </c>
      <c r="R65" s="63"/>
      <c r="S65" s="65"/>
      <c r="T65" s="158" t="s">
        <v>704</v>
      </c>
      <c r="U65" s="158" t="s">
        <v>705</v>
      </c>
      <c r="V65" s="158"/>
      <c r="W65" s="158" t="s">
        <v>706</v>
      </c>
      <c r="X65" s="158"/>
      <c r="Y65" s="158" t="s">
        <v>707</v>
      </c>
      <c r="Z65" s="160"/>
      <c r="AA65" s="160"/>
      <c r="AB65" s="160"/>
      <c r="AC65" s="175"/>
      <c r="AD65" s="160"/>
      <c r="AE65" s="160"/>
      <c r="AF65" s="158"/>
      <c r="AG65" s="160"/>
      <c r="AH65" s="160"/>
      <c r="AI65" s="158"/>
      <c r="AJ65" s="18"/>
    </row>
    <row r="66" spans="1:36" ht="187.5" customHeight="1" x14ac:dyDescent="0.25">
      <c r="A66" s="373" t="s">
        <v>708</v>
      </c>
      <c r="B66" s="48" t="s">
        <v>709</v>
      </c>
      <c r="C66" s="148" t="s">
        <v>710</v>
      </c>
      <c r="D66" s="130" t="s">
        <v>711</v>
      </c>
      <c r="E66" s="130" t="s">
        <v>712</v>
      </c>
      <c r="F66" s="140" t="s">
        <v>486</v>
      </c>
      <c r="G66" s="140" t="s">
        <v>54</v>
      </c>
      <c r="H66" s="130" t="s">
        <v>665</v>
      </c>
      <c r="I66" s="153">
        <v>25000</v>
      </c>
      <c r="J66" s="138" t="s">
        <v>713</v>
      </c>
      <c r="K66" s="147"/>
      <c r="L66" s="147"/>
      <c r="M66" s="130" t="s">
        <v>714</v>
      </c>
      <c r="N66" s="63" t="s">
        <v>60</v>
      </c>
      <c r="O66" s="63"/>
      <c r="P66" s="63"/>
      <c r="Q66" s="63"/>
      <c r="R66" s="63"/>
      <c r="S66" s="65"/>
      <c r="T66" s="158" t="s">
        <v>715</v>
      </c>
      <c r="U66" s="158" t="s">
        <v>716</v>
      </c>
      <c r="V66" s="158" t="s">
        <v>717</v>
      </c>
      <c r="W66" s="162" t="s">
        <v>718</v>
      </c>
      <c r="X66" s="158" t="s">
        <v>719</v>
      </c>
      <c r="Y66" s="160"/>
      <c r="Z66" s="160"/>
      <c r="AA66" s="160"/>
      <c r="AB66" s="164"/>
      <c r="AC66" s="160"/>
      <c r="AD66" s="158"/>
      <c r="AE66" s="160"/>
      <c r="AF66" s="158" t="s">
        <v>720</v>
      </c>
      <c r="AG66" s="158" t="s">
        <v>721</v>
      </c>
      <c r="AH66" s="160" t="s">
        <v>722</v>
      </c>
      <c r="AI66" s="160"/>
      <c r="AJ66" s="18"/>
    </row>
    <row r="67" spans="1:36" ht="170.25" customHeight="1" x14ac:dyDescent="0.25">
      <c r="A67" s="374"/>
      <c r="B67" s="48" t="s">
        <v>723</v>
      </c>
      <c r="C67" s="148" t="s">
        <v>724</v>
      </c>
      <c r="D67" s="130" t="s">
        <v>725</v>
      </c>
      <c r="E67" s="130" t="s">
        <v>726</v>
      </c>
      <c r="F67" s="140" t="s">
        <v>85</v>
      </c>
      <c r="G67" s="140" t="s">
        <v>54</v>
      </c>
      <c r="H67" s="112" t="s">
        <v>652</v>
      </c>
      <c r="I67" s="130">
        <v>0</v>
      </c>
      <c r="J67" s="138" t="s">
        <v>727</v>
      </c>
      <c r="K67" s="147"/>
      <c r="L67" s="147"/>
      <c r="M67" s="130"/>
      <c r="N67" s="63"/>
      <c r="O67" s="63"/>
      <c r="P67" s="63"/>
      <c r="Q67" s="63" t="s">
        <v>60</v>
      </c>
      <c r="R67" s="63"/>
      <c r="S67" s="65"/>
      <c r="T67" s="158" t="s">
        <v>728</v>
      </c>
      <c r="U67" s="160" t="s">
        <v>729</v>
      </c>
      <c r="V67" s="158" t="s">
        <v>730</v>
      </c>
      <c r="W67" s="158" t="s">
        <v>157</v>
      </c>
      <c r="X67" s="158"/>
      <c r="Y67" s="160"/>
      <c r="Z67" s="158"/>
      <c r="AA67" s="160"/>
      <c r="AB67" s="160"/>
      <c r="AC67" s="160"/>
      <c r="AD67" s="160"/>
      <c r="AE67" s="160"/>
      <c r="AF67" s="158"/>
      <c r="AG67" s="158"/>
      <c r="AH67" s="160"/>
      <c r="AI67" s="158" t="s">
        <v>731</v>
      </c>
      <c r="AJ67" s="18"/>
    </row>
    <row r="68" spans="1:36" ht="122.25" customHeight="1" x14ac:dyDescent="0.25">
      <c r="A68" s="375"/>
      <c r="B68" s="48" t="s">
        <v>732</v>
      </c>
      <c r="C68" s="154" t="s">
        <v>733</v>
      </c>
      <c r="D68" s="155" t="s">
        <v>734</v>
      </c>
      <c r="E68" s="155" t="s">
        <v>735</v>
      </c>
      <c r="F68" s="113" t="s">
        <v>85</v>
      </c>
      <c r="G68" s="113" t="s">
        <v>54</v>
      </c>
      <c r="H68" s="155" t="s">
        <v>736</v>
      </c>
      <c r="I68" s="156">
        <v>391105</v>
      </c>
      <c r="J68" s="157" t="s">
        <v>737</v>
      </c>
      <c r="K68" s="157" t="s">
        <v>219</v>
      </c>
      <c r="L68" s="157" t="s">
        <v>219</v>
      </c>
      <c r="M68" s="155" t="s">
        <v>738</v>
      </c>
      <c r="N68" s="63"/>
      <c r="O68" s="63" t="s">
        <v>60</v>
      </c>
      <c r="P68" s="63"/>
      <c r="Q68" s="63"/>
      <c r="R68" s="63"/>
      <c r="S68" s="65"/>
      <c r="T68" s="158" t="s">
        <v>739</v>
      </c>
      <c r="U68" s="158" t="s">
        <v>740</v>
      </c>
      <c r="V68" s="158" t="s">
        <v>741</v>
      </c>
      <c r="W68" s="160" t="s">
        <v>742</v>
      </c>
      <c r="X68" s="158" t="s">
        <v>743</v>
      </c>
      <c r="Y68" s="160"/>
      <c r="Z68" s="160"/>
      <c r="AA68" s="160"/>
      <c r="AB68" s="160"/>
      <c r="AC68" s="160"/>
      <c r="AD68" s="158" t="s">
        <v>744</v>
      </c>
      <c r="AE68" s="160"/>
      <c r="AF68" s="160"/>
      <c r="AG68" s="160"/>
      <c r="AH68" s="160"/>
      <c r="AI68" s="160"/>
      <c r="AJ68" s="18"/>
    </row>
    <row r="69" spans="1:36" ht="147" customHeight="1" x14ac:dyDescent="0.25">
      <c r="A69" s="373" t="s">
        <v>745</v>
      </c>
      <c r="B69" s="48" t="s">
        <v>746</v>
      </c>
      <c r="C69" s="148" t="s">
        <v>747</v>
      </c>
      <c r="D69" s="130" t="s">
        <v>748</v>
      </c>
      <c r="E69" s="130" t="s">
        <v>749</v>
      </c>
      <c r="F69" s="140" t="s">
        <v>85</v>
      </c>
      <c r="G69" s="140" t="s">
        <v>54</v>
      </c>
      <c r="H69" s="138" t="s">
        <v>72</v>
      </c>
      <c r="I69" s="141">
        <v>0</v>
      </c>
      <c r="J69" s="138" t="s">
        <v>750</v>
      </c>
      <c r="K69" s="147"/>
      <c r="L69" s="147"/>
      <c r="M69" s="130"/>
      <c r="N69" s="63"/>
      <c r="O69" s="63" t="s">
        <v>60</v>
      </c>
      <c r="P69" s="63"/>
      <c r="Q69" s="63"/>
      <c r="R69" s="63"/>
      <c r="S69" s="65"/>
      <c r="T69" s="158" t="s">
        <v>751</v>
      </c>
      <c r="U69" s="160"/>
      <c r="V69" s="158"/>
      <c r="W69" s="158" t="s">
        <v>752</v>
      </c>
      <c r="X69" s="162" t="s">
        <v>753</v>
      </c>
      <c r="Y69" s="160"/>
      <c r="Z69" s="160"/>
      <c r="AA69" s="160"/>
      <c r="AB69" s="160"/>
      <c r="AC69" s="167"/>
      <c r="AD69" s="160"/>
      <c r="AE69" s="160"/>
      <c r="AF69" s="158" t="s">
        <v>754</v>
      </c>
      <c r="AG69" s="160"/>
      <c r="AH69" s="160"/>
      <c r="AI69" s="158" t="s">
        <v>755</v>
      </c>
      <c r="AJ69" s="18"/>
    </row>
    <row r="70" spans="1:36" ht="108" customHeight="1" x14ac:dyDescent="0.25">
      <c r="A70" s="374"/>
      <c r="B70" s="48" t="s">
        <v>756</v>
      </c>
      <c r="C70" s="148" t="s">
        <v>757</v>
      </c>
      <c r="D70" s="130" t="s">
        <v>758</v>
      </c>
      <c r="E70" s="130" t="s">
        <v>759</v>
      </c>
      <c r="F70" s="140" t="s">
        <v>85</v>
      </c>
      <c r="G70" s="140" t="s">
        <v>54</v>
      </c>
      <c r="H70" s="138" t="s">
        <v>760</v>
      </c>
      <c r="I70" s="141">
        <v>400000</v>
      </c>
      <c r="J70" s="138" t="s">
        <v>761</v>
      </c>
      <c r="K70" s="138" t="s">
        <v>219</v>
      </c>
      <c r="L70" s="138" t="s">
        <v>219</v>
      </c>
      <c r="M70" s="130" t="s">
        <v>762</v>
      </c>
      <c r="N70" s="63"/>
      <c r="O70" s="63"/>
      <c r="P70" s="63"/>
      <c r="Q70" s="63" t="s">
        <v>60</v>
      </c>
      <c r="R70" s="63"/>
      <c r="S70" s="65"/>
      <c r="T70" s="158" t="s">
        <v>763</v>
      </c>
      <c r="U70" s="160" t="s">
        <v>764</v>
      </c>
      <c r="V70" s="158" t="s">
        <v>765</v>
      </c>
      <c r="W70" s="164" t="s">
        <v>157</v>
      </c>
      <c r="X70" s="158"/>
      <c r="Y70" s="160"/>
      <c r="Z70" s="160"/>
      <c r="AA70" s="160"/>
      <c r="AB70" s="160"/>
      <c r="AC70" s="160"/>
      <c r="AD70" s="160"/>
      <c r="AE70" s="160"/>
      <c r="AF70" s="158"/>
      <c r="AG70" s="160"/>
      <c r="AH70" s="160"/>
      <c r="AI70" s="160"/>
      <c r="AJ70" s="18"/>
    </row>
    <row r="71" spans="1:36" ht="130.5" customHeight="1" x14ac:dyDescent="0.25">
      <c r="A71" s="374"/>
      <c r="B71" s="48" t="s">
        <v>766</v>
      </c>
      <c r="C71" s="148" t="s">
        <v>767</v>
      </c>
      <c r="D71" s="130" t="s">
        <v>768</v>
      </c>
      <c r="E71" s="130" t="s">
        <v>769</v>
      </c>
      <c r="F71" s="140" t="s">
        <v>85</v>
      </c>
      <c r="G71" s="140" t="s">
        <v>54</v>
      </c>
      <c r="H71" s="130" t="s">
        <v>770</v>
      </c>
      <c r="I71" s="141">
        <v>0</v>
      </c>
      <c r="J71" s="138" t="s">
        <v>771</v>
      </c>
      <c r="K71" s="147"/>
      <c r="L71" s="147"/>
      <c r="M71" s="130" t="s">
        <v>772</v>
      </c>
      <c r="N71" s="63"/>
      <c r="O71" s="63"/>
      <c r="P71" s="63" t="s">
        <v>60</v>
      </c>
      <c r="Q71" s="63"/>
      <c r="R71" s="63"/>
      <c r="S71" s="65"/>
      <c r="T71" s="158"/>
      <c r="U71" s="158" t="s">
        <v>773</v>
      </c>
      <c r="V71" s="158" t="s">
        <v>774</v>
      </c>
      <c r="W71" s="158" t="s">
        <v>775</v>
      </c>
      <c r="X71" s="158" t="s">
        <v>776</v>
      </c>
      <c r="Y71" s="160"/>
      <c r="Z71" s="160"/>
      <c r="AA71" s="160"/>
      <c r="AB71" s="160"/>
      <c r="AC71" s="160"/>
      <c r="AD71" s="160"/>
      <c r="AE71" s="160"/>
      <c r="AF71" s="158" t="s">
        <v>777</v>
      </c>
      <c r="AG71" s="160"/>
      <c r="AH71" s="160"/>
      <c r="AI71" s="158" t="s">
        <v>778</v>
      </c>
      <c r="AJ71" s="18"/>
    </row>
    <row r="72" spans="1:36" ht="130.5" customHeight="1" x14ac:dyDescent="0.25">
      <c r="A72" s="374"/>
      <c r="B72" s="48" t="s">
        <v>779</v>
      </c>
      <c r="C72" s="148" t="s">
        <v>780</v>
      </c>
      <c r="D72" s="130" t="s">
        <v>781</v>
      </c>
      <c r="E72" s="130" t="s">
        <v>782</v>
      </c>
      <c r="F72" s="140" t="s">
        <v>486</v>
      </c>
      <c r="G72" s="140" t="s">
        <v>54</v>
      </c>
      <c r="H72" s="130" t="s">
        <v>120</v>
      </c>
      <c r="I72" s="141">
        <v>250000</v>
      </c>
      <c r="J72" s="138" t="s">
        <v>783</v>
      </c>
      <c r="K72" s="138" t="s">
        <v>219</v>
      </c>
      <c r="L72" s="138" t="s">
        <v>219</v>
      </c>
      <c r="M72" s="130" t="s">
        <v>784</v>
      </c>
      <c r="N72" s="63" t="s">
        <v>60</v>
      </c>
      <c r="O72" s="63"/>
      <c r="P72" s="63"/>
      <c r="Q72" s="63"/>
      <c r="R72" s="63"/>
      <c r="S72" s="65"/>
      <c r="T72" s="158" t="s">
        <v>785</v>
      </c>
      <c r="U72" s="158" t="s">
        <v>786</v>
      </c>
      <c r="V72" s="160" t="s">
        <v>250</v>
      </c>
      <c r="W72" s="158" t="s">
        <v>127</v>
      </c>
      <c r="X72" s="158"/>
      <c r="Y72" s="158" t="s">
        <v>787</v>
      </c>
      <c r="Z72" s="158" t="s">
        <v>788</v>
      </c>
      <c r="AA72" s="160"/>
      <c r="AB72" s="158"/>
      <c r="AC72" s="160"/>
      <c r="AD72" s="160"/>
      <c r="AE72" s="160"/>
      <c r="AF72" s="158"/>
      <c r="AG72" s="160"/>
      <c r="AH72" s="160"/>
      <c r="AI72" s="158"/>
      <c r="AJ72" s="18"/>
    </row>
    <row r="73" spans="1:36" ht="98.25" customHeight="1" x14ac:dyDescent="0.2">
      <c r="A73" s="375"/>
      <c r="B73" s="48" t="s">
        <v>789</v>
      </c>
      <c r="C73" s="130" t="s">
        <v>790</v>
      </c>
      <c r="D73" s="112" t="s">
        <v>351</v>
      </c>
      <c r="E73" s="112" t="s">
        <v>791</v>
      </c>
      <c r="F73" s="113" t="s">
        <v>215</v>
      </c>
      <c r="G73" s="113" t="s">
        <v>407</v>
      </c>
      <c r="H73" s="130" t="s">
        <v>408</v>
      </c>
      <c r="I73" s="141">
        <v>10000000</v>
      </c>
      <c r="J73" s="130" t="s">
        <v>792</v>
      </c>
      <c r="K73" s="138" t="s">
        <v>793</v>
      </c>
      <c r="L73" s="138" t="s">
        <v>793</v>
      </c>
      <c r="M73" s="130" t="s">
        <v>794</v>
      </c>
      <c r="N73" s="63"/>
      <c r="O73" s="63"/>
      <c r="P73" s="63"/>
      <c r="Q73" s="63" t="s">
        <v>60</v>
      </c>
      <c r="R73" s="63"/>
      <c r="S73" s="65"/>
      <c r="T73" s="158" t="s">
        <v>795</v>
      </c>
      <c r="U73" s="160" t="s">
        <v>796</v>
      </c>
      <c r="V73" s="164"/>
      <c r="W73" s="158" t="s">
        <v>797</v>
      </c>
      <c r="X73" s="158"/>
      <c r="Y73" s="160"/>
      <c r="Z73" s="160"/>
      <c r="AA73" s="160"/>
      <c r="AB73" s="164"/>
      <c r="AC73" s="161"/>
      <c r="AD73" s="160"/>
      <c r="AE73" s="160"/>
      <c r="AF73" s="160"/>
      <c r="AG73" s="168"/>
      <c r="AH73" s="160"/>
      <c r="AI73" s="158" t="s">
        <v>798</v>
      </c>
      <c r="AJ73" s="18"/>
    </row>
    <row r="74" spans="1:36" x14ac:dyDescent="0.25">
      <c r="AJ74" s="18"/>
    </row>
    <row r="75" spans="1:36" x14ac:dyDescent="0.25">
      <c r="B75" s="67"/>
      <c r="AJ75" s="18"/>
    </row>
    <row r="76" spans="1:36" ht="15.75" thickBot="1" x14ac:dyDescent="0.3">
      <c r="L76" s="76"/>
      <c r="AJ76" s="18"/>
    </row>
    <row r="77" spans="1:36" ht="26.25" customHeight="1" thickBot="1" x14ac:dyDescent="0.3">
      <c r="A77" s="72" t="s">
        <v>799</v>
      </c>
      <c r="B77" s="73"/>
      <c r="C77" s="73"/>
      <c r="D77" s="73"/>
      <c r="E77" s="73"/>
      <c r="F77" s="73"/>
      <c r="G77" s="73"/>
      <c r="H77" s="73"/>
      <c r="I77" s="73"/>
      <c r="J77" s="73"/>
      <c r="K77" s="73"/>
      <c r="L77" s="75"/>
      <c r="M77" s="74"/>
      <c r="AJ77" s="18"/>
    </row>
    <row r="78" spans="1:36" ht="26.25" customHeight="1" thickBot="1" x14ac:dyDescent="0.3">
      <c r="A78" s="51"/>
      <c r="B78" s="52"/>
      <c r="C78" s="52"/>
      <c r="D78" s="53"/>
      <c r="E78" s="53"/>
      <c r="F78" s="53"/>
      <c r="G78" s="53"/>
      <c r="H78" s="53"/>
      <c r="I78" s="53"/>
      <c r="J78" s="53"/>
      <c r="K78" s="53"/>
      <c r="L78" s="53"/>
      <c r="M78" s="53"/>
      <c r="N78" s="53"/>
      <c r="AJ78" s="18"/>
    </row>
    <row r="79" spans="1:36" ht="43.5" customHeight="1" thickBot="1" x14ac:dyDescent="0.3">
      <c r="A79" s="57" t="s">
        <v>800</v>
      </c>
      <c r="B79" s="58"/>
      <c r="C79" s="59">
        <f>COUNTA(C83:C91,C95:C103,C107:C115,C119:C127)</f>
        <v>0</v>
      </c>
      <c r="AJ79" s="18"/>
    </row>
    <row r="80" spans="1:36" x14ac:dyDescent="0.25">
      <c r="AJ80" s="18"/>
    </row>
    <row r="81" spans="1:36" ht="15.75" x14ac:dyDescent="0.25">
      <c r="A81" s="376" t="s">
        <v>801</v>
      </c>
      <c r="B81" s="378" t="s">
        <v>12</v>
      </c>
      <c r="C81" s="378" t="s">
        <v>13</v>
      </c>
      <c r="D81" s="378" t="s">
        <v>14</v>
      </c>
      <c r="E81" s="410" t="s">
        <v>15</v>
      </c>
      <c r="F81" s="378" t="s">
        <v>16</v>
      </c>
      <c r="G81" s="378"/>
      <c r="H81" s="378" t="s">
        <v>17</v>
      </c>
      <c r="I81" s="378" t="s">
        <v>18</v>
      </c>
      <c r="J81" s="409" t="s">
        <v>19</v>
      </c>
      <c r="K81" s="381" t="s">
        <v>20</v>
      </c>
      <c r="L81" s="382"/>
      <c r="M81" s="409" t="s">
        <v>21</v>
      </c>
      <c r="N81" s="50"/>
      <c r="AJ81" s="18"/>
    </row>
    <row r="82" spans="1:36" ht="15.75" x14ac:dyDescent="0.25">
      <c r="A82" s="377"/>
      <c r="B82" s="378"/>
      <c r="C82" s="378"/>
      <c r="D82" s="378"/>
      <c r="E82" s="410"/>
      <c r="F82" s="54" t="s">
        <v>44</v>
      </c>
      <c r="G82" s="54" t="s">
        <v>45</v>
      </c>
      <c r="H82" s="378"/>
      <c r="I82" s="378"/>
      <c r="J82" s="409"/>
      <c r="K82" s="101" t="s">
        <v>46</v>
      </c>
      <c r="L82" s="101" t="s">
        <v>47</v>
      </c>
      <c r="M82" s="409"/>
      <c r="N82" s="2"/>
      <c r="AJ82" s="18"/>
    </row>
    <row r="83" spans="1:36" x14ac:dyDescent="0.25">
      <c r="A83" s="48"/>
      <c r="B83" s="48"/>
      <c r="C83" s="66"/>
      <c r="D83" s="66"/>
      <c r="E83" s="66"/>
      <c r="F83" s="66"/>
      <c r="G83" s="66"/>
      <c r="H83" s="66"/>
      <c r="I83" s="66"/>
      <c r="J83" s="63"/>
      <c r="K83" s="63"/>
      <c r="L83" s="63"/>
      <c r="M83" s="63"/>
      <c r="N83" s="2"/>
      <c r="AJ83" s="18"/>
    </row>
    <row r="84" spans="1:36" x14ac:dyDescent="0.25">
      <c r="A84" s="48"/>
      <c r="B84" s="48"/>
      <c r="C84" s="66"/>
      <c r="D84" s="66"/>
      <c r="E84" s="66"/>
      <c r="F84" s="66"/>
      <c r="G84" s="66"/>
      <c r="H84" s="66"/>
      <c r="I84" s="66"/>
      <c r="J84" s="66"/>
      <c r="K84" s="66"/>
      <c r="L84" s="66"/>
      <c r="M84" s="66"/>
      <c r="N84" s="2"/>
      <c r="AJ84" s="18"/>
    </row>
    <row r="85" spans="1:36" x14ac:dyDescent="0.25">
      <c r="A85" s="48"/>
      <c r="B85" s="48"/>
      <c r="C85" s="66"/>
      <c r="D85" s="66"/>
      <c r="E85" s="66"/>
      <c r="F85" s="66"/>
      <c r="G85" s="66"/>
      <c r="H85" s="66"/>
      <c r="I85" s="66"/>
      <c r="J85" s="66"/>
      <c r="K85" s="66"/>
      <c r="L85" s="66"/>
      <c r="M85" s="66"/>
      <c r="N85" s="2"/>
      <c r="AJ85" s="18"/>
    </row>
    <row r="86" spans="1:36" x14ac:dyDescent="0.25">
      <c r="A86" s="48"/>
      <c r="B86" s="48"/>
      <c r="C86" s="66"/>
      <c r="D86" s="66"/>
      <c r="E86" s="66"/>
      <c r="F86" s="66"/>
      <c r="G86" s="66"/>
      <c r="H86" s="66"/>
      <c r="I86" s="66"/>
      <c r="J86" s="66"/>
      <c r="K86" s="66"/>
      <c r="L86" s="66"/>
      <c r="M86" s="66"/>
      <c r="N86" s="2"/>
      <c r="AJ86" s="18"/>
    </row>
    <row r="87" spans="1:36" x14ac:dyDescent="0.25">
      <c r="A87" s="48"/>
      <c r="B87" s="48"/>
      <c r="C87" s="66"/>
      <c r="D87" s="66"/>
      <c r="E87" s="66"/>
      <c r="F87" s="66"/>
      <c r="G87" s="66"/>
      <c r="H87" s="66"/>
      <c r="I87" s="66"/>
      <c r="J87" s="66"/>
      <c r="K87" s="66"/>
      <c r="L87" s="66"/>
      <c r="M87" s="66"/>
      <c r="N87" s="2"/>
      <c r="AJ87" s="18"/>
    </row>
    <row r="88" spans="1:36" x14ac:dyDescent="0.25">
      <c r="A88" s="48"/>
      <c r="B88" s="48"/>
      <c r="C88" s="66"/>
      <c r="D88" s="66"/>
      <c r="E88" s="66"/>
      <c r="F88" s="66"/>
      <c r="G88" s="66"/>
      <c r="H88" s="66"/>
      <c r="I88" s="66"/>
      <c r="J88" s="66"/>
      <c r="K88" s="66"/>
      <c r="L88" s="66"/>
      <c r="M88" s="66"/>
      <c r="N88" s="2"/>
      <c r="AJ88" s="18"/>
    </row>
    <row r="89" spans="1:36" x14ac:dyDescent="0.25">
      <c r="A89" s="48"/>
      <c r="B89" s="48"/>
      <c r="C89" s="66"/>
      <c r="D89" s="66"/>
      <c r="E89" s="66"/>
      <c r="F89" s="66"/>
      <c r="G89" s="66"/>
      <c r="H89" s="66"/>
      <c r="I89" s="66"/>
      <c r="J89" s="66"/>
      <c r="K89" s="66"/>
      <c r="L89" s="66"/>
      <c r="M89" s="66"/>
      <c r="N89" s="2"/>
      <c r="AJ89" s="18"/>
    </row>
    <row r="90" spans="1:36" x14ac:dyDescent="0.25">
      <c r="A90" s="48"/>
      <c r="B90" s="48"/>
      <c r="C90" s="66"/>
      <c r="D90" s="66"/>
      <c r="E90" s="66"/>
      <c r="F90" s="66"/>
      <c r="G90" s="66"/>
      <c r="H90" s="66"/>
      <c r="I90" s="66"/>
      <c r="J90" s="66"/>
      <c r="K90" s="66"/>
      <c r="L90" s="66"/>
      <c r="M90" s="66"/>
      <c r="N90" s="2"/>
      <c r="AJ90" s="18"/>
    </row>
    <row r="91" spans="1:36" x14ac:dyDescent="0.25">
      <c r="A91" s="48"/>
      <c r="B91" s="48"/>
      <c r="C91" s="66"/>
      <c r="D91" s="66"/>
      <c r="E91" s="66"/>
      <c r="F91" s="66"/>
      <c r="G91" s="66"/>
      <c r="H91" s="66"/>
      <c r="I91" s="66"/>
      <c r="J91" s="66"/>
      <c r="K91" s="66"/>
      <c r="L91" s="66"/>
      <c r="M91" s="66"/>
      <c r="N91" s="2"/>
      <c r="AJ91" s="18"/>
    </row>
    <row r="92" spans="1:36" x14ac:dyDescent="0.25">
      <c r="AJ92" s="18"/>
    </row>
    <row r="93" spans="1:36" ht="15.75" x14ac:dyDescent="0.25">
      <c r="A93" s="376" t="s">
        <v>801</v>
      </c>
      <c r="B93" s="378" t="s">
        <v>12</v>
      </c>
      <c r="C93" s="378" t="s">
        <v>13</v>
      </c>
      <c r="D93" s="378" t="s">
        <v>14</v>
      </c>
      <c r="E93" s="410" t="s">
        <v>15</v>
      </c>
      <c r="F93" s="378" t="s">
        <v>16</v>
      </c>
      <c r="G93" s="378"/>
      <c r="H93" s="378" t="s">
        <v>17</v>
      </c>
      <c r="I93" s="378" t="s">
        <v>18</v>
      </c>
      <c r="J93" s="378" t="s">
        <v>19</v>
      </c>
      <c r="K93" s="381" t="s">
        <v>20</v>
      </c>
      <c r="L93" s="382"/>
      <c r="M93" s="378" t="s">
        <v>21</v>
      </c>
      <c r="N93" s="50"/>
      <c r="AJ93" s="18"/>
    </row>
    <row r="94" spans="1:36" ht="15" customHeight="1" x14ac:dyDescent="0.25">
      <c r="A94" s="377"/>
      <c r="B94" s="378"/>
      <c r="C94" s="378"/>
      <c r="D94" s="378"/>
      <c r="E94" s="410"/>
      <c r="F94" s="54" t="s">
        <v>44</v>
      </c>
      <c r="G94" s="54" t="s">
        <v>45</v>
      </c>
      <c r="H94" s="378"/>
      <c r="I94" s="378"/>
      <c r="J94" s="378"/>
      <c r="K94" s="101" t="s">
        <v>46</v>
      </c>
      <c r="L94" s="101" t="s">
        <v>47</v>
      </c>
      <c r="M94" s="378"/>
      <c r="N94" s="2"/>
      <c r="AJ94" s="18"/>
    </row>
    <row r="95" spans="1:36" x14ac:dyDescent="0.25">
      <c r="A95" s="48"/>
      <c r="B95" s="48"/>
      <c r="C95" s="66"/>
      <c r="D95" s="66"/>
      <c r="E95" s="66"/>
      <c r="F95" s="66"/>
      <c r="G95" s="66"/>
      <c r="H95" s="66"/>
      <c r="I95" s="66"/>
      <c r="J95" s="63"/>
      <c r="K95" s="63"/>
      <c r="L95" s="63"/>
      <c r="M95" s="63"/>
      <c r="N95" s="2"/>
      <c r="AJ95" s="18"/>
    </row>
    <row r="96" spans="1:36" x14ac:dyDescent="0.25">
      <c r="A96" s="48"/>
      <c r="B96" s="48"/>
      <c r="C96" s="66"/>
      <c r="D96" s="66"/>
      <c r="E96" s="66"/>
      <c r="F96" s="66"/>
      <c r="G96" s="66"/>
      <c r="H96" s="66"/>
      <c r="I96" s="66"/>
      <c r="J96" s="66"/>
      <c r="K96" s="66"/>
      <c r="L96" s="66"/>
      <c r="M96" s="66"/>
      <c r="N96" s="2"/>
      <c r="AJ96" s="18"/>
    </row>
    <row r="97" spans="1:36" x14ac:dyDescent="0.25">
      <c r="A97" s="48"/>
      <c r="B97" s="48"/>
      <c r="C97" s="66"/>
      <c r="D97" s="66"/>
      <c r="E97" s="66"/>
      <c r="F97" s="66"/>
      <c r="G97" s="66"/>
      <c r="H97" s="66"/>
      <c r="I97" s="66"/>
      <c r="J97" s="66"/>
      <c r="K97" s="66"/>
      <c r="L97" s="66"/>
      <c r="M97" s="66"/>
      <c r="N97" s="2"/>
      <c r="AJ97" s="18"/>
    </row>
    <row r="98" spans="1:36" x14ac:dyDescent="0.25">
      <c r="A98" s="48"/>
      <c r="B98" s="48"/>
      <c r="C98" s="66"/>
      <c r="D98" s="66"/>
      <c r="E98" s="66"/>
      <c r="F98" s="66"/>
      <c r="G98" s="66"/>
      <c r="H98" s="66"/>
      <c r="I98" s="66"/>
      <c r="J98" s="66"/>
      <c r="K98" s="66"/>
      <c r="L98" s="66"/>
      <c r="M98" s="66"/>
      <c r="N98" s="2"/>
      <c r="AJ98" s="18"/>
    </row>
    <row r="99" spans="1:36" x14ac:dyDescent="0.25">
      <c r="A99" s="48"/>
      <c r="B99" s="48"/>
      <c r="C99" s="66"/>
      <c r="D99" s="66"/>
      <c r="E99" s="66"/>
      <c r="F99" s="66"/>
      <c r="G99" s="66"/>
      <c r="H99" s="66"/>
      <c r="I99" s="66"/>
      <c r="J99" s="66"/>
      <c r="K99" s="66"/>
      <c r="L99" s="66"/>
      <c r="M99" s="66"/>
      <c r="N99" s="2"/>
      <c r="AJ99" s="18"/>
    </row>
    <row r="100" spans="1:36" x14ac:dyDescent="0.25">
      <c r="A100" s="48"/>
      <c r="B100" s="48"/>
      <c r="C100" s="66"/>
      <c r="D100" s="66"/>
      <c r="E100" s="66"/>
      <c r="F100" s="66"/>
      <c r="G100" s="66"/>
      <c r="H100" s="66"/>
      <c r="I100" s="66"/>
      <c r="J100" s="66"/>
      <c r="K100" s="66"/>
      <c r="L100" s="66"/>
      <c r="M100" s="66"/>
      <c r="N100" s="2"/>
      <c r="AJ100" s="18"/>
    </row>
    <row r="101" spans="1:36" x14ac:dyDescent="0.25">
      <c r="A101" s="48"/>
      <c r="B101" s="48"/>
      <c r="C101" s="66"/>
      <c r="D101" s="66"/>
      <c r="E101" s="66"/>
      <c r="F101" s="66"/>
      <c r="G101" s="66"/>
      <c r="H101" s="66"/>
      <c r="I101" s="66"/>
      <c r="J101" s="66"/>
      <c r="K101" s="66"/>
      <c r="L101" s="66"/>
      <c r="M101" s="66"/>
      <c r="N101" s="2"/>
      <c r="AJ101" s="18"/>
    </row>
    <row r="102" spans="1:36" x14ac:dyDescent="0.25">
      <c r="A102" s="48"/>
      <c r="B102" s="48"/>
      <c r="C102" s="66"/>
      <c r="D102" s="66"/>
      <c r="E102" s="66"/>
      <c r="F102" s="66"/>
      <c r="G102" s="66"/>
      <c r="H102" s="66"/>
      <c r="I102" s="66"/>
      <c r="J102" s="66"/>
      <c r="K102" s="66"/>
      <c r="L102" s="66"/>
      <c r="M102" s="66"/>
      <c r="N102" s="2"/>
      <c r="AJ102" s="18"/>
    </row>
    <row r="103" spans="1:36" x14ac:dyDescent="0.25">
      <c r="A103" s="48"/>
      <c r="B103" s="48"/>
      <c r="C103" s="66"/>
      <c r="D103" s="66"/>
      <c r="E103" s="66"/>
      <c r="F103" s="66"/>
      <c r="G103" s="66"/>
      <c r="H103" s="66"/>
      <c r="I103" s="66"/>
      <c r="J103" s="66"/>
      <c r="K103" s="66"/>
      <c r="L103" s="66"/>
      <c r="M103" s="66"/>
      <c r="N103" s="2"/>
      <c r="AJ103" s="18"/>
    </row>
    <row r="104" spans="1:36" x14ac:dyDescent="0.25">
      <c r="AJ104" s="18"/>
    </row>
    <row r="105" spans="1:36" ht="15.75" x14ac:dyDescent="0.25">
      <c r="A105" s="376" t="s">
        <v>801</v>
      </c>
      <c r="B105" s="378" t="s">
        <v>12</v>
      </c>
      <c r="C105" s="378" t="s">
        <v>13</v>
      </c>
      <c r="D105" s="378" t="s">
        <v>14</v>
      </c>
      <c r="E105" s="410" t="s">
        <v>15</v>
      </c>
      <c r="F105" s="378" t="s">
        <v>16</v>
      </c>
      <c r="G105" s="378"/>
      <c r="H105" s="378" t="s">
        <v>17</v>
      </c>
      <c r="I105" s="378" t="s">
        <v>18</v>
      </c>
      <c r="J105" s="378" t="s">
        <v>19</v>
      </c>
      <c r="K105" s="381" t="s">
        <v>20</v>
      </c>
      <c r="L105" s="382"/>
      <c r="M105" s="378" t="s">
        <v>21</v>
      </c>
      <c r="N105" s="50"/>
      <c r="AJ105" s="18"/>
    </row>
    <row r="106" spans="1:36" ht="15" customHeight="1" x14ac:dyDescent="0.25">
      <c r="A106" s="377"/>
      <c r="B106" s="378"/>
      <c r="C106" s="378"/>
      <c r="D106" s="378"/>
      <c r="E106" s="410"/>
      <c r="F106" s="54" t="s">
        <v>44</v>
      </c>
      <c r="G106" s="54" t="s">
        <v>45</v>
      </c>
      <c r="H106" s="378"/>
      <c r="I106" s="378"/>
      <c r="J106" s="378"/>
      <c r="K106" s="101" t="s">
        <v>46</v>
      </c>
      <c r="L106" s="101" t="s">
        <v>47</v>
      </c>
      <c r="M106" s="378"/>
      <c r="N106" s="2"/>
      <c r="AJ106" s="18"/>
    </row>
    <row r="107" spans="1:36" x14ac:dyDescent="0.25">
      <c r="A107" s="48"/>
      <c r="B107" s="48"/>
      <c r="C107" s="66"/>
      <c r="D107" s="66"/>
      <c r="E107" s="66"/>
      <c r="F107" s="66"/>
      <c r="G107" s="66"/>
      <c r="H107" s="66"/>
      <c r="I107" s="66"/>
      <c r="J107" s="63"/>
      <c r="K107" s="63"/>
      <c r="L107" s="63"/>
      <c r="M107" s="63"/>
      <c r="N107" s="2"/>
      <c r="AJ107" s="18"/>
    </row>
    <row r="108" spans="1:36" x14ac:dyDescent="0.25">
      <c r="A108" s="48"/>
      <c r="B108" s="48"/>
      <c r="C108" s="66"/>
      <c r="D108" s="66"/>
      <c r="E108" s="66"/>
      <c r="F108" s="66"/>
      <c r="G108" s="66"/>
      <c r="H108" s="66"/>
      <c r="I108" s="66"/>
      <c r="J108" s="66"/>
      <c r="K108" s="66"/>
      <c r="L108" s="66"/>
      <c r="M108" s="66"/>
      <c r="N108" s="2"/>
      <c r="AJ108" s="18"/>
    </row>
    <row r="109" spans="1:36" x14ac:dyDescent="0.25">
      <c r="A109" s="48"/>
      <c r="B109" s="48"/>
      <c r="C109" s="66"/>
      <c r="D109" s="66"/>
      <c r="E109" s="66"/>
      <c r="F109" s="66"/>
      <c r="G109" s="66"/>
      <c r="H109" s="66"/>
      <c r="I109" s="66"/>
      <c r="J109" s="66"/>
      <c r="K109" s="66"/>
      <c r="L109" s="66"/>
      <c r="M109" s="66"/>
      <c r="N109" s="2"/>
      <c r="AJ109" s="18"/>
    </row>
    <row r="110" spans="1:36" x14ac:dyDescent="0.25">
      <c r="A110" s="48"/>
      <c r="B110" s="48"/>
      <c r="C110" s="66"/>
      <c r="D110" s="66"/>
      <c r="E110" s="66"/>
      <c r="F110" s="66"/>
      <c r="G110" s="66"/>
      <c r="H110" s="66"/>
      <c r="I110" s="66"/>
      <c r="J110" s="66"/>
      <c r="K110" s="66"/>
      <c r="L110" s="66"/>
      <c r="M110" s="66"/>
      <c r="N110" s="2"/>
      <c r="AJ110" s="18"/>
    </row>
    <row r="111" spans="1:36" x14ac:dyDescent="0.25">
      <c r="A111" s="48"/>
      <c r="B111" s="48"/>
      <c r="C111" s="66"/>
      <c r="D111" s="66"/>
      <c r="E111" s="66"/>
      <c r="F111" s="66"/>
      <c r="G111" s="66"/>
      <c r="H111" s="66"/>
      <c r="I111" s="66"/>
      <c r="J111" s="66"/>
      <c r="K111" s="66"/>
      <c r="L111" s="66"/>
      <c r="M111" s="66"/>
      <c r="N111" s="2"/>
      <c r="AJ111" s="18"/>
    </row>
    <row r="112" spans="1:36" x14ac:dyDescent="0.25">
      <c r="A112" s="48"/>
      <c r="B112" s="48"/>
      <c r="C112" s="66"/>
      <c r="D112" s="66"/>
      <c r="E112" s="66"/>
      <c r="F112" s="66"/>
      <c r="G112" s="66"/>
      <c r="H112" s="66"/>
      <c r="I112" s="66"/>
      <c r="J112" s="66"/>
      <c r="K112" s="66"/>
      <c r="L112" s="66"/>
      <c r="M112" s="66"/>
      <c r="N112" s="2"/>
      <c r="AJ112" s="18"/>
    </row>
    <row r="113" spans="1:36" x14ac:dyDescent="0.25">
      <c r="A113" s="48"/>
      <c r="B113" s="48"/>
      <c r="C113" s="66"/>
      <c r="D113" s="66"/>
      <c r="E113" s="66"/>
      <c r="F113" s="66"/>
      <c r="G113" s="66"/>
      <c r="H113" s="66"/>
      <c r="I113" s="66"/>
      <c r="J113" s="66"/>
      <c r="K113" s="66"/>
      <c r="L113" s="66"/>
      <c r="M113" s="66"/>
      <c r="N113" s="2"/>
      <c r="AJ113" s="18"/>
    </row>
    <row r="114" spans="1:36" x14ac:dyDescent="0.25">
      <c r="A114" s="48"/>
      <c r="B114" s="48"/>
      <c r="C114" s="66"/>
      <c r="D114" s="66"/>
      <c r="E114" s="66"/>
      <c r="F114" s="66"/>
      <c r="G114" s="66"/>
      <c r="H114" s="66"/>
      <c r="I114" s="66"/>
      <c r="J114" s="66"/>
      <c r="K114" s="66"/>
      <c r="L114" s="66"/>
      <c r="M114" s="66"/>
      <c r="N114" s="2"/>
      <c r="AJ114" s="18"/>
    </row>
    <row r="115" spans="1:36" x14ac:dyDescent="0.25">
      <c r="A115" s="48"/>
      <c r="B115" s="48"/>
      <c r="C115" s="66"/>
      <c r="D115" s="66"/>
      <c r="E115" s="66"/>
      <c r="F115" s="66"/>
      <c r="G115" s="66"/>
      <c r="H115" s="66"/>
      <c r="I115" s="66"/>
      <c r="J115" s="66"/>
      <c r="K115" s="66"/>
      <c r="L115" s="66"/>
      <c r="M115" s="66"/>
      <c r="N115" s="2"/>
      <c r="AJ115" s="18"/>
    </row>
    <row r="116" spans="1:36" x14ac:dyDescent="0.25">
      <c r="AJ116" s="18"/>
    </row>
    <row r="117" spans="1:36" ht="15.75" x14ac:dyDescent="0.25">
      <c r="A117" s="434" t="s">
        <v>802</v>
      </c>
      <c r="B117" s="378" t="s">
        <v>12</v>
      </c>
      <c r="C117" s="378" t="s">
        <v>13</v>
      </c>
      <c r="D117" s="378" t="s">
        <v>14</v>
      </c>
      <c r="E117" s="410" t="s">
        <v>15</v>
      </c>
      <c r="F117" s="378" t="s">
        <v>16</v>
      </c>
      <c r="G117" s="378"/>
      <c r="H117" s="378" t="s">
        <v>17</v>
      </c>
      <c r="I117" s="378" t="s">
        <v>18</v>
      </c>
      <c r="J117" s="378" t="s">
        <v>19</v>
      </c>
      <c r="K117" s="381" t="s">
        <v>20</v>
      </c>
      <c r="L117" s="382"/>
      <c r="M117" s="378" t="s">
        <v>21</v>
      </c>
      <c r="N117" s="50"/>
      <c r="AJ117" s="18"/>
    </row>
    <row r="118" spans="1:36" ht="15.75" x14ac:dyDescent="0.25">
      <c r="A118" s="434"/>
      <c r="B118" s="378"/>
      <c r="C118" s="378"/>
      <c r="D118" s="378"/>
      <c r="E118" s="410"/>
      <c r="F118" s="54" t="s">
        <v>44</v>
      </c>
      <c r="G118" s="54" t="s">
        <v>45</v>
      </c>
      <c r="H118" s="378"/>
      <c r="I118" s="378"/>
      <c r="J118" s="378"/>
      <c r="K118" s="101" t="s">
        <v>46</v>
      </c>
      <c r="L118" s="101" t="s">
        <v>47</v>
      </c>
      <c r="M118" s="378"/>
      <c r="N118" s="2"/>
      <c r="AJ118" s="18"/>
    </row>
    <row r="119" spans="1:36" x14ac:dyDescent="0.25">
      <c r="A119" s="48"/>
      <c r="B119" s="48"/>
      <c r="C119" s="66"/>
      <c r="D119" s="66"/>
      <c r="E119" s="66"/>
      <c r="F119" s="66"/>
      <c r="G119" s="66"/>
      <c r="H119" s="66"/>
      <c r="I119" s="66"/>
      <c r="J119" s="63"/>
      <c r="K119" s="63"/>
      <c r="L119" s="63"/>
      <c r="M119" s="63"/>
      <c r="N119" s="2"/>
      <c r="AJ119" s="18"/>
    </row>
    <row r="120" spans="1:36" x14ac:dyDescent="0.25">
      <c r="A120" s="48"/>
      <c r="B120" s="48"/>
      <c r="C120" s="66"/>
      <c r="D120" s="66"/>
      <c r="E120" s="66"/>
      <c r="F120" s="66"/>
      <c r="G120" s="66"/>
      <c r="H120" s="66"/>
      <c r="I120" s="66"/>
      <c r="J120" s="66"/>
      <c r="K120" s="66"/>
      <c r="L120" s="66"/>
      <c r="M120" s="66"/>
      <c r="N120" s="2"/>
      <c r="AJ120" s="18"/>
    </row>
    <row r="121" spans="1:36" x14ac:dyDescent="0.25">
      <c r="A121" s="48"/>
      <c r="B121" s="48"/>
      <c r="C121" s="66"/>
      <c r="D121" s="66"/>
      <c r="E121" s="66"/>
      <c r="F121" s="66"/>
      <c r="G121" s="66"/>
      <c r="H121" s="66"/>
      <c r="I121" s="66"/>
      <c r="J121" s="66"/>
      <c r="K121" s="66"/>
      <c r="L121" s="66"/>
      <c r="M121" s="66"/>
      <c r="N121" s="2"/>
      <c r="AJ121" s="18"/>
    </row>
    <row r="122" spans="1:36" x14ac:dyDescent="0.25">
      <c r="A122" s="48"/>
      <c r="B122" s="48"/>
      <c r="C122" s="66"/>
      <c r="D122" s="66"/>
      <c r="E122" s="66"/>
      <c r="F122" s="66"/>
      <c r="G122" s="66"/>
      <c r="H122" s="66"/>
      <c r="I122" s="66"/>
      <c r="J122" s="66"/>
      <c r="K122" s="66"/>
      <c r="L122" s="66"/>
      <c r="M122" s="66"/>
      <c r="N122" s="2"/>
      <c r="AJ122" s="18"/>
    </row>
    <row r="123" spans="1:36" x14ac:dyDescent="0.25">
      <c r="A123" s="48"/>
      <c r="B123" s="48"/>
      <c r="C123" s="66"/>
      <c r="D123" s="66"/>
      <c r="E123" s="66"/>
      <c r="F123" s="66"/>
      <c r="G123" s="66"/>
      <c r="H123" s="66"/>
      <c r="I123" s="66"/>
      <c r="J123" s="66"/>
      <c r="K123" s="66"/>
      <c r="L123" s="66"/>
      <c r="M123" s="66"/>
      <c r="N123" s="2"/>
      <c r="AJ123" s="18"/>
    </row>
    <row r="124" spans="1:36" x14ac:dyDescent="0.25">
      <c r="A124" s="48"/>
      <c r="B124" s="48"/>
      <c r="C124" s="66"/>
      <c r="D124" s="66"/>
      <c r="E124" s="66"/>
      <c r="F124" s="66"/>
      <c r="G124" s="66"/>
      <c r="H124" s="66"/>
      <c r="I124" s="66"/>
      <c r="J124" s="66"/>
      <c r="K124" s="66"/>
      <c r="L124" s="66"/>
      <c r="M124" s="66"/>
      <c r="N124" s="2"/>
      <c r="AJ124" s="18"/>
    </row>
    <row r="125" spans="1:36" x14ac:dyDescent="0.25">
      <c r="A125" s="48"/>
      <c r="B125" s="48"/>
      <c r="C125" s="66"/>
      <c r="D125" s="66"/>
      <c r="E125" s="66"/>
      <c r="F125" s="66"/>
      <c r="G125" s="66"/>
      <c r="H125" s="66"/>
      <c r="I125" s="66"/>
      <c r="J125" s="66"/>
      <c r="K125" s="66"/>
      <c r="L125" s="66"/>
      <c r="M125" s="66"/>
      <c r="N125" s="2"/>
      <c r="AJ125" s="18"/>
    </row>
    <row r="126" spans="1:36" x14ac:dyDescent="0.25">
      <c r="A126" s="48"/>
      <c r="B126" s="48"/>
      <c r="C126" s="66"/>
      <c r="D126" s="66"/>
      <c r="E126" s="66"/>
      <c r="F126" s="66"/>
      <c r="G126" s="66"/>
      <c r="H126" s="66"/>
      <c r="I126" s="66"/>
      <c r="J126" s="66"/>
      <c r="K126" s="66"/>
      <c r="L126" s="66"/>
      <c r="M126" s="66"/>
      <c r="N126" s="2"/>
      <c r="AJ126" s="18"/>
    </row>
    <row r="127" spans="1:36" x14ac:dyDescent="0.25">
      <c r="A127" s="48"/>
      <c r="B127" s="48"/>
      <c r="C127" s="66"/>
      <c r="D127" s="66"/>
      <c r="E127" s="66"/>
      <c r="F127" s="66"/>
      <c r="G127" s="66"/>
      <c r="H127" s="66"/>
      <c r="I127" s="66"/>
      <c r="J127" s="66"/>
      <c r="K127" s="66"/>
      <c r="L127" s="66"/>
      <c r="M127" s="66"/>
      <c r="N127" s="2"/>
      <c r="AJ127" s="18"/>
    </row>
    <row r="128" spans="1:36" x14ac:dyDescent="0.25">
      <c r="A128" s="18"/>
      <c r="B128" s="18"/>
      <c r="C128" s="18"/>
      <c r="D128" s="18"/>
      <c r="E128" s="18"/>
      <c r="F128" s="18"/>
      <c r="G128" s="18"/>
      <c r="H128" s="18"/>
      <c r="I128" s="18"/>
      <c r="J128" s="18"/>
      <c r="K128" s="18"/>
      <c r="L128" s="18"/>
      <c r="M128" s="18"/>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18"/>
    </row>
    <row r="129" spans="1:36" x14ac:dyDescent="0.25">
      <c r="A129" s="18"/>
      <c r="B129" s="18"/>
      <c r="C129" s="18"/>
      <c r="D129" s="18"/>
      <c r="E129" s="18"/>
      <c r="F129" s="18"/>
      <c r="G129" s="18"/>
      <c r="H129" s="18"/>
      <c r="I129" s="18"/>
      <c r="J129" s="18"/>
      <c r="K129" s="18"/>
      <c r="L129" s="18"/>
      <c r="M129" s="18"/>
      <c r="N129" s="60"/>
      <c r="O129" s="60"/>
      <c r="P129" s="60"/>
      <c r="Q129" s="60"/>
      <c r="R129" s="60"/>
      <c r="S129" s="60"/>
      <c r="T129" s="60"/>
      <c r="U129" s="60"/>
      <c r="V129" s="60"/>
      <c r="W129" s="60"/>
      <c r="X129" s="60"/>
      <c r="Y129" s="60"/>
      <c r="Z129" s="60"/>
      <c r="AA129" s="60"/>
      <c r="AB129" s="60"/>
      <c r="AC129" s="60"/>
      <c r="AD129" s="60"/>
      <c r="AE129" s="60"/>
      <c r="AF129" s="60"/>
      <c r="AG129" s="60"/>
      <c r="AH129" s="60"/>
      <c r="AI129" s="60"/>
      <c r="AJ129" s="18"/>
    </row>
  </sheetData>
  <mergeCells count="92">
    <mergeCell ref="A105:A106"/>
    <mergeCell ref="B105:B106"/>
    <mergeCell ref="C105:C106"/>
    <mergeCell ref="F117:G117"/>
    <mergeCell ref="H117:H118"/>
    <mergeCell ref="D105:D106"/>
    <mergeCell ref="E105:E106"/>
    <mergeCell ref="F105:G105"/>
    <mergeCell ref="H105:H106"/>
    <mergeCell ref="I117:I118"/>
    <mergeCell ref="J117:J118"/>
    <mergeCell ref="A117:A118"/>
    <mergeCell ref="B117:B118"/>
    <mergeCell ref="C117:C118"/>
    <mergeCell ref="D117:D118"/>
    <mergeCell ref="E117:E118"/>
    <mergeCell ref="I105:I106"/>
    <mergeCell ref="E93:E94"/>
    <mergeCell ref="J105:J106"/>
    <mergeCell ref="M105:M106"/>
    <mergeCell ref="F93:G93"/>
    <mergeCell ref="H93:H94"/>
    <mergeCell ref="I93:I94"/>
    <mergeCell ref="J93:J94"/>
    <mergeCell ref="K93:L93"/>
    <mergeCell ref="K105:L105"/>
    <mergeCell ref="M93:M94"/>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A8:M8"/>
    <mergeCell ref="I81:I82"/>
    <mergeCell ref="J81:J82"/>
    <mergeCell ref="M81:M82"/>
    <mergeCell ref="K81:L81"/>
    <mergeCell ref="A81:A82"/>
    <mergeCell ref="E81:E82"/>
    <mergeCell ref="F81:G81"/>
    <mergeCell ref="B9:B10"/>
    <mergeCell ref="K9:L9"/>
    <mergeCell ref="H81:H82"/>
    <mergeCell ref="A61:A65"/>
    <mergeCell ref="A66:A68"/>
    <mergeCell ref="A69:A73"/>
    <mergeCell ref="A12:A22"/>
    <mergeCell ref="A23:A36"/>
    <mergeCell ref="N8:X8"/>
    <mergeCell ref="AB9:AB10"/>
    <mergeCell ref="M117:M118"/>
    <mergeCell ref="X9:X10"/>
    <mergeCell ref="Y9:Y10"/>
    <mergeCell ref="Z9:Z10"/>
    <mergeCell ref="N9:N10"/>
    <mergeCell ref="O9:O10"/>
    <mergeCell ref="P9:P10"/>
    <mergeCell ref="Q9:Q10"/>
    <mergeCell ref="R9:R10"/>
    <mergeCell ref="S9:S10"/>
    <mergeCell ref="T9:T10"/>
    <mergeCell ref="U9:U10"/>
    <mergeCell ref="V9:V10"/>
    <mergeCell ref="W9:W10"/>
    <mergeCell ref="AE9:AE10"/>
    <mergeCell ref="K117:L117"/>
    <mergeCell ref="AG9:AG10"/>
    <mergeCell ref="AH9:AH10"/>
    <mergeCell ref="AA9:AA10"/>
    <mergeCell ref="AC9:AC10"/>
    <mergeCell ref="AD9:AD10"/>
    <mergeCell ref="C93:C94"/>
    <mergeCell ref="D93:D94"/>
    <mergeCell ref="B81:B82"/>
    <mergeCell ref="C81:C82"/>
    <mergeCell ref="D81:D82"/>
    <mergeCell ref="A37:A45"/>
    <mergeCell ref="A46:A55"/>
    <mergeCell ref="A56:A60"/>
    <mergeCell ref="A93:A94"/>
    <mergeCell ref="B93:B94"/>
  </mergeCells>
  <conditionalFormatting sqref="N12:N73">
    <cfRule type="cellIs" dxfId="40" priority="316" stopIfTrue="1" operator="equal">
      <formula>"x"</formula>
    </cfRule>
  </conditionalFormatting>
  <conditionalFormatting sqref="O12:O73">
    <cfRule type="cellIs" dxfId="39" priority="315" operator="equal">
      <formula>"x"</formula>
    </cfRule>
  </conditionalFormatting>
  <conditionalFormatting sqref="P12:P73">
    <cfRule type="cellIs" dxfId="38" priority="314" operator="equal">
      <formula>"x"</formula>
    </cfRule>
  </conditionalFormatting>
  <conditionalFormatting sqref="Q12:Q73">
    <cfRule type="cellIs" dxfId="37" priority="313" stopIfTrue="1" operator="equal">
      <formula>"x"</formula>
    </cfRule>
  </conditionalFormatting>
  <conditionalFormatting sqref="R12:R73">
    <cfRule type="cellIs" dxfId="36" priority="312" operator="equal">
      <formula>"x"</formula>
    </cfRule>
  </conditionalFormatting>
  <conditionalFormatting sqref="S12:S73">
    <cfRule type="cellIs" dxfId="35" priority="4" stopIfTrue="1" operator="equal">
      <formula>$AN$7</formula>
    </cfRule>
    <cfRule type="cellIs" dxfId="34" priority="7" stopIfTrue="1" operator="equal">
      <formula>$AN$6</formula>
    </cfRule>
  </conditionalFormatting>
  <conditionalFormatting sqref="AN6:AN7">
    <cfRule type="cellIs" dxfId="33" priority="317" stopIfTrue="1" operator="equal">
      <formula>$AN$6</formula>
    </cfRule>
  </conditionalFormatting>
  <dataValidations count="1">
    <dataValidation type="list" allowBlank="1" showInputMessage="1" showErrorMessage="1" sqref="S12:S73"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4"/>
  <sheetViews>
    <sheetView showGridLines="0" tabSelected="1" zoomScale="115" zoomScaleNormal="115" zoomScalePageLayoutView="70" workbookViewId="0">
      <selection activeCell="K5" sqref="K5"/>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435" t="s">
        <v>0</v>
      </c>
      <c r="C2" s="435"/>
      <c r="D2" s="435"/>
      <c r="E2" s="435"/>
      <c r="F2" s="435"/>
      <c r="G2" s="435"/>
      <c r="H2" s="435"/>
      <c r="I2" s="435"/>
      <c r="J2" s="435"/>
      <c r="K2" s="435"/>
      <c r="L2" s="435"/>
      <c r="M2" s="435"/>
      <c r="N2" s="435"/>
      <c r="O2" s="435"/>
      <c r="P2" s="435"/>
      <c r="Q2" s="435"/>
      <c r="R2" s="16"/>
    </row>
    <row r="3" spans="1:18" ht="33.75" customHeight="1" x14ac:dyDescent="0.35">
      <c r="A3" s="11"/>
      <c r="B3" s="441" t="str">
        <f>'Monitoria Anual - 1'!A2</f>
        <v>Plano de Ação Nacional para Conservação da Toninha - PAN Toninha</v>
      </c>
      <c r="C3" s="441"/>
      <c r="D3" s="441"/>
      <c r="E3" s="441"/>
      <c r="F3" s="441"/>
      <c r="G3" s="441"/>
      <c r="H3" s="441"/>
      <c r="I3" s="441"/>
      <c r="J3" s="441"/>
      <c r="K3" s="441"/>
      <c r="L3" s="441"/>
      <c r="M3" s="441"/>
      <c r="N3" s="441"/>
      <c r="O3" s="441"/>
      <c r="P3" s="441"/>
      <c r="Q3" s="441"/>
      <c r="R3" s="11"/>
    </row>
    <row r="4" spans="1:18" x14ac:dyDescent="0.25">
      <c r="A4" s="11"/>
      <c r="H4" s="12"/>
      <c r="I4" s="12"/>
      <c r="J4" s="12"/>
      <c r="K4" s="12"/>
      <c r="R4" s="11"/>
    </row>
    <row r="5" spans="1:18" s="2" customFormat="1" ht="45" customHeight="1" x14ac:dyDescent="0.25">
      <c r="A5" s="18"/>
      <c r="B5" s="446" t="s">
        <v>803</v>
      </c>
      <c r="C5" s="446"/>
      <c r="D5" s="447" t="str">
        <f>'Monitoria Anual - 1'!B4</f>
        <v>Melhorar o estado de conservação de cetáceos marinhos, mitigando os impactos antrópicos e minimizando as ameaças</v>
      </c>
      <c r="E5" s="447"/>
      <c r="F5" s="447"/>
      <c r="G5" s="447"/>
      <c r="H5" s="447"/>
      <c r="I5" s="448"/>
      <c r="J5" s="13"/>
      <c r="K5" s="13"/>
      <c r="L5" s="13"/>
      <c r="M5" s="13"/>
      <c r="N5" s="13"/>
      <c r="R5" s="18"/>
    </row>
    <row r="6" spans="1:18" x14ac:dyDescent="0.25">
      <c r="A6" s="11"/>
      <c r="H6" s="12"/>
      <c r="I6" s="12"/>
      <c r="J6" s="12"/>
      <c r="K6" s="12"/>
      <c r="R6" s="11"/>
    </row>
    <row r="7" spans="1:18" ht="26.25" customHeight="1" x14ac:dyDescent="0.25">
      <c r="A7" s="11"/>
      <c r="B7" s="446" t="s">
        <v>4</v>
      </c>
      <c r="C7" s="446"/>
      <c r="D7" s="530" t="s">
        <v>1677</v>
      </c>
      <c r="E7" s="531"/>
      <c r="F7" s="532"/>
      <c r="G7" s="533"/>
      <c r="H7" s="534"/>
      <c r="I7" s="534"/>
      <c r="J7" s="45"/>
      <c r="K7" s="45"/>
      <c r="L7" s="45"/>
      <c r="M7" s="45"/>
      <c r="N7" s="45"/>
      <c r="O7" s="45"/>
      <c r="P7" s="45"/>
      <c r="Q7" s="45"/>
      <c r="R7" s="11"/>
    </row>
    <row r="8" spans="1:18" x14ac:dyDescent="0.25">
      <c r="A8" s="11"/>
      <c r="R8" s="11"/>
    </row>
    <row r="9" spans="1:18" ht="31.5" customHeight="1" x14ac:dyDescent="0.25">
      <c r="A9" s="11"/>
      <c r="B9" s="435" t="s">
        <v>804</v>
      </c>
      <c r="C9" s="435"/>
      <c r="D9" s="435"/>
      <c r="E9" s="435"/>
      <c r="F9" s="435"/>
      <c r="G9" s="435"/>
      <c r="H9" s="435"/>
      <c r="I9" s="435"/>
      <c r="J9" s="435"/>
      <c r="K9" s="435"/>
      <c r="L9" s="435"/>
      <c r="M9" s="435"/>
      <c r="N9" s="435"/>
      <c r="O9" s="435"/>
      <c r="P9" s="435"/>
      <c r="Q9" s="435"/>
      <c r="R9" s="11"/>
    </row>
    <row r="10" spans="1:18" x14ac:dyDescent="0.25">
      <c r="A10" s="11"/>
      <c r="F10" s="10"/>
      <c r="G10" s="10"/>
      <c r="R10" s="11"/>
    </row>
    <row r="11" spans="1:18" ht="18" customHeight="1" x14ac:dyDescent="0.25">
      <c r="A11" s="11"/>
      <c r="B11" s="436" t="s">
        <v>805</v>
      </c>
      <c r="C11" s="437"/>
      <c r="D11" s="45"/>
      <c r="E11" s="45"/>
      <c r="F11" s="45"/>
      <c r="G11" s="45"/>
      <c r="H11" s="45"/>
      <c r="I11" s="45"/>
      <c r="J11" s="45"/>
      <c r="K11" s="45"/>
      <c r="L11" s="45"/>
      <c r="M11" s="45"/>
      <c r="N11" s="45"/>
      <c r="O11" s="45"/>
      <c r="P11" s="45"/>
      <c r="Q11" s="45"/>
      <c r="R11" s="11"/>
    </row>
    <row r="12" spans="1:18" ht="15.75" thickBot="1" x14ac:dyDescent="0.3">
      <c r="A12" s="11"/>
      <c r="F12" s="68"/>
      <c r="R12" s="11"/>
    </row>
    <row r="13" spans="1:18" ht="60.75" customHeight="1" thickBot="1" x14ac:dyDescent="0.3">
      <c r="A13" s="11"/>
      <c r="C13" s="443" t="s">
        <v>1860</v>
      </c>
      <c r="D13" s="444"/>
      <c r="E13" s="445"/>
      <c r="F13" s="3"/>
      <c r="R13" s="11"/>
    </row>
    <row r="14" spans="1:18" s="2" customFormat="1" ht="31.9" customHeight="1" thickBot="1" x14ac:dyDescent="0.3">
      <c r="A14" s="18"/>
      <c r="C14" s="26" t="s">
        <v>807</v>
      </c>
      <c r="D14" s="7" t="s">
        <v>808</v>
      </c>
      <c r="E14" s="9" t="s">
        <v>809</v>
      </c>
      <c r="F14" s="6"/>
      <c r="R14" s="18"/>
    </row>
    <row r="15" spans="1:18" ht="15.75" x14ac:dyDescent="0.25">
      <c r="A15" s="11"/>
      <c r="C15" s="41" t="s">
        <v>1678</v>
      </c>
      <c r="D15" s="28">
        <f>COUNTA('Monitoria Final'!N11:N72)</f>
        <v>5</v>
      </c>
      <c r="E15" s="29">
        <f>D15/$D$18</f>
        <v>8.3333333333333329E-2</v>
      </c>
      <c r="F15" s="4"/>
      <c r="R15" s="11"/>
    </row>
    <row r="16" spans="1:18" ht="15.75" x14ac:dyDescent="0.25">
      <c r="A16" s="11"/>
      <c r="C16" s="42" t="s">
        <v>1861</v>
      </c>
      <c r="D16" s="28">
        <f>COUNTA('Monitoria Final'!O11:O72)</f>
        <v>21</v>
      </c>
      <c r="E16" s="29">
        <f>D16/$D$18</f>
        <v>0.35</v>
      </c>
      <c r="F16" s="4"/>
      <c r="R16" s="11"/>
    </row>
    <row r="17" spans="1:18" ht="16.5" thickBot="1" x14ac:dyDescent="0.3">
      <c r="A17" s="11"/>
      <c r="C17" s="43" t="s">
        <v>1680</v>
      </c>
      <c r="D17" s="28">
        <f>COUNTA('Monitoria Final'!P11:P72)</f>
        <v>34</v>
      </c>
      <c r="E17" s="29">
        <f>D17/$D$18</f>
        <v>0.56666666666666665</v>
      </c>
      <c r="F17" s="4"/>
      <c r="R17" s="11"/>
    </row>
    <row r="18" spans="1:18" ht="15.75" thickBot="1" x14ac:dyDescent="0.3">
      <c r="A18" s="11"/>
      <c r="C18" s="44" t="s">
        <v>1862</v>
      </c>
      <c r="D18" s="31">
        <f>SUM(D15:D17)</f>
        <v>60</v>
      </c>
      <c r="E18" s="32">
        <f>SUM(E15:E17)</f>
        <v>1</v>
      </c>
      <c r="F18" s="5"/>
      <c r="R18" s="11"/>
    </row>
    <row r="19" spans="1:18" x14ac:dyDescent="0.25">
      <c r="A19" s="11"/>
      <c r="R19" s="11"/>
    </row>
    <row r="20" spans="1:18" ht="15.75" x14ac:dyDescent="0.25">
      <c r="A20" s="11"/>
      <c r="B20" s="46" t="s">
        <v>821</v>
      </c>
      <c r="C20" s="47"/>
      <c r="D20" s="45"/>
      <c r="E20" s="45"/>
      <c r="F20" s="45"/>
      <c r="G20" s="45"/>
      <c r="H20" s="45"/>
      <c r="I20" s="45"/>
      <c r="J20" s="45"/>
      <c r="K20" s="45"/>
      <c r="L20" s="45"/>
      <c r="M20" s="45"/>
      <c r="N20" s="45"/>
      <c r="O20" s="45"/>
      <c r="P20" s="45"/>
      <c r="Q20" s="45"/>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3" t="s">
        <v>822</v>
      </c>
      <c r="D22" s="71">
        <f>COUNTA('Monitoria Final'!A11:A72)</f>
        <v>8</v>
      </c>
      <c r="R22" s="11"/>
    </row>
    <row r="23" spans="1:18" ht="15.75" thickBot="1" x14ac:dyDescent="0.3">
      <c r="A23" s="11"/>
      <c r="R23" s="11"/>
    </row>
    <row r="24" spans="1:18" ht="15.75" thickBot="1" x14ac:dyDescent="0.3">
      <c r="A24" s="11"/>
      <c r="C24" s="82" t="s">
        <v>823</v>
      </c>
      <c r="D24" s="82" t="s">
        <v>824</v>
      </c>
      <c r="E24" s="21"/>
      <c r="F24" s="22"/>
      <c r="G24" s="25"/>
      <c r="R24" s="11"/>
    </row>
    <row r="25" spans="1:18" x14ac:dyDescent="0.25">
      <c r="A25" s="11"/>
      <c r="C25" s="79" t="s">
        <v>825</v>
      </c>
      <c r="D25" s="103">
        <f>SUM(E25:G25)</f>
        <v>11</v>
      </c>
      <c r="E25" s="34">
        <f>COUNTA('Monitoria Final'!N11:N21)</f>
        <v>0</v>
      </c>
      <c r="F25" s="69">
        <f>COUNTA('Monitoria Final'!O11:O21)</f>
        <v>8</v>
      </c>
      <c r="G25" s="70">
        <f>COUNTA('Monitoria Final'!P11:P21)</f>
        <v>3</v>
      </c>
      <c r="R25" s="11"/>
    </row>
    <row r="26" spans="1:18" x14ac:dyDescent="0.25">
      <c r="A26" s="11"/>
      <c r="C26" s="80" t="s">
        <v>826</v>
      </c>
      <c r="D26" s="79">
        <f t="shared" ref="D26:D31" si="0">SUM(E26:G26)</f>
        <v>14</v>
      </c>
      <c r="E26" s="35">
        <f>COUNTA('Monitoria Final'!N22:N35)</f>
        <v>2</v>
      </c>
      <c r="F26" s="36">
        <f>COUNTA('Monitoria Final'!O22:O35)</f>
        <v>5</v>
      </c>
      <c r="G26" s="37">
        <f>COUNTA('Monitoria Final'!P22:P35)</f>
        <v>7</v>
      </c>
      <c r="R26" s="11"/>
    </row>
    <row r="27" spans="1:18" x14ac:dyDescent="0.25">
      <c r="A27" s="11"/>
      <c r="C27" s="80" t="s">
        <v>827</v>
      </c>
      <c r="D27" s="79">
        <f t="shared" si="0"/>
        <v>9</v>
      </c>
      <c r="E27" s="35">
        <f>COUNTA('Monitoria Final'!N36:N44)</f>
        <v>2</v>
      </c>
      <c r="F27" s="36">
        <f>COUNTA('Monitoria Final'!O36:O44)</f>
        <v>2</v>
      </c>
      <c r="G27" s="37">
        <f>COUNTA('Monitoria Final'!P36:P44)</f>
        <v>5</v>
      </c>
      <c r="R27" s="11"/>
    </row>
    <row r="28" spans="1:18" x14ac:dyDescent="0.25">
      <c r="A28" s="11"/>
      <c r="C28" s="80" t="s">
        <v>828</v>
      </c>
      <c r="D28" s="79">
        <f t="shared" si="0"/>
        <v>10</v>
      </c>
      <c r="E28" s="35">
        <f>COUNTA('Monitoria Final'!N45:N54)</f>
        <v>1</v>
      </c>
      <c r="F28" s="36">
        <f>COUNTA('Monitoria Final'!O45:O54)</f>
        <v>5</v>
      </c>
      <c r="G28" s="37">
        <f>COUNTA('Monitoria Final'!P45:P54)</f>
        <v>4</v>
      </c>
      <c r="R28" s="11"/>
    </row>
    <row r="29" spans="1:18" x14ac:dyDescent="0.25">
      <c r="A29" s="11"/>
      <c r="C29" s="80" t="s">
        <v>829</v>
      </c>
      <c r="D29" s="79">
        <f t="shared" si="0"/>
        <v>4</v>
      </c>
      <c r="E29" s="35">
        <f>COUNTA('Monitoria Final'!N55:N59)</f>
        <v>0</v>
      </c>
      <c r="F29" s="36">
        <f>COUNTA('Monitoria Final'!O55:O59)</f>
        <v>0</v>
      </c>
      <c r="G29" s="37">
        <f>COUNTA('Monitoria Final'!P55:P59)</f>
        <v>4</v>
      </c>
      <c r="R29" s="11"/>
    </row>
    <row r="30" spans="1:18" x14ac:dyDescent="0.25">
      <c r="A30" s="11"/>
      <c r="C30" s="80" t="s">
        <v>830</v>
      </c>
      <c r="D30" s="79">
        <f t="shared" si="0"/>
        <v>5</v>
      </c>
      <c r="E30" s="35">
        <f>COUNTA('Monitoria Final'!N60:N64)</f>
        <v>0</v>
      </c>
      <c r="F30" s="36">
        <f>COUNTA('Monitoria Final'!O60:O64)</f>
        <v>0</v>
      </c>
      <c r="G30" s="37">
        <f>COUNTA('Monitoria Final'!P60:P64)</f>
        <v>5</v>
      </c>
      <c r="R30" s="11"/>
    </row>
    <row r="31" spans="1:18" x14ac:dyDescent="0.25">
      <c r="A31" s="11"/>
      <c r="C31" s="80" t="s">
        <v>831</v>
      </c>
      <c r="D31" s="79">
        <f t="shared" si="0"/>
        <v>2</v>
      </c>
      <c r="E31" s="35">
        <f>COUNTA('Monitoria Final'!N65:N67)</f>
        <v>0</v>
      </c>
      <c r="F31" s="36">
        <f>COUNTA('Monitoria Final'!O65:O67)</f>
        <v>0</v>
      </c>
      <c r="G31" s="37">
        <f>COUNTA('Monitoria Final'!P65:P67)</f>
        <v>2</v>
      </c>
      <c r="R31" s="11"/>
    </row>
    <row r="32" spans="1:18" x14ac:dyDescent="0.25">
      <c r="A32" s="11"/>
      <c r="C32" s="80" t="s">
        <v>832</v>
      </c>
      <c r="D32" s="79">
        <f>SUM(E32:G32)</f>
        <v>5</v>
      </c>
      <c r="E32" s="35">
        <f>COUNTA('Monitoria Final'!N68:N72)</f>
        <v>0</v>
      </c>
      <c r="F32" s="36">
        <f>COUNTA('Monitoria Final'!O68:O72)</f>
        <v>1</v>
      </c>
      <c r="G32" s="37">
        <f>COUNTA('Monitoria Final'!P68:P72)</f>
        <v>4</v>
      </c>
      <c r="R32" s="11"/>
    </row>
    <row r="33" spans="1:18" x14ac:dyDescent="0.25">
      <c r="A33" s="11"/>
      <c r="R33" s="11"/>
    </row>
    <row r="34" spans="1:18" x14ac:dyDescent="0.25">
      <c r="A34" s="11"/>
      <c r="B34" s="11"/>
      <c r="C34" s="11"/>
      <c r="D34" s="11"/>
      <c r="E34" s="11"/>
      <c r="F34" s="11"/>
      <c r="G34" s="11"/>
      <c r="H34" s="11"/>
      <c r="I34" s="11"/>
      <c r="J34" s="11"/>
      <c r="K34" s="11"/>
      <c r="L34" s="11"/>
      <c r="M34" s="11"/>
      <c r="N34" s="11"/>
      <c r="O34" s="11"/>
      <c r="P34" s="11"/>
      <c r="Q34" s="11"/>
      <c r="R34" s="11"/>
    </row>
  </sheetData>
  <sheetProtection formatCells="0" formatColumns="0" formatRows="0"/>
  <mergeCells count="8">
    <mergeCell ref="B9:Q9"/>
    <mergeCell ref="B11:C11"/>
    <mergeCell ref="C13:E13"/>
    <mergeCell ref="B2:Q2"/>
    <mergeCell ref="B3:Q3"/>
    <mergeCell ref="B5:C5"/>
    <mergeCell ref="D5:I5"/>
    <mergeCell ref="B7:C7"/>
  </mergeCells>
  <conditionalFormatting sqref="E25:G25 F25:G32">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7"/>
  <sheetViews>
    <sheetView showGridLines="0" zoomScale="80" zoomScaleNormal="80" zoomScalePageLayoutView="70" workbookViewId="0">
      <selection activeCell="D5" sqref="D5:M5"/>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35" t="s">
        <v>0</v>
      </c>
      <c r="C1" s="435"/>
      <c r="D1" s="435"/>
      <c r="E1" s="435"/>
      <c r="F1" s="435"/>
      <c r="G1" s="435"/>
      <c r="H1" s="435"/>
      <c r="I1" s="435"/>
      <c r="J1" s="435"/>
      <c r="K1" s="435"/>
      <c r="L1" s="435"/>
      <c r="M1" s="435"/>
      <c r="N1" s="435"/>
      <c r="O1" s="435"/>
      <c r="P1" s="435"/>
      <c r="Q1" s="435"/>
      <c r="R1" s="435"/>
      <c r="S1" s="435"/>
      <c r="T1" s="435"/>
      <c r="U1" s="435"/>
      <c r="V1" s="435"/>
      <c r="W1" s="435"/>
      <c r="X1" s="11"/>
    </row>
    <row r="2" spans="1:28" s="15" customFormat="1" ht="21" customHeight="1" x14ac:dyDescent="0.25">
      <c r="A2" s="16"/>
      <c r="B2" s="435"/>
      <c r="C2" s="435"/>
      <c r="D2" s="435"/>
      <c r="E2" s="435"/>
      <c r="F2" s="435"/>
      <c r="G2" s="435"/>
      <c r="H2" s="435"/>
      <c r="I2" s="435"/>
      <c r="J2" s="435"/>
      <c r="K2" s="435"/>
      <c r="L2" s="435"/>
      <c r="M2" s="435"/>
      <c r="N2" s="435"/>
      <c r="O2" s="435"/>
      <c r="P2" s="435"/>
      <c r="Q2" s="435"/>
      <c r="R2" s="435"/>
      <c r="S2" s="435"/>
      <c r="T2" s="435"/>
      <c r="U2" s="435"/>
      <c r="V2" s="435"/>
      <c r="W2" s="435"/>
      <c r="X2" s="16"/>
    </row>
    <row r="3" spans="1:28" ht="33.75" customHeight="1" x14ac:dyDescent="0.35">
      <c r="A3" s="11"/>
      <c r="B3" s="441" t="str">
        <f>'Monitoria Anual - 1'!A2</f>
        <v>Plano de Ação Nacional para Conservação da Toninha - PAN Toninha</v>
      </c>
      <c r="C3" s="441"/>
      <c r="D3" s="441"/>
      <c r="E3" s="441"/>
      <c r="F3" s="441"/>
      <c r="G3" s="441"/>
      <c r="H3" s="441"/>
      <c r="I3" s="441"/>
      <c r="J3" s="441"/>
      <c r="K3" s="441"/>
      <c r="L3" s="441"/>
      <c r="M3" s="441"/>
      <c r="N3" s="441"/>
      <c r="O3" s="441"/>
      <c r="P3" s="441"/>
      <c r="Q3" s="441"/>
      <c r="R3" s="441"/>
      <c r="S3" s="441"/>
      <c r="T3" s="441"/>
      <c r="U3" s="441"/>
      <c r="V3" s="441"/>
      <c r="W3" s="441"/>
      <c r="X3" s="11"/>
    </row>
    <row r="4" spans="1:28" x14ac:dyDescent="0.25">
      <c r="A4" s="11"/>
      <c r="J4" s="12"/>
      <c r="K4" s="12"/>
      <c r="L4" s="12"/>
      <c r="M4" s="12"/>
      <c r="N4" s="12"/>
      <c r="O4" s="12"/>
      <c r="X4" s="11"/>
    </row>
    <row r="5" spans="1:28" s="2" customFormat="1" ht="45" customHeight="1" x14ac:dyDescent="0.25">
      <c r="A5" s="18"/>
      <c r="B5" s="446" t="s">
        <v>803</v>
      </c>
      <c r="C5" s="446"/>
      <c r="D5" s="447" t="str">
        <f>'Monitoria Anual - 1'!B4</f>
        <v>Melhorar o estado de conservação de cetáceos marinhos, mitigando os impactos antrópicos e minimizando as ameaças</v>
      </c>
      <c r="E5" s="447"/>
      <c r="F5" s="447"/>
      <c r="G5" s="447"/>
      <c r="H5" s="447"/>
      <c r="I5" s="447"/>
      <c r="J5" s="447"/>
      <c r="K5" s="447"/>
      <c r="L5" s="447"/>
      <c r="M5" s="448"/>
      <c r="N5" s="13"/>
      <c r="O5" s="13"/>
      <c r="P5" s="13"/>
      <c r="Q5" s="13"/>
      <c r="R5" s="13"/>
      <c r="X5" s="18"/>
    </row>
    <row r="6" spans="1:28" x14ac:dyDescent="0.25">
      <c r="A6" s="11"/>
      <c r="J6" s="12"/>
      <c r="K6" s="12"/>
      <c r="L6" s="12"/>
      <c r="M6" s="12"/>
      <c r="N6" s="12"/>
      <c r="O6" s="12"/>
      <c r="X6" s="11"/>
    </row>
    <row r="7" spans="1:28" ht="26.25" customHeight="1" x14ac:dyDescent="0.25">
      <c r="A7" s="11"/>
      <c r="B7" s="446" t="s">
        <v>4</v>
      </c>
      <c r="C7" s="446"/>
      <c r="D7" s="436" t="str">
        <f>'Monitoria Anual - 1'!B6</f>
        <v>22/06/2020   -  24/06/2020 (virtual)</v>
      </c>
      <c r="E7" s="436"/>
      <c r="F7" s="436"/>
      <c r="G7" s="437"/>
      <c r="H7" s="2"/>
      <c r="I7" s="14"/>
      <c r="J7" s="12"/>
      <c r="K7" s="12"/>
      <c r="L7" s="12"/>
      <c r="M7" s="12"/>
      <c r="N7" s="12"/>
      <c r="O7" s="12"/>
      <c r="X7" s="11"/>
    </row>
    <row r="8" spans="1:28" x14ac:dyDescent="0.25">
      <c r="A8" s="11"/>
      <c r="X8" s="11"/>
    </row>
    <row r="9" spans="1:28" ht="31.5" customHeight="1" x14ac:dyDescent="0.25">
      <c r="A9" s="11"/>
      <c r="B9" s="435" t="s">
        <v>804</v>
      </c>
      <c r="C9" s="435"/>
      <c r="D9" s="435"/>
      <c r="E9" s="435"/>
      <c r="F9" s="435"/>
      <c r="G9" s="435"/>
      <c r="H9" s="435"/>
      <c r="I9" s="435"/>
      <c r="J9" s="435"/>
      <c r="K9" s="435"/>
      <c r="L9" s="435"/>
      <c r="M9" s="435"/>
      <c r="N9" s="435"/>
      <c r="O9" s="435"/>
      <c r="P9" s="435"/>
      <c r="Q9" s="435"/>
      <c r="R9" s="435"/>
      <c r="S9" s="435"/>
      <c r="T9" s="435"/>
      <c r="U9" s="435"/>
      <c r="V9" s="435"/>
      <c r="W9" s="435"/>
      <c r="X9" s="11"/>
    </row>
    <row r="10" spans="1:28" x14ac:dyDescent="0.25">
      <c r="A10" s="11"/>
      <c r="G10" s="10"/>
      <c r="H10" s="10"/>
      <c r="I10" s="10"/>
      <c r="X10" s="11"/>
    </row>
    <row r="11" spans="1:28" ht="15.75" x14ac:dyDescent="0.25">
      <c r="A11" s="11"/>
      <c r="B11" s="436" t="s">
        <v>805</v>
      </c>
      <c r="C11" s="437"/>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2"/>
      <c r="G12" s="442"/>
      <c r="H12" s="68"/>
      <c r="X12" s="11"/>
    </row>
    <row r="13" spans="1:28" ht="33.75" customHeight="1" thickBot="1" x14ac:dyDescent="0.3">
      <c r="A13" s="11"/>
      <c r="C13" s="443" t="s">
        <v>806</v>
      </c>
      <c r="D13" s="444"/>
      <c r="E13" s="444"/>
      <c r="F13" s="444"/>
      <c r="G13" s="445"/>
      <c r="H13" s="3"/>
      <c r="X13" s="11"/>
    </row>
    <row r="14" spans="1:28" s="2" customFormat="1" ht="34.5" customHeight="1" thickBot="1" x14ac:dyDescent="0.3">
      <c r="A14" s="18"/>
      <c r="C14" s="26" t="s">
        <v>807</v>
      </c>
      <c r="D14" s="7" t="s">
        <v>808</v>
      </c>
      <c r="E14" s="8" t="s">
        <v>809</v>
      </c>
      <c r="F14" s="7" t="s">
        <v>810</v>
      </c>
      <c r="G14" s="9" t="s">
        <v>809</v>
      </c>
      <c r="H14" s="6"/>
      <c r="X14" s="18"/>
    </row>
    <row r="15" spans="1:28" ht="15.75" x14ac:dyDescent="0.25">
      <c r="A15" s="11"/>
      <c r="C15" s="83" t="s">
        <v>811</v>
      </c>
      <c r="D15" s="93"/>
      <c r="E15" s="106"/>
      <c r="F15" s="90">
        <f>COUNTA('Monitoria Anual - 1'!S12:S912)</f>
        <v>0</v>
      </c>
      <c r="G15" s="107">
        <f t="shared" ref="G15:G21" si="0">F15/$F$22</f>
        <v>0</v>
      </c>
      <c r="H15" s="108"/>
      <c r="X15" s="11"/>
    </row>
    <row r="16" spans="1:28" ht="15.75" x14ac:dyDescent="0.25">
      <c r="A16" s="11"/>
      <c r="C16" s="84" t="s">
        <v>812</v>
      </c>
      <c r="D16" s="95">
        <f>COUNTA('Monitoria Anual - 1'!N12:N912)</f>
        <v>4</v>
      </c>
      <c r="E16" s="109">
        <f>D16/$D$22</f>
        <v>6.4516129032258063E-2</v>
      </c>
      <c r="F16" s="91">
        <f>D16-AB16</f>
        <v>4</v>
      </c>
      <c r="G16" s="109">
        <f t="shared" si="0"/>
        <v>6.4516129032258063E-2</v>
      </c>
      <c r="H16" s="108"/>
      <c r="X16" s="11"/>
      <c r="Z16">
        <f>COUNTIFS('Monitoria Anual - 1'!N:N,"x",'Monitoria Anual - 1'!S:S,"Excluída")</f>
        <v>0</v>
      </c>
      <c r="AA16">
        <f>COUNTIFS('Monitoria Anual - 1'!N:N,"x",'Monitoria Anual - 1'!S:S,"Agrupada")</f>
        <v>0</v>
      </c>
      <c r="AB16">
        <f>Z16+AA16</f>
        <v>0</v>
      </c>
    </row>
    <row r="17" spans="1:28" ht="15.75" x14ac:dyDescent="0.25">
      <c r="A17" s="11"/>
      <c r="C17" s="85" t="s">
        <v>813</v>
      </c>
      <c r="D17" s="95">
        <f>COUNTA('Monitoria Anual - 1'!O12:O912)</f>
        <v>11</v>
      </c>
      <c r="E17" s="109">
        <f>D17/$D$22</f>
        <v>0.17741935483870969</v>
      </c>
      <c r="F17" s="91">
        <f>D17-AB17</f>
        <v>11</v>
      </c>
      <c r="G17" s="109">
        <f t="shared" si="0"/>
        <v>0.17741935483870969</v>
      </c>
      <c r="H17" s="108"/>
      <c r="X17" s="11"/>
      <c r="Z17">
        <f t="array" ref="Z17">COUNTIFS('Monitoria Anual - 1'!O:O,"x",'Monitoria Anual - 1'!S:S,"Excluída")</f>
        <v>0</v>
      </c>
      <c r="AA17">
        <f t="array" ref="AA17">COUNTIFS('Monitoria Anual - 1'!O:O,"x",'Monitoria Anual - 1'!S:S,"Agrupada")</f>
        <v>0</v>
      </c>
      <c r="AB17">
        <f>Z17+AA17</f>
        <v>0</v>
      </c>
    </row>
    <row r="18" spans="1:28" ht="15.75" x14ac:dyDescent="0.25">
      <c r="A18" s="11"/>
      <c r="C18" s="86" t="s">
        <v>814</v>
      </c>
      <c r="D18" s="95">
        <f>COUNTA('Monitoria Anual - 1'!P12:P912)</f>
        <v>13</v>
      </c>
      <c r="E18" s="109">
        <f>D18/$D$22</f>
        <v>0.20967741935483872</v>
      </c>
      <c r="F18" s="91">
        <f>D18-AB18</f>
        <v>13</v>
      </c>
      <c r="G18" s="109">
        <f t="shared" si="0"/>
        <v>0.20967741935483872</v>
      </c>
      <c r="H18" s="108"/>
      <c r="X18" s="11"/>
      <c r="Z18">
        <f t="array" ref="Z18">COUNTIFS('Monitoria Anual - 1'!P:P,"x",'Monitoria Anual - 1'!S:S,"Excluída")</f>
        <v>0</v>
      </c>
      <c r="AA18">
        <f t="array" ref="AA18">COUNTIFS('Monitoria Anual - 1'!P:P,"x",'Monitoria Anual - 1'!S:S,"Agrupada")</f>
        <v>0</v>
      </c>
      <c r="AB18">
        <f>Z18+AA18</f>
        <v>0</v>
      </c>
    </row>
    <row r="19" spans="1:28" ht="15.75" x14ac:dyDescent="0.25">
      <c r="A19" s="11"/>
      <c r="C19" s="87" t="s">
        <v>815</v>
      </c>
      <c r="D19" s="95">
        <f>COUNTA('Monitoria Anual - 1'!Q12:Q912)</f>
        <v>34</v>
      </c>
      <c r="E19" s="109">
        <f>D19/$D$22</f>
        <v>0.54838709677419351</v>
      </c>
      <c r="F19" s="91">
        <f t="shared" ref="F19:F20" si="1">D19-AB19</f>
        <v>34</v>
      </c>
      <c r="G19" s="109">
        <f t="shared" si="0"/>
        <v>0.54838709677419351</v>
      </c>
      <c r="H19" s="108"/>
      <c r="X19" s="11"/>
      <c r="Z19">
        <f t="array" ref="Z19">COUNTIFS('Monitoria Anual - 1'!Q:Q,"x",'Monitoria Anual - 1'!S:S,"Excluída")</f>
        <v>0</v>
      </c>
      <c r="AA19">
        <f t="array" ref="AA19">COUNTIFS('Monitoria Anual - 1'!Q:Q,"x",'Monitoria Anual - 1'!S:S,"Agrupada")</f>
        <v>0</v>
      </c>
      <c r="AB19">
        <f>Z19+AA19</f>
        <v>0</v>
      </c>
    </row>
    <row r="20" spans="1:28" ht="15.75" x14ac:dyDescent="0.25">
      <c r="A20" s="11"/>
      <c r="C20" s="88" t="s">
        <v>816</v>
      </c>
      <c r="D20" s="95">
        <f>COUNTA('Monitoria Anual - 1'!R12:R912)</f>
        <v>0</v>
      </c>
      <c r="E20" s="109">
        <f>D20/$D$22</f>
        <v>0</v>
      </c>
      <c r="F20" s="91">
        <f t="shared" si="1"/>
        <v>0</v>
      </c>
      <c r="G20" s="109">
        <f t="shared" si="0"/>
        <v>0</v>
      </c>
      <c r="H20" s="108"/>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89" t="s">
        <v>817</v>
      </c>
      <c r="D21" s="96"/>
      <c r="E21" s="110"/>
      <c r="F21" s="92">
        <f>'Monitoria Anual - 1'!C79</f>
        <v>0</v>
      </c>
      <c r="G21" s="111">
        <f t="shared" si="0"/>
        <v>0</v>
      </c>
      <c r="H21" s="108"/>
      <c r="X21" s="11"/>
    </row>
    <row r="22" spans="1:28" ht="16.5" thickBot="1" x14ac:dyDescent="0.3">
      <c r="A22" s="11"/>
      <c r="C22" s="98" t="s">
        <v>818</v>
      </c>
      <c r="D22" s="100">
        <f>SUM(D16:D20)</f>
        <v>62</v>
      </c>
      <c r="E22" s="32">
        <f>SUM(E15:E21)</f>
        <v>1</v>
      </c>
      <c r="F22" s="99">
        <f>SUM(F16:F21)</f>
        <v>62</v>
      </c>
      <c r="G22" s="32">
        <f>SUM(G16:G21)</f>
        <v>1</v>
      </c>
      <c r="H22" s="108"/>
      <c r="X22" s="11"/>
    </row>
    <row r="23" spans="1:28" ht="15.75" thickBot="1" x14ac:dyDescent="0.3">
      <c r="A23" s="11"/>
      <c r="C23" s="78" t="s">
        <v>819</v>
      </c>
      <c r="D23" s="438">
        <f>COUNTIF('Monitoria Anual - 1'!S12:S912,"Agrupada")</f>
        <v>0</v>
      </c>
      <c r="E23" s="439"/>
      <c r="F23" s="439"/>
      <c r="G23" s="440"/>
      <c r="H23" s="5"/>
      <c r="X23" s="11"/>
    </row>
    <row r="24" spans="1:28" ht="15.75" thickBot="1" x14ac:dyDescent="0.3">
      <c r="A24" s="11"/>
      <c r="C24" s="77" t="s">
        <v>820</v>
      </c>
      <c r="D24" s="438">
        <f>COUNTIF('Monitoria Anual - 1'!S12:S74,"Excluída")</f>
        <v>0</v>
      </c>
      <c r="E24" s="439"/>
      <c r="F24" s="439"/>
      <c r="G24" s="440"/>
      <c r="X24" s="11"/>
    </row>
    <row r="25" spans="1:28" x14ac:dyDescent="0.25">
      <c r="A25" s="11"/>
      <c r="X25" s="11"/>
    </row>
    <row r="26" spans="1:28" x14ac:dyDescent="0.25">
      <c r="A26" s="11"/>
      <c r="X26" s="11"/>
    </row>
    <row r="27" spans="1:28" ht="15.75" x14ac:dyDescent="0.25">
      <c r="A27" s="11"/>
      <c r="B27" s="436" t="s">
        <v>821</v>
      </c>
      <c r="C27" s="437"/>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822</v>
      </c>
      <c r="D29" s="71">
        <f>COUNTA('Monitoria Anual - 1'!A12:A73)</f>
        <v>8</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2" t="s">
        <v>823</v>
      </c>
      <c r="D31" s="82" t="s">
        <v>824</v>
      </c>
      <c r="E31" s="19"/>
      <c r="F31" s="20"/>
      <c r="G31" s="21"/>
      <c r="H31" s="23"/>
      <c r="I31" s="24"/>
      <c r="J31" s="25"/>
      <c r="W31" s="1"/>
      <c r="X31" s="11"/>
    </row>
    <row r="32" spans="1:28" x14ac:dyDescent="0.25">
      <c r="A32" s="11"/>
      <c r="C32" s="79" t="s">
        <v>825</v>
      </c>
      <c r="D32" s="103">
        <f>SUM(F32:J32)</f>
        <v>11</v>
      </c>
      <c r="E32" s="34">
        <f>COUNTA('Monitoria Anual - 1'!S12:S22)</f>
        <v>0</v>
      </c>
      <c r="F32" s="69">
        <f>COUNTA('Monitoria Anual - 1'!N12:N22)</f>
        <v>0</v>
      </c>
      <c r="G32" s="69">
        <f>COUNTA('Monitoria Anual - 1'!O12:O22)</f>
        <v>1</v>
      </c>
      <c r="H32" s="69">
        <f>COUNTA('Monitoria Anual - 1'!P12:P22)</f>
        <v>1</v>
      </c>
      <c r="I32" s="69">
        <f>COUNTA('Monitoria Anual - 1'!Q12:Q22)</f>
        <v>9</v>
      </c>
      <c r="J32" s="70">
        <f>COUNTA('Monitoria Anual - 1'!R12:R22)</f>
        <v>0</v>
      </c>
      <c r="W32" s="1"/>
      <c r="X32" s="11"/>
    </row>
    <row r="33" spans="1:30" x14ac:dyDescent="0.25">
      <c r="A33" s="11"/>
      <c r="C33" s="80" t="s">
        <v>826</v>
      </c>
      <c r="D33" s="79">
        <f>SUM(F33:J33)</f>
        <v>14</v>
      </c>
      <c r="E33" s="35">
        <f>COUNTA('Monitoria Anual - 1'!S23:S36)</f>
        <v>0</v>
      </c>
      <c r="F33" s="36">
        <f>COUNTA('Monitoria Anual - 1'!N23:N36)</f>
        <v>0</v>
      </c>
      <c r="G33" s="36">
        <f>COUNTA('Monitoria Anual - 1'!O23:O36)</f>
        <v>3</v>
      </c>
      <c r="H33" s="36">
        <f>COUNTA('Monitoria Anual - 1'!P23:P36)</f>
        <v>4</v>
      </c>
      <c r="I33" s="36">
        <f>COUNTA('Monitoria Anual - 1'!Q23:Q36)</f>
        <v>7</v>
      </c>
      <c r="J33" s="37">
        <f>COUNTA('Monitoria Anual - 1'!R23:R36)</f>
        <v>0</v>
      </c>
      <c r="W33" s="1"/>
      <c r="X33" s="11"/>
    </row>
    <row r="34" spans="1:30" x14ac:dyDescent="0.25">
      <c r="A34" s="11"/>
      <c r="C34" s="80" t="s">
        <v>827</v>
      </c>
      <c r="D34" s="79">
        <f t="shared" ref="D34:D41" si="2">SUM(F34:J34)</f>
        <v>9</v>
      </c>
      <c r="E34" s="35">
        <f>COUNTA('Monitoria Anual - 1'!S37:S45)</f>
        <v>0</v>
      </c>
      <c r="F34" s="36">
        <f>COUNTA('Monitoria Anual - 1'!N37:N45)</f>
        <v>2</v>
      </c>
      <c r="G34" s="36">
        <f>COUNTA('Monitoria Anual - 1'!O37:O45)</f>
        <v>1</v>
      </c>
      <c r="H34" s="36">
        <f>COUNTA('Monitoria Anual - 1'!P37:P45)</f>
        <v>0</v>
      </c>
      <c r="I34" s="36">
        <f>COUNTA('Monitoria Anual - 1'!Q37:Q45)</f>
        <v>6</v>
      </c>
      <c r="J34" s="37">
        <f>COUNTA('Monitoria Anual - 1'!R37:R45)</f>
        <v>0</v>
      </c>
      <c r="W34" s="1"/>
      <c r="X34" s="11"/>
    </row>
    <row r="35" spans="1:30" x14ac:dyDescent="0.25">
      <c r="A35" s="11"/>
      <c r="C35" s="80" t="s">
        <v>828</v>
      </c>
      <c r="D35" s="79">
        <f t="shared" si="2"/>
        <v>10</v>
      </c>
      <c r="E35" s="35">
        <f>COUNTA('Monitoria Anual - 1'!S46:S55)</f>
        <v>0</v>
      </c>
      <c r="F35" s="36">
        <f>COUNTA('Monitoria Anual - 1'!N46:N55)</f>
        <v>0</v>
      </c>
      <c r="G35" s="36">
        <f>COUNTA('Monitoria Anual - 1'!O46:O55)</f>
        <v>3</v>
      </c>
      <c r="H35" s="36">
        <f>COUNTA('Monitoria Anual - 1'!P46:P55)</f>
        <v>3</v>
      </c>
      <c r="I35" s="36">
        <f>COUNTA('Monitoria Anual - 1'!Q46:Q55)</f>
        <v>4</v>
      </c>
      <c r="J35" s="37">
        <f>COUNTA('Monitoria Anual - 1'!R46:R55)</f>
        <v>0</v>
      </c>
      <c r="W35" s="1"/>
      <c r="X35" s="11"/>
    </row>
    <row r="36" spans="1:30" x14ac:dyDescent="0.25">
      <c r="A36" s="11"/>
      <c r="C36" s="80" t="s">
        <v>829</v>
      </c>
      <c r="D36" s="79">
        <f t="shared" si="2"/>
        <v>5</v>
      </c>
      <c r="E36" s="35">
        <f>COUNTA('Monitoria Anual - 1'!S56:S60)</f>
        <v>0</v>
      </c>
      <c r="F36" s="36">
        <f>COUNTA('Monitoria Anual - 1'!N56:N60)</f>
        <v>0</v>
      </c>
      <c r="G36" s="36">
        <f>COUNTA('Monitoria Anual - 1'!O56:O60)</f>
        <v>1</v>
      </c>
      <c r="H36" s="36">
        <f>COUNTA('Monitoria Anual - 1'!P56:P60)</f>
        <v>2</v>
      </c>
      <c r="I36" s="36">
        <f>COUNTA('Monitoria Anual - 1'!Q56:Q60)</f>
        <v>2</v>
      </c>
      <c r="J36" s="37">
        <f>COUNTA('Monitoria Anual - 1'!R56:R60)</f>
        <v>0</v>
      </c>
      <c r="W36" s="1"/>
      <c r="X36" s="11"/>
    </row>
    <row r="37" spans="1:30" x14ac:dyDescent="0.25">
      <c r="A37" s="11"/>
      <c r="C37" s="80" t="s">
        <v>830</v>
      </c>
      <c r="D37" s="79">
        <f t="shared" si="2"/>
        <v>5</v>
      </c>
      <c r="E37" s="35">
        <f>COUNTA('Monitoria Anual - 1'!S61:S65)</f>
        <v>0</v>
      </c>
      <c r="F37" s="36">
        <f>COUNTA('Monitoria Anual - 1'!N61:N65)</f>
        <v>0</v>
      </c>
      <c r="G37" s="36">
        <f>COUNTA('Monitoria Anual - 1'!O61:O65)</f>
        <v>0</v>
      </c>
      <c r="H37" s="36">
        <f>COUNTA('Monitoria Anual - 1'!P61:P65)</f>
        <v>2</v>
      </c>
      <c r="I37" s="36">
        <f>COUNTA('Monitoria Anual - 1'!Q61:Q65)</f>
        <v>3</v>
      </c>
      <c r="J37" s="37">
        <f>COUNTA('Monitoria Anual - 1'!R61:R65)</f>
        <v>0</v>
      </c>
      <c r="W37" s="1"/>
      <c r="X37" s="11"/>
    </row>
    <row r="38" spans="1:30" x14ac:dyDescent="0.25">
      <c r="A38" s="11"/>
      <c r="C38" s="80" t="s">
        <v>831</v>
      </c>
      <c r="D38" s="79">
        <f t="shared" si="2"/>
        <v>3</v>
      </c>
      <c r="E38" s="35">
        <f>COUNTA('Monitoria Anual - 1'!S66:S68)</f>
        <v>0</v>
      </c>
      <c r="F38" s="36">
        <f>COUNTA('Monitoria Anual - 1'!N66:N68)</f>
        <v>1</v>
      </c>
      <c r="G38" s="36">
        <f>COUNTA('Monitoria Anual - 1'!O66:O68)</f>
        <v>1</v>
      </c>
      <c r="H38" s="36">
        <f>COUNTA('Monitoria Anual - 1'!P66:P68)</f>
        <v>0</v>
      </c>
      <c r="I38" s="36">
        <f>COUNTA('Monitoria Anual - 1'!Q66:Q68)</f>
        <v>1</v>
      </c>
      <c r="J38" s="37">
        <f>COUNTA('Monitoria Anual - 1'!R66:R68)</f>
        <v>0</v>
      </c>
      <c r="W38" s="1"/>
      <c r="X38" s="11"/>
    </row>
    <row r="39" spans="1:30" x14ac:dyDescent="0.25">
      <c r="A39" s="11"/>
      <c r="C39" s="80" t="s">
        <v>832</v>
      </c>
      <c r="D39" s="79">
        <f t="shared" si="2"/>
        <v>5</v>
      </c>
      <c r="E39" s="35">
        <f>COUNTA('Monitoria Anual - 1'!S69:S73)</f>
        <v>0</v>
      </c>
      <c r="F39" s="36">
        <f>COUNTA('Monitoria Anual - 1'!N69:N73)</f>
        <v>1</v>
      </c>
      <c r="G39" s="36">
        <f>COUNTA('Monitoria Anual - 1'!O69:O73)</f>
        <v>1</v>
      </c>
      <c r="H39" s="36">
        <f>COUNTA('Monitoria Anual - 1'!P69:P73)</f>
        <v>1</v>
      </c>
      <c r="I39" s="36">
        <f>COUNTA('Monitoria Anual - 1'!Q69:Q73)</f>
        <v>2</v>
      </c>
      <c r="J39" s="37">
        <f>COUNTA('Monitoria Anual - 1'!R69:R73)</f>
        <v>0</v>
      </c>
      <c r="W39" s="1"/>
      <c r="X39" s="11"/>
    </row>
    <row r="40" spans="1:30" x14ac:dyDescent="0.25">
      <c r="A40" s="11"/>
      <c r="C40" s="80" t="s">
        <v>833</v>
      </c>
      <c r="D40" s="79">
        <f t="shared" si="2"/>
        <v>5</v>
      </c>
      <c r="E40" s="35">
        <f>COUNTA('Monitoria Anual - 1'!#REF!)</f>
        <v>1</v>
      </c>
      <c r="F40" s="36">
        <f>COUNTA('Monitoria Anual - 1'!#REF!)</f>
        <v>1</v>
      </c>
      <c r="G40" s="36">
        <f>COUNTA('Monitoria Anual - 1'!#REF!)</f>
        <v>1</v>
      </c>
      <c r="H40" s="36">
        <f>COUNTA('Monitoria Anual - 1'!#REF!)</f>
        <v>1</v>
      </c>
      <c r="I40" s="36">
        <f>COUNTA('Monitoria Anual - 1'!#REF!)</f>
        <v>1</v>
      </c>
      <c r="J40" s="37">
        <f>COUNTA('Monitoria Anual - 1'!#REF!)</f>
        <v>1</v>
      </c>
      <c r="W40" s="1"/>
      <c r="X40" s="11"/>
    </row>
    <row r="41" spans="1:30" ht="15.75" thickBot="1" x14ac:dyDescent="0.3">
      <c r="A41" s="11"/>
      <c r="C41" s="81" t="s">
        <v>834</v>
      </c>
      <c r="D41" s="104">
        <f t="shared" si="2"/>
        <v>5</v>
      </c>
      <c r="E41" s="38">
        <f>COUNTA('Monitoria Anual - 1'!#REF!)</f>
        <v>1</v>
      </c>
      <c r="F41" s="39">
        <f>COUNTA('Monitoria Anual - 1'!#REF!)</f>
        <v>1</v>
      </c>
      <c r="G41" s="39">
        <f>COUNTA('Monitoria Anual - 1'!#REF!)</f>
        <v>1</v>
      </c>
      <c r="H41" s="39">
        <f>COUNTA('Monitoria Anual - 1'!#REF!)</f>
        <v>1</v>
      </c>
      <c r="I41" s="39">
        <f>COUNTA('Monitoria Anual - 1'!#REF!)</f>
        <v>1</v>
      </c>
      <c r="J41" s="40">
        <f>COUNTA('Monitoria Anual - 1'!#REF!)</f>
        <v>1</v>
      </c>
      <c r="W41" s="1"/>
      <c r="X41" s="11"/>
    </row>
    <row r="42" spans="1:30" x14ac:dyDescent="0.25">
      <c r="A42" s="11"/>
      <c r="X42" s="11"/>
    </row>
    <row r="43" spans="1:30"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row r="45" spans="1:30" x14ac:dyDescent="0.2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row>
    <row r="46" spans="1:30" x14ac:dyDescent="0.2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row>
    <row r="47" spans="1:30" x14ac:dyDescent="0.25">
      <c r="A47" s="105"/>
      <c r="B47" s="105"/>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row>
  </sheetData>
  <sheetProtection password="ECFE" sheet="1" objects="1" scenarios="1"/>
  <protectedRanges>
    <protectedRange password="ECFE" sqref="A1:AD4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41">
    <cfRule type="cellIs" dxfId="32"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28"/>
  <sheetViews>
    <sheetView showGridLines="0" zoomScale="80" zoomScaleNormal="80" workbookViewId="0">
      <pane xSplit="5" ySplit="9" topLeftCell="F72" activePane="bottomRight" state="frozen"/>
      <selection pane="topRight" activeCell="F1" sqref="F1"/>
      <selection pane="bottomLeft" activeCell="A10" sqref="A10"/>
      <selection pane="bottomRight" activeCell="B9" sqref="B9:B72"/>
    </sheetView>
  </sheetViews>
  <sheetFormatPr defaultColWidth="8.85546875" defaultRowHeight="15" x14ac:dyDescent="0.25"/>
  <cols>
    <col min="1" max="1" width="8.28515625" style="2" customWidth="1"/>
    <col min="2" max="2" width="7.28515625" style="2" customWidth="1"/>
    <col min="3" max="3" width="26.7109375" style="2" customWidth="1"/>
    <col min="4" max="4" width="25.7109375" style="2" customWidth="1"/>
    <col min="5" max="5" width="20.5703125" style="2" customWidth="1"/>
    <col min="6" max="6" width="11.28515625" style="2" customWidth="1"/>
    <col min="7" max="7" width="12" style="2" customWidth="1"/>
    <col min="8" max="8" width="17" style="2" customWidth="1"/>
    <col min="9" max="9" width="16.7109375" style="2" customWidth="1"/>
    <col min="10" max="10" width="45.42578125" style="2" customWidth="1"/>
    <col min="11" max="11" width="25.140625" style="2" customWidth="1"/>
    <col min="12" max="12" width="20.5703125" style="2" customWidth="1"/>
    <col min="13" max="13" width="52.28515625" style="2" customWidth="1"/>
    <col min="14" max="14" width="9.85546875" style="61" customWidth="1"/>
    <col min="15" max="15" width="12.140625" style="61" customWidth="1"/>
    <col min="16" max="16" width="10.28515625" style="61" customWidth="1"/>
    <col min="17" max="18" width="10.42578125" style="61" customWidth="1"/>
    <col min="19" max="19" width="9.140625" style="61" customWidth="1"/>
    <col min="20" max="20" width="105.42578125" style="2" customWidth="1"/>
    <col min="21" max="21" width="108.140625" style="2" customWidth="1"/>
    <col min="22" max="22" width="86.42578125" style="2" customWidth="1"/>
    <col min="23" max="23" width="26.7109375" style="2" customWidth="1"/>
    <col min="24" max="24" width="78" style="2" customWidth="1"/>
    <col min="25" max="27" width="28.85546875" style="2" customWidth="1"/>
    <col min="28" max="29" width="18.7109375" style="2" customWidth="1"/>
    <col min="30" max="30" width="26.5703125" style="2" customWidth="1"/>
    <col min="31" max="31" width="18.7109375" style="2" customWidth="1"/>
    <col min="32" max="32" width="34.5703125" style="2" customWidth="1"/>
    <col min="33" max="33" width="23" style="2" bestFit="1" customWidth="1"/>
    <col min="34" max="34" width="18.7109375" style="2" customWidth="1"/>
    <col min="35" max="35" width="40.14062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416" t="s">
        <v>0</v>
      </c>
      <c r="B1" s="416"/>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18"/>
    </row>
    <row r="2" spans="1:40" ht="8.25" customHeight="1" thickBot="1" x14ac:dyDescent="0.3">
      <c r="A2" s="417" t="s">
        <v>835</v>
      </c>
      <c r="B2" s="417"/>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7"/>
      <c r="AI2" s="417"/>
      <c r="AJ2" s="18"/>
    </row>
    <row r="3" spans="1:40" ht="6.75" customHeight="1" thickTop="1" x14ac:dyDescent="0.25">
      <c r="AJ3" s="18"/>
    </row>
    <row r="4" spans="1:40" ht="12" customHeight="1" x14ac:dyDescent="0.25">
      <c r="A4" s="56" t="s">
        <v>2</v>
      </c>
      <c r="B4" s="451" t="s">
        <v>836</v>
      </c>
      <c r="C4" s="451"/>
      <c r="D4" s="451"/>
      <c r="E4" s="451"/>
      <c r="F4" s="451"/>
      <c r="G4" s="452"/>
      <c r="H4" s="13"/>
      <c r="I4" s="13"/>
      <c r="J4" s="13"/>
      <c r="K4" s="13"/>
      <c r="L4" s="13"/>
      <c r="M4" s="13"/>
      <c r="N4" s="13"/>
      <c r="O4" s="13"/>
      <c r="P4" s="13"/>
      <c r="Q4" s="13"/>
      <c r="R4" s="13"/>
      <c r="S4" s="2"/>
      <c r="AJ4" s="18"/>
    </row>
    <row r="5" spans="1:40" ht="7.5" customHeight="1" x14ac:dyDescent="0.25">
      <c r="AJ5" s="18"/>
    </row>
    <row r="6" spans="1:40" ht="7.5" customHeight="1" x14ac:dyDescent="0.25">
      <c r="A6" s="56" t="s">
        <v>4</v>
      </c>
      <c r="B6" s="430" t="s">
        <v>837</v>
      </c>
      <c r="C6" s="431"/>
      <c r="M6" s="61"/>
      <c r="AJ6" s="18"/>
      <c r="AN6" s="2" t="s">
        <v>6</v>
      </c>
    </row>
    <row r="7" spans="1:40" ht="6" customHeight="1" thickBot="1" x14ac:dyDescent="0.3">
      <c r="AJ7" s="18"/>
      <c r="AN7" s="62" t="s">
        <v>7</v>
      </c>
    </row>
    <row r="8" spans="1:40" ht="14.25" customHeight="1" thickBot="1" x14ac:dyDescent="0.3">
      <c r="A8" s="406" t="s">
        <v>8</v>
      </c>
      <c r="B8" s="407"/>
      <c r="C8" s="407"/>
      <c r="D8" s="407"/>
      <c r="E8" s="407"/>
      <c r="F8" s="407"/>
      <c r="G8" s="407"/>
      <c r="H8" s="407"/>
      <c r="I8" s="407"/>
      <c r="J8" s="407"/>
      <c r="K8" s="407"/>
      <c r="L8" s="407"/>
      <c r="M8" s="408"/>
      <c r="N8" s="385" t="s">
        <v>9</v>
      </c>
      <c r="O8" s="386"/>
      <c r="P8" s="386"/>
      <c r="Q8" s="386"/>
      <c r="R8" s="386"/>
      <c r="S8" s="386"/>
      <c r="T8" s="386"/>
      <c r="U8" s="386"/>
      <c r="V8" s="386"/>
      <c r="W8" s="386"/>
      <c r="X8" s="387"/>
      <c r="Y8" s="418" t="s">
        <v>10</v>
      </c>
      <c r="Z8" s="419"/>
      <c r="AA8" s="419"/>
      <c r="AB8" s="419"/>
      <c r="AC8" s="419"/>
      <c r="AD8" s="419"/>
      <c r="AE8" s="419"/>
      <c r="AF8" s="419"/>
      <c r="AG8" s="419"/>
      <c r="AH8" s="419"/>
      <c r="AI8" s="420"/>
      <c r="AJ8" s="18"/>
    </row>
    <row r="9" spans="1:40" ht="28.5" customHeight="1" x14ac:dyDescent="0.25">
      <c r="A9" s="421" t="s">
        <v>11</v>
      </c>
      <c r="B9" s="411" t="s">
        <v>12</v>
      </c>
      <c r="C9" s="411" t="s">
        <v>13</v>
      </c>
      <c r="D9" s="411" t="s">
        <v>14</v>
      </c>
      <c r="E9" s="423" t="s">
        <v>15</v>
      </c>
      <c r="F9" s="411" t="s">
        <v>16</v>
      </c>
      <c r="G9" s="411"/>
      <c r="H9" s="411" t="s">
        <v>17</v>
      </c>
      <c r="I9" s="411" t="s">
        <v>18</v>
      </c>
      <c r="J9" s="411" t="s">
        <v>19</v>
      </c>
      <c r="K9" s="413" t="s">
        <v>20</v>
      </c>
      <c r="L9" s="414"/>
      <c r="M9" s="411" t="s">
        <v>21</v>
      </c>
      <c r="N9" s="392" t="s">
        <v>22</v>
      </c>
      <c r="O9" s="394" t="s">
        <v>23</v>
      </c>
      <c r="P9" s="396" t="s">
        <v>24</v>
      </c>
      <c r="Q9" s="398" t="s">
        <v>25</v>
      </c>
      <c r="R9" s="400" t="s">
        <v>26</v>
      </c>
      <c r="S9" s="402" t="s">
        <v>27</v>
      </c>
      <c r="T9" s="404" t="s">
        <v>28</v>
      </c>
      <c r="U9" s="404" t="s">
        <v>29</v>
      </c>
      <c r="V9" s="404" t="s">
        <v>30</v>
      </c>
      <c r="W9" s="404" t="s">
        <v>31</v>
      </c>
      <c r="X9" s="388" t="s">
        <v>32</v>
      </c>
      <c r="Y9" s="390" t="s">
        <v>33</v>
      </c>
      <c r="Z9" s="379" t="s">
        <v>34</v>
      </c>
      <c r="AA9" s="383" t="s">
        <v>35</v>
      </c>
      <c r="AB9" s="379" t="s">
        <v>36</v>
      </c>
      <c r="AC9" s="379" t="s">
        <v>37</v>
      </c>
      <c r="AD9" s="379" t="s">
        <v>38</v>
      </c>
      <c r="AE9" s="379" t="s">
        <v>39</v>
      </c>
      <c r="AF9" s="432" t="s">
        <v>40</v>
      </c>
      <c r="AG9" s="379" t="s">
        <v>41</v>
      </c>
      <c r="AH9" s="379" t="s">
        <v>42</v>
      </c>
      <c r="AI9" s="425" t="s">
        <v>43</v>
      </c>
      <c r="AJ9" s="18"/>
    </row>
    <row r="10" spans="1:40" ht="17.25" customHeight="1" thickBot="1" x14ac:dyDescent="0.3">
      <c r="A10" s="422"/>
      <c r="B10" s="412"/>
      <c r="C10" s="412"/>
      <c r="D10" s="412"/>
      <c r="E10" s="424"/>
      <c r="F10" s="55" t="s">
        <v>44</v>
      </c>
      <c r="G10" s="55" t="s">
        <v>45</v>
      </c>
      <c r="H10" s="412"/>
      <c r="I10" s="412"/>
      <c r="J10" s="412"/>
      <c r="K10" s="102" t="s">
        <v>46</v>
      </c>
      <c r="L10" s="102" t="s">
        <v>47</v>
      </c>
      <c r="M10" s="412"/>
      <c r="N10" s="393"/>
      <c r="O10" s="395"/>
      <c r="P10" s="397"/>
      <c r="Q10" s="399"/>
      <c r="R10" s="401"/>
      <c r="S10" s="403"/>
      <c r="T10" s="405"/>
      <c r="U10" s="405"/>
      <c r="V10" s="405"/>
      <c r="W10" s="405"/>
      <c r="X10" s="389"/>
      <c r="Y10" s="391"/>
      <c r="Z10" s="380"/>
      <c r="AA10" s="384"/>
      <c r="AB10" s="380"/>
      <c r="AC10" s="380"/>
      <c r="AD10" s="380"/>
      <c r="AE10" s="380"/>
      <c r="AF10" s="433"/>
      <c r="AG10" s="380"/>
      <c r="AH10" s="380"/>
      <c r="AI10" s="426"/>
      <c r="AJ10" s="18"/>
    </row>
    <row r="11" spans="1:40" ht="171.75" customHeight="1" x14ac:dyDescent="0.25">
      <c r="A11" s="415" t="s">
        <v>48</v>
      </c>
      <c r="B11" s="112" t="s">
        <v>49</v>
      </c>
      <c r="C11" s="129" t="s">
        <v>50</v>
      </c>
      <c r="D11" s="112" t="s">
        <v>838</v>
      </c>
      <c r="E11" s="112" t="s">
        <v>52</v>
      </c>
      <c r="F11" s="181">
        <v>43770</v>
      </c>
      <c r="G11" s="181">
        <v>45596</v>
      </c>
      <c r="H11" s="112" t="s">
        <v>55</v>
      </c>
      <c r="I11" s="115">
        <v>200000</v>
      </c>
      <c r="J11" s="112" t="s">
        <v>56</v>
      </c>
      <c r="K11" s="112" t="s">
        <v>57</v>
      </c>
      <c r="L11" s="112" t="s">
        <v>58</v>
      </c>
      <c r="M11" s="112" t="s">
        <v>839</v>
      </c>
      <c r="N11" s="63"/>
      <c r="O11" s="64"/>
      <c r="P11" s="63"/>
      <c r="Q11" s="63" t="s">
        <v>60</v>
      </c>
      <c r="R11" s="63"/>
      <c r="S11" s="65"/>
      <c r="T11" s="159" t="s">
        <v>840</v>
      </c>
      <c r="U11" s="159" t="s">
        <v>841</v>
      </c>
      <c r="V11" s="163"/>
      <c r="W11" s="163" t="s">
        <v>842</v>
      </c>
      <c r="X11" s="159" t="s">
        <v>843</v>
      </c>
      <c r="Y11" s="163"/>
      <c r="Z11" s="163"/>
      <c r="AA11" s="163"/>
      <c r="AB11" s="163"/>
      <c r="AC11" s="163"/>
      <c r="AD11" s="163"/>
      <c r="AE11" s="163"/>
      <c r="AF11" s="163"/>
      <c r="AG11" s="163"/>
      <c r="AH11" s="163"/>
      <c r="AI11" s="159" t="s">
        <v>844</v>
      </c>
      <c r="AJ11" s="18"/>
    </row>
    <row r="12" spans="1:40" ht="165" customHeight="1" x14ac:dyDescent="0.25">
      <c r="A12" s="374"/>
      <c r="B12" s="112" t="s">
        <v>68</v>
      </c>
      <c r="C12" s="129" t="s">
        <v>69</v>
      </c>
      <c r="D12" s="112" t="s">
        <v>70</v>
      </c>
      <c r="E12" s="112" t="s">
        <v>71</v>
      </c>
      <c r="F12" s="181">
        <v>43770</v>
      </c>
      <c r="G12" s="181">
        <v>45596</v>
      </c>
      <c r="H12" s="112" t="s">
        <v>72</v>
      </c>
      <c r="I12" s="115">
        <v>0</v>
      </c>
      <c r="J12" s="112" t="s">
        <v>73</v>
      </c>
      <c r="K12" s="112" t="s">
        <v>74</v>
      </c>
      <c r="L12" s="112" t="s">
        <v>75</v>
      </c>
      <c r="M12" s="112" t="s">
        <v>845</v>
      </c>
      <c r="N12" s="63"/>
      <c r="O12" s="63"/>
      <c r="P12" s="63" t="s">
        <v>60</v>
      </c>
      <c r="Q12" s="63"/>
      <c r="R12" s="63"/>
      <c r="S12" s="65"/>
      <c r="T12" s="158" t="s">
        <v>846</v>
      </c>
      <c r="U12" s="160"/>
      <c r="V12" s="158" t="s">
        <v>847</v>
      </c>
      <c r="W12" s="158" t="s">
        <v>848</v>
      </c>
      <c r="X12" s="158" t="s">
        <v>849</v>
      </c>
      <c r="Y12" s="160"/>
      <c r="Z12" s="160"/>
      <c r="AA12" s="160"/>
      <c r="AB12" s="160"/>
      <c r="AC12" s="160"/>
      <c r="AD12" s="160"/>
      <c r="AE12" s="160"/>
      <c r="AF12" s="160"/>
      <c r="AG12" s="160"/>
      <c r="AH12" s="160"/>
      <c r="AI12" s="160"/>
      <c r="AJ12" s="18"/>
    </row>
    <row r="13" spans="1:40" ht="104.25" customHeight="1" x14ac:dyDescent="0.25">
      <c r="A13" s="374"/>
      <c r="B13" s="112" t="s">
        <v>81</v>
      </c>
      <c r="C13" s="129" t="s">
        <v>850</v>
      </c>
      <c r="D13" s="112" t="s">
        <v>851</v>
      </c>
      <c r="E13" s="130" t="s">
        <v>84</v>
      </c>
      <c r="F13" s="181">
        <v>43770</v>
      </c>
      <c r="G13" s="181">
        <v>45596</v>
      </c>
      <c r="H13" s="112" t="s">
        <v>86</v>
      </c>
      <c r="I13" s="115">
        <v>300000</v>
      </c>
      <c r="J13" s="114" t="s">
        <v>852</v>
      </c>
      <c r="K13" s="114" t="s">
        <v>88</v>
      </c>
      <c r="L13" s="112" t="s">
        <v>58</v>
      </c>
      <c r="M13" s="112" t="s">
        <v>89</v>
      </c>
      <c r="N13" s="63"/>
      <c r="O13" s="63"/>
      <c r="P13" s="63" t="s">
        <v>60</v>
      </c>
      <c r="Q13" s="63"/>
      <c r="R13" s="63"/>
      <c r="S13" s="65"/>
      <c r="T13" s="158" t="s">
        <v>853</v>
      </c>
      <c r="U13" s="160" t="s">
        <v>854</v>
      </c>
      <c r="V13" s="158" t="s">
        <v>855</v>
      </c>
      <c r="W13" s="160" t="s">
        <v>856</v>
      </c>
      <c r="X13" s="158" t="s">
        <v>857</v>
      </c>
      <c r="Y13" s="160"/>
      <c r="Z13" s="160"/>
      <c r="AA13" s="160"/>
      <c r="AB13" s="160"/>
      <c r="AC13" s="160"/>
      <c r="AD13" s="160"/>
      <c r="AE13" s="160"/>
      <c r="AF13" s="160"/>
      <c r="AG13" s="160"/>
      <c r="AH13" s="160"/>
      <c r="AI13" s="160"/>
      <c r="AJ13" s="18"/>
    </row>
    <row r="14" spans="1:40" ht="123.75" customHeight="1" x14ac:dyDescent="0.25">
      <c r="A14" s="374"/>
      <c r="B14" s="112" t="s">
        <v>103</v>
      </c>
      <c r="C14" s="129" t="s">
        <v>104</v>
      </c>
      <c r="D14" s="112" t="s">
        <v>105</v>
      </c>
      <c r="E14" s="112" t="s">
        <v>858</v>
      </c>
      <c r="F14" s="181">
        <v>43770</v>
      </c>
      <c r="G14" s="181">
        <v>45596</v>
      </c>
      <c r="H14" s="112" t="s">
        <v>72</v>
      </c>
      <c r="I14" s="115">
        <v>200000</v>
      </c>
      <c r="J14" s="114" t="s">
        <v>859</v>
      </c>
      <c r="K14" s="114" t="s">
        <v>108</v>
      </c>
      <c r="L14" s="114" t="s">
        <v>109</v>
      </c>
      <c r="M14" s="112" t="s">
        <v>110</v>
      </c>
      <c r="N14" s="63"/>
      <c r="O14" s="63"/>
      <c r="P14" s="63" t="s">
        <v>60</v>
      </c>
      <c r="Q14" s="63"/>
      <c r="R14" s="63"/>
      <c r="S14" s="65"/>
      <c r="T14" s="158" t="s">
        <v>860</v>
      </c>
      <c r="U14" s="160"/>
      <c r="V14" s="158" t="s">
        <v>861</v>
      </c>
      <c r="W14" s="158" t="s">
        <v>862</v>
      </c>
      <c r="X14" s="158" t="s">
        <v>863</v>
      </c>
      <c r="Y14" s="160"/>
      <c r="Z14" s="158" t="s">
        <v>864</v>
      </c>
      <c r="AA14" s="160"/>
      <c r="AB14" s="160"/>
      <c r="AC14" s="160"/>
      <c r="AD14" s="160"/>
      <c r="AE14" s="160"/>
      <c r="AF14" s="160"/>
      <c r="AG14" s="160"/>
      <c r="AH14" s="160"/>
      <c r="AI14" s="158" t="s">
        <v>863</v>
      </c>
      <c r="AJ14" s="18"/>
    </row>
    <row r="15" spans="1:40" ht="110.25" customHeight="1" x14ac:dyDescent="0.25">
      <c r="A15" s="374"/>
      <c r="B15" s="131" t="s">
        <v>116</v>
      </c>
      <c r="C15" s="129" t="s">
        <v>117</v>
      </c>
      <c r="D15" s="112" t="s">
        <v>118</v>
      </c>
      <c r="E15" s="131" t="s">
        <v>119</v>
      </c>
      <c r="F15" s="181">
        <v>43770</v>
      </c>
      <c r="G15" s="181">
        <v>45596</v>
      </c>
      <c r="H15" s="132" t="s">
        <v>120</v>
      </c>
      <c r="I15" s="133">
        <v>1000000</v>
      </c>
      <c r="J15" s="114" t="s">
        <v>121</v>
      </c>
      <c r="K15" s="132" t="s">
        <v>122</v>
      </c>
      <c r="L15" s="132" t="s">
        <v>122</v>
      </c>
      <c r="M15" s="131" t="s">
        <v>123</v>
      </c>
      <c r="N15" s="63"/>
      <c r="O15" s="63"/>
      <c r="P15" s="63"/>
      <c r="Q15" s="63" t="s">
        <v>60</v>
      </c>
      <c r="R15" s="63"/>
      <c r="S15" s="65"/>
      <c r="T15" s="158" t="s">
        <v>865</v>
      </c>
      <c r="U15" s="160" t="s">
        <v>841</v>
      </c>
      <c r="V15" s="160"/>
      <c r="W15" s="160" t="s">
        <v>866</v>
      </c>
      <c r="X15" s="158" t="s">
        <v>867</v>
      </c>
      <c r="Y15" s="160"/>
      <c r="Z15" s="160"/>
      <c r="AA15" s="160"/>
      <c r="AB15" s="160"/>
      <c r="AC15" s="160"/>
      <c r="AD15" s="160"/>
      <c r="AE15" s="160"/>
      <c r="AF15" s="160"/>
      <c r="AG15" s="160"/>
      <c r="AH15" s="160"/>
      <c r="AI15" s="160"/>
      <c r="AJ15" s="18"/>
    </row>
    <row r="16" spans="1:40" ht="267.75" customHeight="1" x14ac:dyDescent="0.25">
      <c r="A16" s="374"/>
      <c r="B16" s="131" t="s">
        <v>128</v>
      </c>
      <c r="C16" s="129" t="s">
        <v>129</v>
      </c>
      <c r="D16" s="112" t="s">
        <v>868</v>
      </c>
      <c r="E16" s="131" t="s">
        <v>869</v>
      </c>
      <c r="F16" s="181">
        <v>43770</v>
      </c>
      <c r="G16" s="181">
        <v>45596</v>
      </c>
      <c r="H16" s="131" t="s">
        <v>132</v>
      </c>
      <c r="I16" s="133">
        <v>5000000</v>
      </c>
      <c r="J16" s="114" t="s">
        <v>133</v>
      </c>
      <c r="K16" s="132" t="s">
        <v>870</v>
      </c>
      <c r="L16" s="132" t="s">
        <v>135</v>
      </c>
      <c r="M16" s="131" t="s">
        <v>136</v>
      </c>
      <c r="N16" s="63"/>
      <c r="O16" s="63"/>
      <c r="P16" s="63"/>
      <c r="Q16" s="63"/>
      <c r="R16" s="63" t="s">
        <v>60</v>
      </c>
      <c r="S16" s="65"/>
      <c r="T16" s="158" t="s">
        <v>871</v>
      </c>
      <c r="U16" s="158" t="s">
        <v>872</v>
      </c>
      <c r="V16" s="167"/>
      <c r="W16" s="160" t="s">
        <v>873</v>
      </c>
      <c r="X16" s="160"/>
      <c r="Y16" s="160"/>
      <c r="Z16" s="160"/>
      <c r="AA16" s="160"/>
      <c r="AB16" s="160"/>
      <c r="AC16" s="160"/>
      <c r="AD16" s="160"/>
      <c r="AE16" s="160"/>
      <c r="AF16" s="160"/>
      <c r="AG16" s="160"/>
      <c r="AH16" s="160"/>
      <c r="AI16" s="158" t="s">
        <v>874</v>
      </c>
      <c r="AJ16" s="18"/>
    </row>
    <row r="17" spans="1:36" ht="112.5" customHeight="1" x14ac:dyDescent="0.25">
      <c r="A17" s="374"/>
      <c r="B17" s="131" t="s">
        <v>143</v>
      </c>
      <c r="C17" s="129" t="s">
        <v>875</v>
      </c>
      <c r="D17" s="112" t="s">
        <v>145</v>
      </c>
      <c r="E17" s="131" t="s">
        <v>876</v>
      </c>
      <c r="F17" s="134">
        <v>43922</v>
      </c>
      <c r="G17" s="181">
        <v>45383</v>
      </c>
      <c r="H17" s="131" t="s">
        <v>149</v>
      </c>
      <c r="I17" s="133">
        <v>300000</v>
      </c>
      <c r="J17" s="114" t="s">
        <v>150</v>
      </c>
      <c r="K17" s="132" t="s">
        <v>151</v>
      </c>
      <c r="L17" s="132" t="s">
        <v>152</v>
      </c>
      <c r="M17" s="131" t="s">
        <v>877</v>
      </c>
      <c r="N17" s="63"/>
      <c r="O17" s="63"/>
      <c r="P17" s="63" t="s">
        <v>60</v>
      </c>
      <c r="Q17" s="63"/>
      <c r="R17" s="63"/>
      <c r="S17" s="65"/>
      <c r="T17" s="158" t="s">
        <v>878</v>
      </c>
      <c r="U17" s="160" t="s">
        <v>841</v>
      </c>
      <c r="V17" s="158" t="s">
        <v>879</v>
      </c>
      <c r="W17" s="160" t="s">
        <v>866</v>
      </c>
      <c r="X17" s="158" t="s">
        <v>880</v>
      </c>
      <c r="Y17" s="160"/>
      <c r="Z17" s="160"/>
      <c r="AA17" s="160"/>
      <c r="AB17" s="160"/>
      <c r="AC17" s="160"/>
      <c r="AD17" s="160"/>
      <c r="AE17" s="160"/>
      <c r="AF17" s="160"/>
      <c r="AG17" s="160"/>
      <c r="AH17" s="160"/>
      <c r="AI17" s="160"/>
      <c r="AJ17" s="18"/>
    </row>
    <row r="18" spans="1:36" ht="105" customHeight="1" x14ac:dyDescent="0.25">
      <c r="A18" s="374"/>
      <c r="B18" s="131" t="s">
        <v>159</v>
      </c>
      <c r="C18" s="129" t="s">
        <v>160</v>
      </c>
      <c r="D18" s="112" t="s">
        <v>161</v>
      </c>
      <c r="E18" s="131" t="s">
        <v>162</v>
      </c>
      <c r="F18" s="181">
        <v>43770</v>
      </c>
      <c r="G18" s="181">
        <v>45596</v>
      </c>
      <c r="H18" s="112" t="s">
        <v>55</v>
      </c>
      <c r="I18" s="133">
        <v>30000000</v>
      </c>
      <c r="J18" s="114" t="s">
        <v>163</v>
      </c>
      <c r="K18" s="132" t="s">
        <v>57</v>
      </c>
      <c r="L18" s="132" t="s">
        <v>152</v>
      </c>
      <c r="M18" s="131" t="s">
        <v>164</v>
      </c>
      <c r="N18" s="63"/>
      <c r="O18" s="63"/>
      <c r="P18" s="63" t="s">
        <v>60</v>
      </c>
      <c r="Q18" s="63"/>
      <c r="R18" s="63"/>
      <c r="S18" s="65"/>
      <c r="T18" s="158" t="s">
        <v>881</v>
      </c>
      <c r="U18" s="160" t="s">
        <v>882</v>
      </c>
      <c r="V18" s="158" t="s">
        <v>883</v>
      </c>
      <c r="W18" s="158" t="s">
        <v>884</v>
      </c>
      <c r="X18" s="158" t="s">
        <v>885</v>
      </c>
      <c r="Y18" s="160"/>
      <c r="Z18" s="160" t="s">
        <v>886</v>
      </c>
      <c r="AA18" s="160"/>
      <c r="AB18" s="160"/>
      <c r="AC18" s="160"/>
      <c r="AD18" s="160"/>
      <c r="AE18" s="160"/>
      <c r="AF18" s="160"/>
      <c r="AG18" s="160"/>
      <c r="AH18" s="160"/>
      <c r="AI18" s="160"/>
      <c r="AJ18" s="18"/>
    </row>
    <row r="19" spans="1:36" ht="333.75" customHeight="1" x14ac:dyDescent="0.25">
      <c r="A19" s="374"/>
      <c r="B19" s="131" t="s">
        <v>170</v>
      </c>
      <c r="C19" s="129" t="s">
        <v>887</v>
      </c>
      <c r="D19" s="112" t="s">
        <v>172</v>
      </c>
      <c r="E19" s="131" t="s">
        <v>173</v>
      </c>
      <c r="F19" s="181">
        <v>43770</v>
      </c>
      <c r="G19" s="181">
        <v>45596</v>
      </c>
      <c r="H19" s="131" t="s">
        <v>174</v>
      </c>
      <c r="I19" s="133">
        <v>5000000</v>
      </c>
      <c r="J19" s="114" t="s">
        <v>175</v>
      </c>
      <c r="K19" s="132" t="s">
        <v>176</v>
      </c>
      <c r="L19" s="132" t="s">
        <v>152</v>
      </c>
      <c r="M19" s="131" t="s">
        <v>177</v>
      </c>
      <c r="N19" s="63"/>
      <c r="O19" s="63"/>
      <c r="P19" s="63" t="s">
        <v>60</v>
      </c>
      <c r="Q19" s="63"/>
      <c r="R19" s="63"/>
      <c r="S19" s="65"/>
      <c r="T19" s="178" t="s">
        <v>888</v>
      </c>
      <c r="U19" s="158" t="s">
        <v>889</v>
      </c>
      <c r="V19" s="158" t="s">
        <v>890</v>
      </c>
      <c r="W19" s="158" t="s">
        <v>891</v>
      </c>
      <c r="X19" s="178" t="s">
        <v>892</v>
      </c>
      <c r="Y19" s="160"/>
      <c r="Z19" s="160"/>
      <c r="AA19" s="160"/>
      <c r="AB19" s="160"/>
      <c r="AC19" s="160"/>
      <c r="AD19" s="160"/>
      <c r="AE19" s="160"/>
      <c r="AF19" s="160"/>
      <c r="AG19" s="160"/>
      <c r="AH19" s="160"/>
      <c r="AI19" s="158" t="s">
        <v>893</v>
      </c>
      <c r="AJ19" s="18"/>
    </row>
    <row r="20" spans="1:36" ht="131.25" customHeight="1" x14ac:dyDescent="0.25">
      <c r="A20" s="374"/>
      <c r="B20" s="131" t="s">
        <v>184</v>
      </c>
      <c r="C20" s="129" t="s">
        <v>185</v>
      </c>
      <c r="D20" s="112" t="s">
        <v>186</v>
      </c>
      <c r="E20" s="131" t="s">
        <v>894</v>
      </c>
      <c r="F20" s="181">
        <v>43770</v>
      </c>
      <c r="G20" s="181">
        <v>45596</v>
      </c>
      <c r="H20" s="112" t="s">
        <v>86</v>
      </c>
      <c r="I20" s="133">
        <v>1000000</v>
      </c>
      <c r="J20" s="114" t="s">
        <v>188</v>
      </c>
      <c r="K20" s="132" t="s">
        <v>189</v>
      </c>
      <c r="L20" s="132" t="s">
        <v>190</v>
      </c>
      <c r="M20" s="131"/>
      <c r="N20" s="63"/>
      <c r="O20" s="63"/>
      <c r="P20" s="63"/>
      <c r="Q20" s="63" t="s">
        <v>60</v>
      </c>
      <c r="R20" s="63"/>
      <c r="S20" s="65"/>
      <c r="T20" s="158" t="s">
        <v>895</v>
      </c>
      <c r="U20" s="158" t="s">
        <v>896</v>
      </c>
      <c r="V20" s="160"/>
      <c r="W20" s="160" t="s">
        <v>856</v>
      </c>
      <c r="X20" s="160"/>
      <c r="Y20" s="160"/>
      <c r="Z20" s="160" t="s">
        <v>897</v>
      </c>
      <c r="AA20" s="160"/>
      <c r="AB20" s="160"/>
      <c r="AC20" s="160"/>
      <c r="AD20" s="160"/>
      <c r="AE20" s="160"/>
      <c r="AF20" s="160"/>
      <c r="AG20" s="160"/>
      <c r="AH20" s="160"/>
      <c r="AI20" s="160"/>
      <c r="AJ20" s="18"/>
    </row>
    <row r="21" spans="1:36" ht="315.75" customHeight="1" x14ac:dyDescent="0.25">
      <c r="A21" s="375"/>
      <c r="B21" s="112" t="s">
        <v>196</v>
      </c>
      <c r="C21" s="129" t="s">
        <v>197</v>
      </c>
      <c r="D21" s="112" t="s">
        <v>198</v>
      </c>
      <c r="E21" s="112" t="s">
        <v>199</v>
      </c>
      <c r="F21" s="181">
        <v>43770</v>
      </c>
      <c r="G21" s="181">
        <v>45596</v>
      </c>
      <c r="H21" s="112" t="s">
        <v>200</v>
      </c>
      <c r="I21" s="115">
        <v>1000000</v>
      </c>
      <c r="J21" s="114" t="s">
        <v>201</v>
      </c>
      <c r="K21" s="114" t="s">
        <v>202</v>
      </c>
      <c r="L21" s="132" t="s">
        <v>190</v>
      </c>
      <c r="M21" s="112" t="s">
        <v>898</v>
      </c>
      <c r="N21" s="63"/>
      <c r="O21" s="63"/>
      <c r="P21" s="63" t="s">
        <v>60</v>
      </c>
      <c r="Q21" s="63"/>
      <c r="R21" s="63"/>
      <c r="S21" s="65"/>
      <c r="T21" s="158" t="s">
        <v>899</v>
      </c>
      <c r="U21" s="158" t="s">
        <v>900</v>
      </c>
      <c r="V21" s="158" t="s">
        <v>901</v>
      </c>
      <c r="W21" s="158" t="s">
        <v>902</v>
      </c>
      <c r="X21" s="160"/>
      <c r="Y21" s="160"/>
      <c r="Z21" s="158" t="s">
        <v>903</v>
      </c>
      <c r="AA21" s="160"/>
      <c r="AB21" s="160"/>
      <c r="AC21" s="160"/>
      <c r="AD21" s="158"/>
      <c r="AE21" s="160"/>
      <c r="AF21" s="158" t="s">
        <v>904</v>
      </c>
      <c r="AG21" s="160"/>
      <c r="AH21" s="160"/>
      <c r="AI21" s="158" t="s">
        <v>905</v>
      </c>
      <c r="AJ21" s="18"/>
    </row>
    <row r="22" spans="1:36" ht="186" customHeight="1" x14ac:dyDescent="0.25">
      <c r="A22" s="373" t="s">
        <v>210</v>
      </c>
      <c r="B22" s="112" t="s">
        <v>211</v>
      </c>
      <c r="C22" s="129" t="s">
        <v>906</v>
      </c>
      <c r="D22" s="112" t="s">
        <v>907</v>
      </c>
      <c r="E22" s="112" t="s">
        <v>214</v>
      </c>
      <c r="F22" s="181">
        <v>43770</v>
      </c>
      <c r="G22" s="181">
        <v>45596</v>
      </c>
      <c r="H22" s="112" t="s">
        <v>217</v>
      </c>
      <c r="I22" s="115">
        <v>0</v>
      </c>
      <c r="J22" s="114" t="s">
        <v>218</v>
      </c>
      <c r="K22" s="114" t="s">
        <v>219</v>
      </c>
      <c r="L22" s="114" t="s">
        <v>219</v>
      </c>
      <c r="M22" s="112"/>
      <c r="N22" s="63"/>
      <c r="O22" s="63" t="s">
        <v>60</v>
      </c>
      <c r="P22" s="63"/>
      <c r="Q22" s="63"/>
      <c r="R22" s="63"/>
      <c r="S22" s="65"/>
      <c r="T22" s="158" t="s">
        <v>908</v>
      </c>
      <c r="U22" s="160" t="s">
        <v>909</v>
      </c>
      <c r="V22" s="158" t="s">
        <v>910</v>
      </c>
      <c r="W22" s="160" t="s">
        <v>911</v>
      </c>
      <c r="X22" s="158" t="s">
        <v>912</v>
      </c>
      <c r="Y22" s="158" t="s">
        <v>913</v>
      </c>
      <c r="Z22" s="158"/>
      <c r="AA22" s="160"/>
      <c r="AB22" s="160"/>
      <c r="AC22" s="160" t="s">
        <v>914</v>
      </c>
      <c r="AD22" s="160"/>
      <c r="AE22" s="160"/>
      <c r="AF22" s="160"/>
      <c r="AG22" s="160"/>
      <c r="AH22" s="160"/>
      <c r="AI22" s="158" t="s">
        <v>915</v>
      </c>
      <c r="AJ22" s="18"/>
    </row>
    <row r="23" spans="1:36" ht="139.5" customHeight="1" x14ac:dyDescent="0.25">
      <c r="A23" s="449"/>
      <c r="B23" s="131" t="s">
        <v>228</v>
      </c>
      <c r="C23" s="129" t="s">
        <v>916</v>
      </c>
      <c r="D23" s="112" t="s">
        <v>230</v>
      </c>
      <c r="E23" s="112" t="s">
        <v>231</v>
      </c>
      <c r="F23" s="181">
        <v>43770</v>
      </c>
      <c r="G23" s="181">
        <v>45596</v>
      </c>
      <c r="H23" s="112" t="s">
        <v>917</v>
      </c>
      <c r="I23" s="115">
        <v>50000</v>
      </c>
      <c r="J23" s="112" t="s">
        <v>233</v>
      </c>
      <c r="K23" s="176" t="s">
        <v>239</v>
      </c>
      <c r="L23" s="177" t="s">
        <v>240</v>
      </c>
      <c r="M23" s="112" t="s">
        <v>918</v>
      </c>
      <c r="N23" s="63"/>
      <c r="O23" s="63"/>
      <c r="P23" s="63" t="s">
        <v>60</v>
      </c>
      <c r="Q23" s="63"/>
      <c r="R23" s="63"/>
      <c r="S23" s="65"/>
      <c r="T23" s="158" t="s">
        <v>919</v>
      </c>
      <c r="U23" s="160" t="s">
        <v>920</v>
      </c>
      <c r="V23" s="158" t="s">
        <v>921</v>
      </c>
      <c r="W23" s="160" t="s">
        <v>922</v>
      </c>
      <c r="X23" s="158" t="s">
        <v>923</v>
      </c>
      <c r="Y23" s="160"/>
      <c r="Z23" s="158" t="s">
        <v>924</v>
      </c>
      <c r="AA23" s="160"/>
      <c r="AB23" s="160"/>
      <c r="AC23" s="160"/>
      <c r="AD23" s="160"/>
      <c r="AE23" s="160"/>
      <c r="AF23" s="160"/>
      <c r="AG23" s="160"/>
      <c r="AH23" s="160"/>
      <c r="AI23" s="160"/>
      <c r="AJ23" s="18"/>
    </row>
    <row r="24" spans="1:36" ht="171" customHeight="1" x14ac:dyDescent="0.25">
      <c r="A24" s="449"/>
      <c r="B24" s="112" t="s">
        <v>241</v>
      </c>
      <c r="C24" s="129" t="s">
        <v>242</v>
      </c>
      <c r="D24" s="112" t="s">
        <v>243</v>
      </c>
      <c r="E24" s="112" t="s">
        <v>244</v>
      </c>
      <c r="F24" s="181">
        <v>44509</v>
      </c>
      <c r="G24" s="181">
        <v>45596</v>
      </c>
      <c r="H24" s="112" t="s">
        <v>245</v>
      </c>
      <c r="I24" s="115">
        <v>200000</v>
      </c>
      <c r="J24" s="114" t="s">
        <v>246</v>
      </c>
      <c r="K24" s="114" t="s">
        <v>247</v>
      </c>
      <c r="L24" s="114" t="s">
        <v>248</v>
      </c>
      <c r="M24" s="112" t="s">
        <v>925</v>
      </c>
      <c r="N24" s="63"/>
      <c r="O24" s="63"/>
      <c r="P24" s="63"/>
      <c r="Q24" s="63" t="s">
        <v>60</v>
      </c>
      <c r="R24" s="63"/>
      <c r="S24" s="65"/>
      <c r="T24" s="159" t="s">
        <v>926</v>
      </c>
      <c r="U24" s="163" t="s">
        <v>927</v>
      </c>
      <c r="V24" s="163"/>
      <c r="W24" s="159" t="s">
        <v>928</v>
      </c>
      <c r="X24" s="159" t="s">
        <v>929</v>
      </c>
      <c r="Y24" s="163"/>
      <c r="Z24" s="163"/>
      <c r="AA24" s="163"/>
      <c r="AB24" s="163"/>
      <c r="AC24" s="163"/>
      <c r="AD24" s="163"/>
      <c r="AE24" s="163"/>
      <c r="AF24" s="159" t="s">
        <v>930</v>
      </c>
      <c r="AG24" s="163"/>
      <c r="AH24" s="163"/>
      <c r="AI24" s="163"/>
      <c r="AJ24" s="18"/>
    </row>
    <row r="25" spans="1:36" ht="169.5" customHeight="1" x14ac:dyDescent="0.25">
      <c r="A25" s="449"/>
      <c r="B25" s="112" t="s">
        <v>256</v>
      </c>
      <c r="C25" s="129" t="s">
        <v>257</v>
      </c>
      <c r="D25" s="112" t="s">
        <v>243</v>
      </c>
      <c r="E25" s="129" t="s">
        <v>258</v>
      </c>
      <c r="F25" s="181">
        <v>43770</v>
      </c>
      <c r="G25" s="181">
        <v>45596</v>
      </c>
      <c r="H25" s="112" t="s">
        <v>917</v>
      </c>
      <c r="I25" s="115">
        <v>250000</v>
      </c>
      <c r="J25" s="114" t="s">
        <v>931</v>
      </c>
      <c r="K25" s="114" t="s">
        <v>202</v>
      </c>
      <c r="L25" s="114" t="s">
        <v>190</v>
      </c>
      <c r="M25" s="112" t="s">
        <v>260</v>
      </c>
      <c r="N25" s="63"/>
      <c r="O25" s="63"/>
      <c r="P25" s="63" t="s">
        <v>60</v>
      </c>
      <c r="Q25" s="63"/>
      <c r="R25" s="63"/>
      <c r="S25" s="65"/>
      <c r="T25" s="159" t="s">
        <v>932</v>
      </c>
      <c r="U25" s="163" t="s">
        <v>933</v>
      </c>
      <c r="V25" s="159" t="s">
        <v>934</v>
      </c>
      <c r="W25" s="163" t="s">
        <v>922</v>
      </c>
      <c r="X25" s="163"/>
      <c r="Y25" s="163"/>
      <c r="Z25" s="163"/>
      <c r="AA25" s="163"/>
      <c r="AB25" s="163"/>
      <c r="AC25" s="163"/>
      <c r="AD25" s="163"/>
      <c r="AE25" s="163"/>
      <c r="AF25" s="163"/>
      <c r="AG25" s="163"/>
      <c r="AH25" s="163"/>
      <c r="AI25" s="163"/>
      <c r="AJ25" s="18"/>
    </row>
    <row r="26" spans="1:36" ht="135.75" customHeight="1" x14ac:dyDescent="0.25">
      <c r="A26" s="449"/>
      <c r="B26" s="112" t="s">
        <v>263</v>
      </c>
      <c r="C26" s="137" t="s">
        <v>935</v>
      </c>
      <c r="D26" s="112" t="s">
        <v>265</v>
      </c>
      <c r="E26" s="112" t="s">
        <v>266</v>
      </c>
      <c r="F26" s="181">
        <v>43770</v>
      </c>
      <c r="G26" s="181">
        <v>45596</v>
      </c>
      <c r="H26" s="112" t="s">
        <v>267</v>
      </c>
      <c r="I26" s="115">
        <v>20000</v>
      </c>
      <c r="J26" s="114" t="s">
        <v>268</v>
      </c>
      <c r="K26" s="114" t="s">
        <v>269</v>
      </c>
      <c r="L26" s="114" t="s">
        <v>58</v>
      </c>
      <c r="M26" s="112"/>
      <c r="N26" s="63"/>
      <c r="O26" s="63"/>
      <c r="P26" s="63" t="s">
        <v>60</v>
      </c>
      <c r="Q26" s="63"/>
      <c r="R26" s="63"/>
      <c r="S26" s="65"/>
      <c r="T26" s="159" t="s">
        <v>936</v>
      </c>
      <c r="U26" s="163"/>
      <c r="V26" s="159" t="s">
        <v>937</v>
      </c>
      <c r="W26" s="163" t="s">
        <v>866</v>
      </c>
      <c r="X26" s="163"/>
      <c r="Y26" s="163"/>
      <c r="Z26" s="163"/>
      <c r="AA26" s="163"/>
      <c r="AB26" s="163"/>
      <c r="AC26" s="163"/>
      <c r="AD26" s="163"/>
      <c r="AE26" s="163"/>
      <c r="AF26" s="163"/>
      <c r="AG26" s="163"/>
      <c r="AH26" s="163"/>
      <c r="AI26" s="163"/>
      <c r="AJ26" s="18"/>
    </row>
    <row r="27" spans="1:36" ht="261" customHeight="1" x14ac:dyDescent="0.25">
      <c r="A27" s="449"/>
      <c r="B27" s="131" t="s">
        <v>274</v>
      </c>
      <c r="C27" s="129" t="s">
        <v>275</v>
      </c>
      <c r="D27" s="112" t="s">
        <v>276</v>
      </c>
      <c r="E27" s="131" t="s">
        <v>277</v>
      </c>
      <c r="F27" s="181">
        <v>43770</v>
      </c>
      <c r="G27" s="181">
        <v>45596</v>
      </c>
      <c r="H27" s="131" t="s">
        <v>174</v>
      </c>
      <c r="I27" s="133">
        <v>10000000</v>
      </c>
      <c r="J27" s="132" t="s">
        <v>278</v>
      </c>
      <c r="K27" s="114" t="s">
        <v>219</v>
      </c>
      <c r="L27" s="114" t="s">
        <v>219</v>
      </c>
      <c r="M27" s="131" t="s">
        <v>279</v>
      </c>
      <c r="N27" s="63"/>
      <c r="O27" s="63"/>
      <c r="P27" s="63" t="s">
        <v>60</v>
      </c>
      <c r="Q27" s="63"/>
      <c r="R27" s="63"/>
      <c r="S27" s="65"/>
      <c r="T27" s="159" t="s">
        <v>938</v>
      </c>
      <c r="U27" s="161" t="s">
        <v>939</v>
      </c>
      <c r="V27" s="159" t="s">
        <v>940</v>
      </c>
      <c r="W27" s="159" t="s">
        <v>941</v>
      </c>
      <c r="X27" s="163"/>
      <c r="Y27" s="163"/>
      <c r="Z27" s="159" t="s">
        <v>942</v>
      </c>
      <c r="AA27" s="163"/>
      <c r="AB27" s="163"/>
      <c r="AC27" s="163"/>
      <c r="AD27" s="163"/>
      <c r="AE27" s="163"/>
      <c r="AF27" s="163"/>
      <c r="AG27" s="163"/>
      <c r="AH27" s="163"/>
      <c r="AI27" s="163"/>
      <c r="AJ27" s="18"/>
    </row>
    <row r="28" spans="1:36" ht="87.75" customHeight="1" x14ac:dyDescent="0.25">
      <c r="A28" s="449"/>
      <c r="B28" s="112" t="s">
        <v>285</v>
      </c>
      <c r="C28" s="129" t="s">
        <v>286</v>
      </c>
      <c r="D28" s="112" t="s">
        <v>287</v>
      </c>
      <c r="E28" s="112" t="s">
        <v>288</v>
      </c>
      <c r="F28" s="181">
        <v>43770</v>
      </c>
      <c r="G28" s="181">
        <v>45596</v>
      </c>
      <c r="H28" s="112" t="s">
        <v>289</v>
      </c>
      <c r="I28" s="115">
        <v>0</v>
      </c>
      <c r="J28" s="132" t="s">
        <v>290</v>
      </c>
      <c r="K28" s="114" t="s">
        <v>219</v>
      </c>
      <c r="L28" s="114" t="s">
        <v>219</v>
      </c>
      <c r="M28" s="112"/>
      <c r="N28" s="63"/>
      <c r="O28" s="63"/>
      <c r="P28" s="63" t="s">
        <v>60</v>
      </c>
      <c r="Q28" s="63"/>
      <c r="R28" s="63"/>
      <c r="S28" s="65"/>
      <c r="T28" s="159" t="s">
        <v>943</v>
      </c>
      <c r="U28" s="163" t="s">
        <v>944</v>
      </c>
      <c r="V28" s="159" t="s">
        <v>945</v>
      </c>
      <c r="W28" s="163" t="s">
        <v>479</v>
      </c>
      <c r="X28" s="163"/>
      <c r="Y28" s="163"/>
      <c r="Z28" s="163"/>
      <c r="AA28" s="163"/>
      <c r="AB28" s="163"/>
      <c r="AC28" s="163"/>
      <c r="AD28" s="163"/>
      <c r="AE28" s="163"/>
      <c r="AF28" s="163"/>
      <c r="AG28" s="163"/>
      <c r="AH28" s="163"/>
      <c r="AI28" s="163"/>
      <c r="AJ28" s="18"/>
    </row>
    <row r="29" spans="1:36" ht="121.5" customHeight="1" x14ac:dyDescent="0.25">
      <c r="A29" s="449"/>
      <c r="B29" s="112" t="s">
        <v>298</v>
      </c>
      <c r="C29" s="129" t="s">
        <v>299</v>
      </c>
      <c r="D29" s="112" t="s">
        <v>287</v>
      </c>
      <c r="E29" s="112" t="s">
        <v>300</v>
      </c>
      <c r="F29" s="181">
        <v>43770</v>
      </c>
      <c r="G29" s="181">
        <v>45596</v>
      </c>
      <c r="H29" s="112" t="s">
        <v>289</v>
      </c>
      <c r="I29" s="115">
        <v>0</v>
      </c>
      <c r="J29" s="138" t="s">
        <v>301</v>
      </c>
      <c r="K29" s="114" t="s">
        <v>219</v>
      </c>
      <c r="L29" s="114" t="s">
        <v>219</v>
      </c>
      <c r="M29" s="130" t="s">
        <v>302</v>
      </c>
      <c r="N29" s="63"/>
      <c r="O29" s="63"/>
      <c r="P29" s="63" t="s">
        <v>60</v>
      </c>
      <c r="Q29" s="63"/>
      <c r="R29" s="63"/>
      <c r="S29" s="65"/>
      <c r="T29" s="159" t="s">
        <v>946</v>
      </c>
      <c r="U29" s="163" t="s">
        <v>944</v>
      </c>
      <c r="V29" s="159" t="s">
        <v>947</v>
      </c>
      <c r="W29" s="163" t="s">
        <v>479</v>
      </c>
      <c r="X29" s="159" t="s">
        <v>948</v>
      </c>
      <c r="Y29" s="163"/>
      <c r="Z29" s="163"/>
      <c r="AA29" s="163"/>
      <c r="AB29" s="163"/>
      <c r="AC29" s="163"/>
      <c r="AD29" s="163"/>
      <c r="AE29" s="163"/>
      <c r="AF29" s="163"/>
      <c r="AG29" s="163"/>
      <c r="AH29" s="163"/>
      <c r="AI29" s="159" t="s">
        <v>949</v>
      </c>
      <c r="AJ29" s="18"/>
    </row>
    <row r="30" spans="1:36" ht="193.5" customHeight="1" x14ac:dyDescent="0.25">
      <c r="A30" s="449"/>
      <c r="B30" s="112" t="s">
        <v>309</v>
      </c>
      <c r="C30" s="112" t="s">
        <v>310</v>
      </c>
      <c r="D30" s="112" t="s">
        <v>287</v>
      </c>
      <c r="E30" s="112" t="s">
        <v>311</v>
      </c>
      <c r="F30" s="181">
        <v>43770</v>
      </c>
      <c r="G30" s="181">
        <v>44878</v>
      </c>
      <c r="H30" s="112" t="s">
        <v>149</v>
      </c>
      <c r="I30" s="115">
        <v>0</v>
      </c>
      <c r="J30" s="114" t="s">
        <v>313</v>
      </c>
      <c r="K30" s="114" t="s">
        <v>58</v>
      </c>
      <c r="L30" s="114" t="s">
        <v>58</v>
      </c>
      <c r="M30" s="112"/>
      <c r="N30" s="63"/>
      <c r="O30" s="63"/>
      <c r="P30" s="63" t="s">
        <v>60</v>
      </c>
      <c r="Q30" s="63"/>
      <c r="R30" s="63"/>
      <c r="S30" s="65"/>
      <c r="T30" s="159" t="s">
        <v>950</v>
      </c>
      <c r="U30" s="163" t="s">
        <v>944</v>
      </c>
      <c r="V30" s="159" t="s">
        <v>951</v>
      </c>
      <c r="W30" s="163" t="s">
        <v>848</v>
      </c>
      <c r="X30" s="163"/>
      <c r="Y30" s="163"/>
      <c r="Z30" s="163"/>
      <c r="AA30" s="163"/>
      <c r="AB30" s="163"/>
      <c r="AC30" s="163"/>
      <c r="AD30" s="163"/>
      <c r="AE30" s="163"/>
      <c r="AF30" s="163"/>
      <c r="AG30" s="163"/>
      <c r="AH30" s="163"/>
      <c r="AI30" s="163"/>
      <c r="AJ30" s="18"/>
    </row>
    <row r="31" spans="1:36" ht="135" customHeight="1" x14ac:dyDescent="0.25">
      <c r="A31" s="449"/>
      <c r="B31" s="112" t="s">
        <v>321</v>
      </c>
      <c r="C31" s="137" t="s">
        <v>322</v>
      </c>
      <c r="D31" s="112" t="s">
        <v>323</v>
      </c>
      <c r="E31" s="112" t="s">
        <v>311</v>
      </c>
      <c r="F31" s="181">
        <v>43770</v>
      </c>
      <c r="G31" s="181">
        <v>44878</v>
      </c>
      <c r="H31" s="112" t="s">
        <v>149</v>
      </c>
      <c r="I31" s="115">
        <v>0</v>
      </c>
      <c r="J31" s="114" t="s">
        <v>313</v>
      </c>
      <c r="K31" s="114" t="s">
        <v>58</v>
      </c>
      <c r="L31" s="114" t="s">
        <v>58</v>
      </c>
      <c r="M31" s="112"/>
      <c r="N31" s="63"/>
      <c r="O31" s="63"/>
      <c r="P31" s="63" t="s">
        <v>60</v>
      </c>
      <c r="Q31" s="63"/>
      <c r="R31" s="63"/>
      <c r="S31" s="65"/>
      <c r="T31" s="163" t="s">
        <v>952</v>
      </c>
      <c r="U31" s="163"/>
      <c r="V31" s="163" t="s">
        <v>953</v>
      </c>
      <c r="W31" s="163" t="s">
        <v>866</v>
      </c>
      <c r="X31" s="163" t="s">
        <v>954</v>
      </c>
      <c r="Y31" s="163"/>
      <c r="Z31" s="163"/>
      <c r="AA31" s="163"/>
      <c r="AB31" s="163"/>
      <c r="AC31" s="163"/>
      <c r="AD31" s="163"/>
      <c r="AE31" s="163"/>
      <c r="AF31" s="163"/>
      <c r="AG31" s="163"/>
      <c r="AH31" s="163"/>
      <c r="AI31" s="163" t="s">
        <v>954</v>
      </c>
      <c r="AJ31" s="18"/>
    </row>
    <row r="32" spans="1:36" ht="138.75" customHeight="1" x14ac:dyDescent="0.25">
      <c r="A32" s="449"/>
      <c r="B32" s="112" t="s">
        <v>330</v>
      </c>
      <c r="C32" s="129" t="s">
        <v>331</v>
      </c>
      <c r="D32" s="112" t="s">
        <v>955</v>
      </c>
      <c r="E32" s="114" t="s">
        <v>333</v>
      </c>
      <c r="F32" s="181">
        <v>43770</v>
      </c>
      <c r="G32" s="181">
        <v>45596</v>
      </c>
      <c r="H32" s="112" t="s">
        <v>917</v>
      </c>
      <c r="I32" s="115">
        <v>500000</v>
      </c>
      <c r="J32" s="114" t="s">
        <v>334</v>
      </c>
      <c r="K32" s="114" t="s">
        <v>219</v>
      </c>
      <c r="L32" s="114" t="s">
        <v>219</v>
      </c>
      <c r="M32" s="112" t="s">
        <v>956</v>
      </c>
      <c r="N32" s="63"/>
      <c r="O32" s="63"/>
      <c r="P32" s="63" t="s">
        <v>60</v>
      </c>
      <c r="Q32" s="63"/>
      <c r="R32" s="63"/>
      <c r="S32" s="65"/>
      <c r="T32" s="159" t="s">
        <v>957</v>
      </c>
      <c r="U32" s="163" t="s">
        <v>909</v>
      </c>
      <c r="V32" s="159" t="s">
        <v>958</v>
      </c>
      <c r="W32" s="163" t="s">
        <v>922</v>
      </c>
      <c r="X32" s="163"/>
      <c r="Y32" s="163"/>
      <c r="Z32" s="159" t="s">
        <v>959</v>
      </c>
      <c r="AA32" s="163"/>
      <c r="AB32" s="163"/>
      <c r="AC32" s="163"/>
      <c r="AD32" s="163"/>
      <c r="AE32" s="163"/>
      <c r="AF32" s="163"/>
      <c r="AG32" s="163"/>
      <c r="AH32" s="163"/>
      <c r="AI32" s="163"/>
      <c r="AJ32" s="18"/>
    </row>
    <row r="33" spans="1:36" ht="138" customHeight="1" x14ac:dyDescent="0.25">
      <c r="A33" s="449"/>
      <c r="B33" s="131" t="s">
        <v>339</v>
      </c>
      <c r="C33" s="129" t="s">
        <v>340</v>
      </c>
      <c r="D33" s="112" t="s">
        <v>341</v>
      </c>
      <c r="E33" s="131" t="s">
        <v>342</v>
      </c>
      <c r="F33" s="181">
        <v>43770</v>
      </c>
      <c r="G33" s="181">
        <v>44500</v>
      </c>
      <c r="H33" s="112" t="s">
        <v>200</v>
      </c>
      <c r="I33" s="133">
        <v>0</v>
      </c>
      <c r="J33" s="132" t="s">
        <v>72</v>
      </c>
      <c r="K33" s="114" t="s">
        <v>219</v>
      </c>
      <c r="L33" s="114" t="s">
        <v>219</v>
      </c>
      <c r="M33" s="131"/>
      <c r="N33" s="63"/>
      <c r="O33" s="63" t="s">
        <v>60</v>
      </c>
      <c r="P33" s="63"/>
      <c r="Q33" s="63"/>
      <c r="R33" s="63"/>
      <c r="S33" s="65"/>
      <c r="T33" s="159" t="s">
        <v>960</v>
      </c>
      <c r="U33" s="163"/>
      <c r="V33" s="159" t="s">
        <v>961</v>
      </c>
      <c r="W33" s="163" t="s">
        <v>479</v>
      </c>
      <c r="X33" s="159" t="s">
        <v>962</v>
      </c>
      <c r="Y33" s="163"/>
      <c r="Z33" s="159" t="s">
        <v>963</v>
      </c>
      <c r="AA33" s="163"/>
      <c r="AB33" s="163"/>
      <c r="AC33" s="163" t="s">
        <v>964</v>
      </c>
      <c r="AD33" s="163"/>
      <c r="AE33" s="163"/>
      <c r="AF33" s="163"/>
      <c r="AG33" s="163"/>
      <c r="AH33" s="163"/>
      <c r="AI33" s="163"/>
      <c r="AJ33" s="18"/>
    </row>
    <row r="34" spans="1:36" ht="105.75" customHeight="1" x14ac:dyDescent="0.25">
      <c r="A34" s="449"/>
      <c r="B34" s="131" t="s">
        <v>349</v>
      </c>
      <c r="C34" s="129" t="s">
        <v>350</v>
      </c>
      <c r="D34" s="112" t="s">
        <v>351</v>
      </c>
      <c r="E34" s="131" t="s">
        <v>352</v>
      </c>
      <c r="F34" s="181">
        <v>43770</v>
      </c>
      <c r="G34" s="181">
        <v>45596</v>
      </c>
      <c r="H34" s="112" t="s">
        <v>289</v>
      </c>
      <c r="I34" s="133">
        <v>300000</v>
      </c>
      <c r="J34" s="132" t="s">
        <v>353</v>
      </c>
      <c r="K34" s="114" t="s">
        <v>219</v>
      </c>
      <c r="L34" s="114" t="s">
        <v>219</v>
      </c>
      <c r="M34" s="131" t="s">
        <v>354</v>
      </c>
      <c r="N34" s="63"/>
      <c r="O34" s="63"/>
      <c r="P34" s="63" t="s">
        <v>60</v>
      </c>
      <c r="Q34" s="63"/>
      <c r="R34" s="63"/>
      <c r="S34" s="65"/>
      <c r="T34" s="159" t="s">
        <v>965</v>
      </c>
      <c r="U34" s="163"/>
      <c r="V34" s="163" t="s">
        <v>966</v>
      </c>
      <c r="W34" s="163" t="s">
        <v>866</v>
      </c>
      <c r="X34" s="163"/>
      <c r="Y34" s="163"/>
      <c r="Z34" s="163"/>
      <c r="AA34" s="163"/>
      <c r="AB34" s="163"/>
      <c r="AC34" s="163"/>
      <c r="AD34" s="163"/>
      <c r="AE34" s="163"/>
      <c r="AF34" s="163"/>
      <c r="AG34" s="163"/>
      <c r="AH34" s="163"/>
      <c r="AI34" s="163"/>
      <c r="AJ34" s="18"/>
    </row>
    <row r="35" spans="1:36" ht="117.75" customHeight="1" x14ac:dyDescent="0.25">
      <c r="A35" s="450"/>
      <c r="B35" s="131" t="s">
        <v>361</v>
      </c>
      <c r="C35" s="129" t="s">
        <v>967</v>
      </c>
      <c r="D35" s="112" t="s">
        <v>363</v>
      </c>
      <c r="E35" s="131" t="s">
        <v>364</v>
      </c>
      <c r="F35" s="181">
        <v>43770</v>
      </c>
      <c r="G35" s="181">
        <v>45596</v>
      </c>
      <c r="H35" s="112" t="s">
        <v>289</v>
      </c>
      <c r="I35" s="133">
        <v>60000</v>
      </c>
      <c r="J35" s="132" t="s">
        <v>968</v>
      </c>
      <c r="K35" s="132" t="s">
        <v>58</v>
      </c>
      <c r="L35" s="132" t="s">
        <v>58</v>
      </c>
      <c r="M35" s="131" t="s">
        <v>969</v>
      </c>
      <c r="N35" s="63"/>
      <c r="O35" s="63"/>
      <c r="P35" s="63" t="s">
        <v>60</v>
      </c>
      <c r="Q35" s="63"/>
      <c r="R35" s="63"/>
      <c r="S35" s="65"/>
      <c r="T35" s="163" t="s">
        <v>970</v>
      </c>
      <c r="U35" s="163"/>
      <c r="V35" s="159" t="s">
        <v>971</v>
      </c>
      <c r="W35" s="163" t="s">
        <v>866</v>
      </c>
      <c r="X35" s="159" t="s">
        <v>972</v>
      </c>
      <c r="Y35" s="163"/>
      <c r="Z35" s="163"/>
      <c r="AA35" s="163"/>
      <c r="AB35" s="163"/>
      <c r="AC35" s="163"/>
      <c r="AD35" s="163"/>
      <c r="AE35" s="163"/>
      <c r="AF35" s="163"/>
      <c r="AG35" s="163"/>
      <c r="AH35" s="163"/>
      <c r="AI35" s="159" t="s">
        <v>972</v>
      </c>
      <c r="AJ35" s="18"/>
    </row>
    <row r="36" spans="1:36" ht="212.25" customHeight="1" x14ac:dyDescent="0.25">
      <c r="A36" s="373" t="s">
        <v>375</v>
      </c>
      <c r="B36" s="112" t="s">
        <v>973</v>
      </c>
      <c r="C36" s="129" t="s">
        <v>387</v>
      </c>
      <c r="D36" s="112" t="s">
        <v>378</v>
      </c>
      <c r="E36" s="112" t="s">
        <v>379</v>
      </c>
      <c r="F36" s="181">
        <v>43770</v>
      </c>
      <c r="G36" s="181">
        <v>45596</v>
      </c>
      <c r="H36" s="114" t="s">
        <v>380</v>
      </c>
      <c r="I36" s="115">
        <v>0</v>
      </c>
      <c r="J36" s="114" t="s">
        <v>974</v>
      </c>
      <c r="K36" s="114" t="s">
        <v>382</v>
      </c>
      <c r="L36" s="114" t="s">
        <v>382</v>
      </c>
      <c r="M36" s="112"/>
      <c r="N36" s="63"/>
      <c r="O36" s="63"/>
      <c r="P36" s="63" t="s">
        <v>60</v>
      </c>
      <c r="Q36" s="63"/>
      <c r="R36" s="63"/>
      <c r="S36" s="65"/>
      <c r="T36" s="158" t="s">
        <v>975</v>
      </c>
      <c r="U36" s="160"/>
      <c r="V36" s="158" t="s">
        <v>976</v>
      </c>
      <c r="W36" s="179" t="s">
        <v>977</v>
      </c>
      <c r="X36" s="158" t="s">
        <v>978</v>
      </c>
      <c r="Y36" s="158" t="s">
        <v>979</v>
      </c>
      <c r="Z36" s="160"/>
      <c r="AA36" s="160"/>
      <c r="AB36" s="160"/>
      <c r="AC36" s="160"/>
      <c r="AD36" s="160"/>
      <c r="AE36" s="160"/>
      <c r="AF36" s="160"/>
      <c r="AG36" s="160"/>
      <c r="AH36" s="160"/>
      <c r="AI36" s="158"/>
      <c r="AJ36" s="18"/>
    </row>
    <row r="37" spans="1:36" ht="266.25" customHeight="1" x14ac:dyDescent="0.25">
      <c r="A37" s="449"/>
      <c r="B37" s="112" t="s">
        <v>388</v>
      </c>
      <c r="C37" s="129" t="s">
        <v>389</v>
      </c>
      <c r="D37" s="112" t="s">
        <v>390</v>
      </c>
      <c r="E37" s="112" t="s">
        <v>391</v>
      </c>
      <c r="F37" s="181">
        <v>43770</v>
      </c>
      <c r="G37" s="181">
        <v>44652</v>
      </c>
      <c r="H37" s="112" t="s">
        <v>393</v>
      </c>
      <c r="I37" s="115">
        <v>50000</v>
      </c>
      <c r="J37" s="112" t="s">
        <v>980</v>
      </c>
      <c r="K37" s="112" t="s">
        <v>382</v>
      </c>
      <c r="L37" s="112" t="s">
        <v>382</v>
      </c>
      <c r="M37" s="112" t="s">
        <v>981</v>
      </c>
      <c r="N37" s="63"/>
      <c r="O37" s="63" t="s">
        <v>60</v>
      </c>
      <c r="P37" s="63"/>
      <c r="Q37" s="63"/>
      <c r="R37" s="63"/>
      <c r="S37" s="65"/>
      <c r="T37" s="160" t="s">
        <v>982</v>
      </c>
      <c r="U37" s="160"/>
      <c r="V37" s="160" t="s">
        <v>983</v>
      </c>
      <c r="W37" s="160"/>
      <c r="X37" s="160"/>
      <c r="Y37" s="160"/>
      <c r="Z37" s="160"/>
      <c r="AA37" s="160"/>
      <c r="AB37" s="160"/>
      <c r="AC37" s="160" t="s">
        <v>964</v>
      </c>
      <c r="AD37" s="158" t="s">
        <v>984</v>
      </c>
      <c r="AE37" s="160"/>
      <c r="AF37" s="160"/>
      <c r="AG37" s="160"/>
      <c r="AH37" s="160"/>
      <c r="AI37" s="158" t="s">
        <v>985</v>
      </c>
      <c r="AJ37" s="18"/>
    </row>
    <row r="38" spans="1:36" ht="263.25" customHeight="1" x14ac:dyDescent="0.25">
      <c r="A38" s="449"/>
      <c r="B38" s="112" t="s">
        <v>404</v>
      </c>
      <c r="C38" s="129" t="s">
        <v>405</v>
      </c>
      <c r="D38" s="112" t="s">
        <v>351</v>
      </c>
      <c r="E38" s="112" t="s">
        <v>406</v>
      </c>
      <c r="F38" s="181">
        <v>43770</v>
      </c>
      <c r="G38" s="181">
        <v>45596</v>
      </c>
      <c r="H38" s="112" t="s">
        <v>408</v>
      </c>
      <c r="I38" s="115">
        <v>3500000</v>
      </c>
      <c r="J38" s="114" t="s">
        <v>986</v>
      </c>
      <c r="K38" s="114" t="s">
        <v>410</v>
      </c>
      <c r="L38" s="114" t="s">
        <v>410</v>
      </c>
      <c r="M38" s="112" t="s">
        <v>411</v>
      </c>
      <c r="N38" s="63"/>
      <c r="O38" s="63"/>
      <c r="P38" s="63" t="s">
        <v>60</v>
      </c>
      <c r="Q38" s="63"/>
      <c r="R38" s="63"/>
      <c r="S38" s="65"/>
      <c r="T38" s="158" t="s">
        <v>987</v>
      </c>
      <c r="U38" s="158" t="s">
        <v>988</v>
      </c>
      <c r="V38" s="158" t="s">
        <v>989</v>
      </c>
      <c r="W38" s="180" t="s">
        <v>990</v>
      </c>
      <c r="X38" s="158" t="s">
        <v>991</v>
      </c>
      <c r="Y38" s="160"/>
      <c r="Z38" s="160"/>
      <c r="AA38" s="160"/>
      <c r="AB38" s="160"/>
      <c r="AC38" s="160"/>
      <c r="AD38" s="160"/>
      <c r="AE38" s="160"/>
      <c r="AF38" s="160"/>
      <c r="AG38" s="160"/>
      <c r="AH38" s="160"/>
      <c r="AI38" s="158" t="s">
        <v>991</v>
      </c>
      <c r="AJ38" s="18"/>
    </row>
    <row r="39" spans="1:36" ht="118.5" customHeight="1" x14ac:dyDescent="0.25">
      <c r="A39" s="449"/>
      <c r="B39" s="112" t="s">
        <v>417</v>
      </c>
      <c r="C39" s="139" t="s">
        <v>418</v>
      </c>
      <c r="D39" s="130" t="s">
        <v>419</v>
      </c>
      <c r="E39" s="130" t="s">
        <v>420</v>
      </c>
      <c r="F39" s="181">
        <v>43770</v>
      </c>
      <c r="G39" s="181">
        <v>45596</v>
      </c>
      <c r="H39" s="139" t="s">
        <v>422</v>
      </c>
      <c r="I39" s="141">
        <v>180000</v>
      </c>
      <c r="J39" s="138" t="s">
        <v>992</v>
      </c>
      <c r="K39" s="138" t="s">
        <v>122</v>
      </c>
      <c r="L39" s="138" t="s">
        <v>122</v>
      </c>
      <c r="M39" s="130" t="s">
        <v>424</v>
      </c>
      <c r="N39" s="63"/>
      <c r="O39" s="63" t="s">
        <v>60</v>
      </c>
      <c r="P39" s="63"/>
      <c r="Q39" s="63"/>
      <c r="R39" s="63"/>
      <c r="S39" s="65"/>
      <c r="T39" s="163" t="s">
        <v>993</v>
      </c>
      <c r="U39" s="163"/>
      <c r="V39" s="163" t="s">
        <v>993</v>
      </c>
      <c r="W39" s="163" t="s">
        <v>866</v>
      </c>
      <c r="X39" s="163"/>
      <c r="Y39" s="163"/>
      <c r="Z39" s="163"/>
      <c r="AA39" s="163"/>
      <c r="AB39" s="163"/>
      <c r="AC39" s="163" t="s">
        <v>994</v>
      </c>
      <c r="AD39" s="163"/>
      <c r="AE39" s="163"/>
      <c r="AF39" s="163"/>
      <c r="AG39" s="163"/>
      <c r="AH39" s="163"/>
      <c r="AI39" s="163"/>
      <c r="AJ39" s="18"/>
    </row>
    <row r="40" spans="1:36" ht="96.75" customHeight="1" x14ac:dyDescent="0.25">
      <c r="A40" s="449"/>
      <c r="B40" s="112" t="s">
        <v>429</v>
      </c>
      <c r="C40" s="129" t="s">
        <v>430</v>
      </c>
      <c r="D40" s="130" t="s">
        <v>351</v>
      </c>
      <c r="E40" s="130" t="s">
        <v>431</v>
      </c>
      <c r="F40" s="181">
        <v>44509</v>
      </c>
      <c r="G40" s="181">
        <v>45596</v>
      </c>
      <c r="H40" s="130" t="s">
        <v>422</v>
      </c>
      <c r="I40" s="115">
        <v>60000</v>
      </c>
      <c r="J40" s="112" t="s">
        <v>995</v>
      </c>
      <c r="K40" s="138" t="s">
        <v>122</v>
      </c>
      <c r="L40" s="138" t="s">
        <v>122</v>
      </c>
      <c r="M40" s="112" t="s">
        <v>434</v>
      </c>
      <c r="N40" s="63"/>
      <c r="O40" s="63"/>
      <c r="P40" s="63" t="s">
        <v>60</v>
      </c>
      <c r="Q40" s="63"/>
      <c r="R40" s="63"/>
      <c r="S40" s="65"/>
      <c r="T40" s="159" t="s">
        <v>996</v>
      </c>
      <c r="U40" s="163"/>
      <c r="V40" s="163" t="s">
        <v>997</v>
      </c>
      <c r="W40" s="163" t="s">
        <v>866</v>
      </c>
      <c r="X40" s="159" t="s">
        <v>998</v>
      </c>
      <c r="Y40" s="163"/>
      <c r="Z40" s="163"/>
      <c r="AA40" s="163"/>
      <c r="AB40" s="163"/>
      <c r="AC40" s="163"/>
      <c r="AD40" s="163"/>
      <c r="AE40" s="163"/>
      <c r="AF40" s="163"/>
      <c r="AG40" s="163"/>
      <c r="AH40" s="163"/>
      <c r="AI40" s="159" t="s">
        <v>999</v>
      </c>
      <c r="AJ40" s="18"/>
    </row>
    <row r="41" spans="1:36" ht="80.25" customHeight="1" x14ac:dyDescent="0.25">
      <c r="A41" s="449"/>
      <c r="B41" s="112" t="s">
        <v>435</v>
      </c>
      <c r="C41" s="129" t="s">
        <v>436</v>
      </c>
      <c r="D41" s="112" t="s">
        <v>351</v>
      </c>
      <c r="E41" s="142" t="s">
        <v>437</v>
      </c>
      <c r="F41" s="181">
        <v>43770</v>
      </c>
      <c r="G41" s="181">
        <v>45596</v>
      </c>
      <c r="H41" s="114" t="s">
        <v>438</v>
      </c>
      <c r="I41" s="115">
        <v>750000</v>
      </c>
      <c r="J41" s="114" t="s">
        <v>1000</v>
      </c>
      <c r="K41" s="114" t="s">
        <v>219</v>
      </c>
      <c r="L41" s="114" t="s">
        <v>219</v>
      </c>
      <c r="M41" s="112"/>
      <c r="N41" s="63"/>
      <c r="O41" s="63"/>
      <c r="P41" s="63"/>
      <c r="Q41" s="63" t="s">
        <v>60</v>
      </c>
      <c r="R41" s="63"/>
      <c r="S41" s="65"/>
      <c r="T41" s="159" t="s">
        <v>1001</v>
      </c>
      <c r="U41" s="159" t="s">
        <v>1002</v>
      </c>
      <c r="V41" s="163"/>
      <c r="W41" s="163" t="s">
        <v>866</v>
      </c>
      <c r="X41" s="163"/>
      <c r="Y41" s="163"/>
      <c r="Z41" s="163"/>
      <c r="AA41" s="163"/>
      <c r="AB41" s="163"/>
      <c r="AC41" s="163"/>
      <c r="AD41" s="163"/>
      <c r="AE41" s="163"/>
      <c r="AF41" s="163"/>
      <c r="AG41" s="163"/>
      <c r="AH41" s="163"/>
      <c r="AI41" s="163"/>
      <c r="AJ41" s="18"/>
    </row>
    <row r="42" spans="1:36" ht="189" customHeight="1" x14ac:dyDescent="0.25">
      <c r="A42" s="449"/>
      <c r="B42" s="112" t="s">
        <v>442</v>
      </c>
      <c r="C42" s="129" t="s">
        <v>443</v>
      </c>
      <c r="D42" s="112" t="s">
        <v>351</v>
      </c>
      <c r="E42" s="143" t="s">
        <v>444</v>
      </c>
      <c r="F42" s="181">
        <v>43770</v>
      </c>
      <c r="G42" s="181">
        <v>45596</v>
      </c>
      <c r="H42" s="114" t="s">
        <v>438</v>
      </c>
      <c r="I42" s="115">
        <v>750000</v>
      </c>
      <c r="J42" s="114" t="s">
        <v>1000</v>
      </c>
      <c r="K42" s="114" t="s">
        <v>219</v>
      </c>
      <c r="L42" s="114" t="s">
        <v>219</v>
      </c>
      <c r="M42" s="112"/>
      <c r="N42" s="63"/>
      <c r="O42" s="63"/>
      <c r="P42" s="63" t="s">
        <v>60</v>
      </c>
      <c r="Q42" s="63"/>
      <c r="R42" s="63"/>
      <c r="S42" s="65"/>
      <c r="T42" s="159" t="s">
        <v>1003</v>
      </c>
      <c r="U42" s="163"/>
      <c r="V42" s="163" t="s">
        <v>1004</v>
      </c>
      <c r="W42" s="163" t="s">
        <v>866</v>
      </c>
      <c r="X42" s="163"/>
      <c r="Y42" s="163"/>
      <c r="Z42" s="163"/>
      <c r="AA42" s="163"/>
      <c r="AB42" s="163"/>
      <c r="AC42" s="163"/>
      <c r="AD42" s="163"/>
      <c r="AE42" s="163"/>
      <c r="AF42" s="163"/>
      <c r="AG42" s="163"/>
      <c r="AH42" s="163"/>
      <c r="AI42" s="163"/>
      <c r="AJ42" s="18"/>
    </row>
    <row r="43" spans="1:36" ht="122.25" customHeight="1" x14ac:dyDescent="0.25">
      <c r="A43" s="449"/>
      <c r="B43" s="112" t="s">
        <v>446</v>
      </c>
      <c r="C43" s="137" t="s">
        <v>447</v>
      </c>
      <c r="D43" s="144" t="s">
        <v>448</v>
      </c>
      <c r="E43" s="145" t="s">
        <v>449</v>
      </c>
      <c r="F43" s="145" t="s">
        <v>1005</v>
      </c>
      <c r="G43" s="181">
        <v>45596</v>
      </c>
      <c r="H43" s="138" t="s">
        <v>451</v>
      </c>
      <c r="I43" s="115">
        <v>125000</v>
      </c>
      <c r="J43" s="114" t="s">
        <v>1006</v>
      </c>
      <c r="K43" s="114" t="s">
        <v>219</v>
      </c>
      <c r="L43" s="114" t="s">
        <v>219</v>
      </c>
      <c r="M43" s="130" t="s">
        <v>1007</v>
      </c>
      <c r="N43" s="63" t="s">
        <v>60</v>
      </c>
      <c r="O43" s="63"/>
      <c r="P43" s="63"/>
      <c r="Q43" s="63"/>
      <c r="R43" s="63"/>
      <c r="S43" s="65"/>
      <c r="T43" s="159" t="s">
        <v>1008</v>
      </c>
      <c r="U43" s="163"/>
      <c r="V43" s="163"/>
      <c r="W43" s="159" t="s">
        <v>1009</v>
      </c>
      <c r="X43" s="159" t="s">
        <v>1010</v>
      </c>
      <c r="Y43" s="163"/>
      <c r="Z43" s="163"/>
      <c r="AA43" s="163"/>
      <c r="AB43" s="163"/>
      <c r="AC43" s="163"/>
      <c r="AD43" s="159"/>
      <c r="AE43" s="163"/>
      <c r="AF43" s="163"/>
      <c r="AG43" s="163"/>
      <c r="AH43" s="163"/>
      <c r="AI43" s="159" t="s">
        <v>1011</v>
      </c>
      <c r="AJ43" s="18"/>
    </row>
    <row r="44" spans="1:36" ht="110.25" customHeight="1" x14ac:dyDescent="0.25">
      <c r="A44" s="450"/>
      <c r="B44" s="131" t="s">
        <v>457</v>
      </c>
      <c r="C44" s="112" t="s">
        <v>458</v>
      </c>
      <c r="D44" s="131" t="s">
        <v>459</v>
      </c>
      <c r="E44" s="112" t="s">
        <v>460</v>
      </c>
      <c r="F44" s="181">
        <v>43770</v>
      </c>
      <c r="G44" s="181">
        <v>45596</v>
      </c>
      <c r="H44" s="112" t="s">
        <v>86</v>
      </c>
      <c r="I44" s="133">
        <v>750000</v>
      </c>
      <c r="J44" s="131" t="s">
        <v>461</v>
      </c>
      <c r="K44" s="131" t="s">
        <v>88</v>
      </c>
      <c r="L44" s="131" t="s">
        <v>190</v>
      </c>
      <c r="M44" s="131" t="s">
        <v>468</v>
      </c>
      <c r="N44" s="63"/>
      <c r="O44" s="63"/>
      <c r="P44" s="63" t="s">
        <v>60</v>
      </c>
      <c r="Q44" s="63"/>
      <c r="R44" s="63"/>
      <c r="S44" s="65"/>
      <c r="T44" s="159" t="s">
        <v>1012</v>
      </c>
      <c r="U44" s="163"/>
      <c r="V44" s="163" t="s">
        <v>1013</v>
      </c>
      <c r="W44" s="163" t="s">
        <v>856</v>
      </c>
      <c r="X44" s="159" t="s">
        <v>1014</v>
      </c>
      <c r="Y44" s="163"/>
      <c r="Z44" s="163"/>
      <c r="AA44" s="163"/>
      <c r="AB44" s="163"/>
      <c r="AC44" s="163"/>
      <c r="AD44" s="163"/>
      <c r="AE44" s="163"/>
      <c r="AF44" s="163"/>
      <c r="AG44" s="163"/>
      <c r="AH44" s="163"/>
      <c r="AI44" s="159" t="s">
        <v>1014</v>
      </c>
      <c r="AJ44" s="18"/>
    </row>
    <row r="45" spans="1:36" ht="114.75" customHeight="1" x14ac:dyDescent="0.25">
      <c r="A45" s="373" t="s">
        <v>469</v>
      </c>
      <c r="B45" s="112" t="s">
        <v>470</v>
      </c>
      <c r="C45" s="129" t="s">
        <v>471</v>
      </c>
      <c r="D45" s="130" t="s">
        <v>472</v>
      </c>
      <c r="E45" s="130" t="s">
        <v>473</v>
      </c>
      <c r="F45" s="181">
        <v>43770</v>
      </c>
      <c r="G45" s="181">
        <v>45596</v>
      </c>
      <c r="H45" s="130" t="s">
        <v>474</v>
      </c>
      <c r="I45" s="141">
        <v>60000</v>
      </c>
      <c r="J45" s="138" t="s">
        <v>1015</v>
      </c>
      <c r="K45" s="130" t="s">
        <v>219</v>
      </c>
      <c r="L45" s="130" t="s">
        <v>219</v>
      </c>
      <c r="M45" s="130" t="s">
        <v>1016</v>
      </c>
      <c r="N45" s="63"/>
      <c r="O45" s="63"/>
      <c r="P45" s="63"/>
      <c r="Q45" s="63" t="s">
        <v>60</v>
      </c>
      <c r="R45" s="63"/>
      <c r="S45" s="65"/>
      <c r="T45" s="158" t="s">
        <v>1017</v>
      </c>
      <c r="U45" s="160" t="s">
        <v>1018</v>
      </c>
      <c r="V45" s="167"/>
      <c r="W45" s="160" t="s">
        <v>1019</v>
      </c>
      <c r="X45" s="158" t="s">
        <v>1020</v>
      </c>
      <c r="Y45" s="160"/>
      <c r="Z45" s="160" t="s">
        <v>1021</v>
      </c>
      <c r="AA45" s="160"/>
      <c r="AB45" s="160"/>
      <c r="AC45" s="160"/>
      <c r="AD45" s="160"/>
      <c r="AE45" s="160"/>
      <c r="AF45" s="160"/>
      <c r="AG45" s="160"/>
      <c r="AH45" s="160"/>
      <c r="AI45" s="160"/>
      <c r="AJ45" s="18"/>
    </row>
    <row r="46" spans="1:36" ht="124.5" customHeight="1" x14ac:dyDescent="0.25">
      <c r="A46" s="449"/>
      <c r="B46" s="112" t="s">
        <v>482</v>
      </c>
      <c r="C46" s="130" t="s">
        <v>483</v>
      </c>
      <c r="D46" s="130" t="s">
        <v>484</v>
      </c>
      <c r="E46" s="130" t="s">
        <v>485</v>
      </c>
      <c r="F46" s="181">
        <v>44157</v>
      </c>
      <c r="G46" s="181">
        <v>45596</v>
      </c>
      <c r="H46" s="132" t="s">
        <v>120</v>
      </c>
      <c r="I46" s="141">
        <v>60000</v>
      </c>
      <c r="J46" s="130" t="s">
        <v>1022</v>
      </c>
      <c r="K46" s="130" t="s">
        <v>202</v>
      </c>
      <c r="L46" s="114" t="s">
        <v>58</v>
      </c>
      <c r="M46" s="130" t="s">
        <v>476</v>
      </c>
      <c r="N46" s="63"/>
      <c r="O46" s="63"/>
      <c r="P46" s="63" t="s">
        <v>60</v>
      </c>
      <c r="Q46" s="63"/>
      <c r="R46" s="63"/>
      <c r="S46" s="65"/>
      <c r="T46" s="158" t="s">
        <v>1023</v>
      </c>
      <c r="U46" s="160" t="s">
        <v>841</v>
      </c>
      <c r="V46" s="158" t="s">
        <v>1024</v>
      </c>
      <c r="W46" s="160" t="s">
        <v>866</v>
      </c>
      <c r="X46" s="160"/>
      <c r="Y46" s="158" t="s">
        <v>1025</v>
      </c>
      <c r="Z46" s="160"/>
      <c r="AA46" s="160"/>
      <c r="AB46" s="160"/>
      <c r="AC46" s="160"/>
      <c r="AD46" s="160"/>
      <c r="AE46" s="160"/>
      <c r="AF46" s="160"/>
      <c r="AG46" s="160"/>
      <c r="AH46" s="160"/>
      <c r="AI46" s="158" t="s">
        <v>1026</v>
      </c>
      <c r="AJ46" s="18"/>
    </row>
    <row r="47" spans="1:36" ht="150.75" customHeight="1" x14ac:dyDescent="0.25">
      <c r="A47" s="449"/>
      <c r="B47" s="112" t="s">
        <v>493</v>
      </c>
      <c r="C47" s="148" t="s">
        <v>494</v>
      </c>
      <c r="D47" s="130" t="s">
        <v>1027</v>
      </c>
      <c r="E47" s="130" t="s">
        <v>496</v>
      </c>
      <c r="F47" s="181">
        <v>43770</v>
      </c>
      <c r="G47" s="181">
        <v>45596</v>
      </c>
      <c r="H47" s="130" t="s">
        <v>492</v>
      </c>
      <c r="I47" s="141">
        <v>0</v>
      </c>
      <c r="J47" s="138" t="s">
        <v>1028</v>
      </c>
      <c r="K47" s="138" t="s">
        <v>498</v>
      </c>
      <c r="L47" s="138" t="s">
        <v>498</v>
      </c>
      <c r="M47" s="112" t="s">
        <v>499</v>
      </c>
      <c r="N47" s="63"/>
      <c r="O47" s="63"/>
      <c r="P47" s="63"/>
      <c r="Q47" s="63" t="s">
        <v>60</v>
      </c>
      <c r="R47" s="63"/>
      <c r="S47" s="65"/>
      <c r="T47" s="158" t="s">
        <v>1029</v>
      </c>
      <c r="U47" s="158" t="s">
        <v>1030</v>
      </c>
      <c r="V47" s="160"/>
      <c r="W47" s="180" t="s">
        <v>1031</v>
      </c>
      <c r="X47" s="158" t="s">
        <v>1032</v>
      </c>
      <c r="Y47" s="160"/>
      <c r="Z47" s="160"/>
      <c r="AA47" s="160"/>
      <c r="AB47" s="160"/>
      <c r="AC47" s="160"/>
      <c r="AD47" s="160"/>
      <c r="AE47" s="160"/>
      <c r="AF47" s="160"/>
      <c r="AG47" s="160"/>
      <c r="AH47" s="160"/>
      <c r="AI47" s="160"/>
      <c r="AJ47" s="18"/>
    </row>
    <row r="48" spans="1:36" ht="84.75" customHeight="1" x14ac:dyDescent="0.25">
      <c r="A48" s="449"/>
      <c r="B48" s="112" t="s">
        <v>507</v>
      </c>
      <c r="C48" s="130" t="s">
        <v>508</v>
      </c>
      <c r="D48" s="130" t="s">
        <v>509</v>
      </c>
      <c r="E48" s="130" t="s">
        <v>496</v>
      </c>
      <c r="F48" s="181">
        <v>43770</v>
      </c>
      <c r="G48" s="181">
        <v>45596</v>
      </c>
      <c r="H48" s="130" t="s">
        <v>492</v>
      </c>
      <c r="I48" s="141">
        <v>0</v>
      </c>
      <c r="J48" s="138" t="s">
        <v>1033</v>
      </c>
      <c r="K48" s="138" t="s">
        <v>511</v>
      </c>
      <c r="L48" s="138" t="s">
        <v>512</v>
      </c>
      <c r="M48" s="130"/>
      <c r="N48" s="63"/>
      <c r="O48" s="63"/>
      <c r="P48" s="63" t="s">
        <v>60</v>
      </c>
      <c r="Q48" s="63"/>
      <c r="R48" s="63"/>
      <c r="S48" s="65"/>
      <c r="T48" s="158" t="s">
        <v>1034</v>
      </c>
      <c r="U48" s="160" t="s">
        <v>1035</v>
      </c>
      <c r="V48" s="160" t="s">
        <v>1036</v>
      </c>
      <c r="W48" s="160" t="s">
        <v>1037</v>
      </c>
      <c r="X48" s="158" t="s">
        <v>1036</v>
      </c>
      <c r="Y48" s="160"/>
      <c r="Z48" s="160"/>
      <c r="AA48" s="160"/>
      <c r="AB48" s="160"/>
      <c r="AC48" s="160"/>
      <c r="AD48" s="160"/>
      <c r="AE48" s="160"/>
      <c r="AF48" s="160"/>
      <c r="AG48" s="160"/>
      <c r="AH48" s="160"/>
      <c r="AI48" s="160"/>
      <c r="AJ48" s="18"/>
    </row>
    <row r="49" spans="1:36" ht="115.5" customHeight="1" x14ac:dyDescent="0.25">
      <c r="A49" s="449"/>
      <c r="B49" s="112" t="s">
        <v>518</v>
      </c>
      <c r="C49" s="130" t="s">
        <v>519</v>
      </c>
      <c r="D49" s="130" t="s">
        <v>495</v>
      </c>
      <c r="E49" s="130" t="s">
        <v>496</v>
      </c>
      <c r="F49" s="181">
        <v>43770</v>
      </c>
      <c r="G49" s="181">
        <v>45596</v>
      </c>
      <c r="H49" s="130" t="s">
        <v>149</v>
      </c>
      <c r="I49" s="141">
        <v>100000</v>
      </c>
      <c r="J49" s="138" t="s">
        <v>521</v>
      </c>
      <c r="K49" s="138" t="s">
        <v>522</v>
      </c>
      <c r="L49" s="138" t="s">
        <v>523</v>
      </c>
      <c r="M49" s="130"/>
      <c r="N49" s="63"/>
      <c r="O49" s="63"/>
      <c r="P49" s="63"/>
      <c r="Q49" s="63" t="s">
        <v>60</v>
      </c>
      <c r="R49" s="63"/>
      <c r="S49" s="65"/>
      <c r="T49" s="158" t="s">
        <v>1038</v>
      </c>
      <c r="U49" s="158" t="s">
        <v>1039</v>
      </c>
      <c r="V49" s="160"/>
      <c r="W49" s="160" t="s">
        <v>1040</v>
      </c>
      <c r="X49" s="160"/>
      <c r="Y49" s="160"/>
      <c r="Z49" s="158" t="s">
        <v>1041</v>
      </c>
      <c r="AA49" s="160"/>
      <c r="AB49" s="160"/>
      <c r="AC49" s="160"/>
      <c r="AD49" s="160"/>
      <c r="AE49" s="160"/>
      <c r="AF49" s="160"/>
      <c r="AG49" s="160"/>
      <c r="AH49" s="160"/>
      <c r="AI49" s="160"/>
      <c r="AJ49" s="18"/>
    </row>
    <row r="50" spans="1:36" ht="123.75" customHeight="1" x14ac:dyDescent="0.25">
      <c r="A50" s="449"/>
      <c r="B50" s="112" t="s">
        <v>528</v>
      </c>
      <c r="C50" s="112" t="s">
        <v>529</v>
      </c>
      <c r="D50" s="112" t="s">
        <v>530</v>
      </c>
      <c r="E50" s="112" t="s">
        <v>531</v>
      </c>
      <c r="F50" s="181">
        <v>43770</v>
      </c>
      <c r="G50" s="181">
        <v>44865</v>
      </c>
      <c r="H50" s="112" t="s">
        <v>532</v>
      </c>
      <c r="I50" s="115">
        <v>0</v>
      </c>
      <c r="J50" s="114" t="s">
        <v>1042</v>
      </c>
      <c r="K50" s="114" t="s">
        <v>534</v>
      </c>
      <c r="L50" s="114" t="s">
        <v>535</v>
      </c>
      <c r="M50" s="112"/>
      <c r="N50" s="63"/>
      <c r="O50" s="63"/>
      <c r="P50" s="63" t="s">
        <v>60</v>
      </c>
      <c r="Q50" s="63"/>
      <c r="R50" s="63"/>
      <c r="S50" s="65"/>
      <c r="T50" s="158" t="s">
        <v>1043</v>
      </c>
      <c r="U50" s="160"/>
      <c r="V50" s="160" t="s">
        <v>1044</v>
      </c>
      <c r="W50" s="160" t="s">
        <v>866</v>
      </c>
      <c r="X50" s="160"/>
      <c r="Y50" s="160"/>
      <c r="Z50" s="160"/>
      <c r="AA50" s="160"/>
      <c r="AB50" s="160"/>
      <c r="AC50" s="160"/>
      <c r="AD50" s="160"/>
      <c r="AE50" s="160"/>
      <c r="AF50" s="160"/>
      <c r="AG50" s="160"/>
      <c r="AH50" s="160"/>
      <c r="AI50" s="160"/>
      <c r="AJ50" s="18"/>
    </row>
    <row r="51" spans="1:36" ht="85.5" customHeight="1" x14ac:dyDescent="0.25">
      <c r="A51" s="449"/>
      <c r="B51" s="112" t="s">
        <v>542</v>
      </c>
      <c r="C51" s="137" t="s">
        <v>543</v>
      </c>
      <c r="D51" s="112" t="s">
        <v>495</v>
      </c>
      <c r="E51" s="112" t="s">
        <v>544</v>
      </c>
      <c r="F51" s="181">
        <v>43770</v>
      </c>
      <c r="G51" s="181">
        <v>44500</v>
      </c>
      <c r="H51" s="112" t="s">
        <v>545</v>
      </c>
      <c r="I51" s="115">
        <v>0</v>
      </c>
      <c r="J51" s="114" t="s">
        <v>1045</v>
      </c>
      <c r="K51" s="114" t="s">
        <v>547</v>
      </c>
      <c r="L51" s="114" t="s">
        <v>548</v>
      </c>
      <c r="M51" s="112" t="s">
        <v>1046</v>
      </c>
      <c r="N51" s="63"/>
      <c r="O51" s="63"/>
      <c r="P51" s="63" t="s">
        <v>60</v>
      </c>
      <c r="Q51" s="63"/>
      <c r="R51" s="63"/>
      <c r="S51" s="65"/>
      <c r="T51" s="158" t="s">
        <v>1047</v>
      </c>
      <c r="U51" s="160" t="s">
        <v>250</v>
      </c>
      <c r="V51" s="160" t="s">
        <v>1048</v>
      </c>
      <c r="W51" s="160" t="s">
        <v>797</v>
      </c>
      <c r="X51" s="158" t="s">
        <v>1049</v>
      </c>
      <c r="Y51" s="160"/>
      <c r="Z51" s="160"/>
      <c r="AA51" s="160"/>
      <c r="AB51" s="160"/>
      <c r="AC51" s="158" t="s">
        <v>1050</v>
      </c>
      <c r="AD51" s="160"/>
      <c r="AE51" s="160"/>
      <c r="AF51" s="160"/>
      <c r="AG51" s="160"/>
      <c r="AH51" s="160"/>
      <c r="AI51" s="160"/>
      <c r="AJ51" s="18"/>
    </row>
    <row r="52" spans="1:36" ht="135" customHeight="1" x14ac:dyDescent="0.25">
      <c r="A52" s="449"/>
      <c r="B52" s="112" t="s">
        <v>558</v>
      </c>
      <c r="C52" s="148" t="s">
        <v>559</v>
      </c>
      <c r="D52" s="130" t="s">
        <v>495</v>
      </c>
      <c r="E52" s="130" t="s">
        <v>560</v>
      </c>
      <c r="F52" s="181">
        <v>43770</v>
      </c>
      <c r="G52" s="181">
        <v>45596</v>
      </c>
      <c r="H52" s="130" t="s">
        <v>561</v>
      </c>
      <c r="I52" s="141">
        <v>0</v>
      </c>
      <c r="J52" s="138" t="s">
        <v>562</v>
      </c>
      <c r="K52" s="130" t="s">
        <v>219</v>
      </c>
      <c r="L52" s="130" t="s">
        <v>219</v>
      </c>
      <c r="M52" s="130" t="s">
        <v>481</v>
      </c>
      <c r="N52" s="63"/>
      <c r="O52" s="63" t="s">
        <v>60</v>
      </c>
      <c r="P52" s="63"/>
      <c r="Q52" s="63"/>
      <c r="R52" s="63"/>
      <c r="S52" s="65"/>
      <c r="T52" s="158" t="s">
        <v>1051</v>
      </c>
      <c r="U52" s="160"/>
      <c r="V52" s="160" t="s">
        <v>1052</v>
      </c>
      <c r="W52" s="160"/>
      <c r="X52" s="160"/>
      <c r="Y52" s="160"/>
      <c r="Z52" s="160"/>
      <c r="AA52" s="160"/>
      <c r="AB52" s="160"/>
      <c r="AC52" s="160"/>
      <c r="AD52" s="160"/>
      <c r="AE52" s="160"/>
      <c r="AF52" s="160"/>
      <c r="AG52" s="160"/>
      <c r="AH52" s="160"/>
      <c r="AI52" s="158" t="s">
        <v>1053</v>
      </c>
      <c r="AJ52" s="18"/>
    </row>
    <row r="53" spans="1:36" ht="174.75" customHeight="1" x14ac:dyDescent="0.25">
      <c r="A53" s="449"/>
      <c r="B53" s="112" t="s">
        <v>564</v>
      </c>
      <c r="C53" s="139" t="s">
        <v>565</v>
      </c>
      <c r="D53" s="130" t="s">
        <v>566</v>
      </c>
      <c r="E53" s="130" t="s">
        <v>567</v>
      </c>
      <c r="F53" s="134">
        <v>43922</v>
      </c>
      <c r="G53" s="181">
        <v>45596</v>
      </c>
      <c r="H53" s="130" t="s">
        <v>568</v>
      </c>
      <c r="I53" s="141">
        <v>0</v>
      </c>
      <c r="J53" s="138" t="s">
        <v>1054</v>
      </c>
      <c r="K53" s="130" t="s">
        <v>219</v>
      </c>
      <c r="L53" s="139" t="s">
        <v>219</v>
      </c>
      <c r="M53" s="130" t="s">
        <v>1055</v>
      </c>
      <c r="N53" s="63"/>
      <c r="O53" s="63"/>
      <c r="P53" s="63" t="s">
        <v>60</v>
      </c>
      <c r="Q53" s="63"/>
      <c r="R53" s="63"/>
      <c r="S53" s="65"/>
      <c r="T53" s="159" t="s">
        <v>1056</v>
      </c>
      <c r="U53" s="159" t="s">
        <v>1057</v>
      </c>
      <c r="V53" s="163" t="s">
        <v>1058</v>
      </c>
      <c r="W53" s="159" t="s">
        <v>1059</v>
      </c>
      <c r="X53" s="159" t="s">
        <v>1060</v>
      </c>
      <c r="Y53" s="163"/>
      <c r="Z53" s="159" t="s">
        <v>1061</v>
      </c>
      <c r="AA53" s="163"/>
      <c r="AB53" s="163"/>
      <c r="AC53" s="163"/>
      <c r="AD53" s="163"/>
      <c r="AE53" s="163"/>
      <c r="AF53" s="163"/>
      <c r="AG53" s="163"/>
      <c r="AH53" s="163"/>
      <c r="AI53" s="159" t="s">
        <v>1062</v>
      </c>
      <c r="AJ53" s="18"/>
    </row>
    <row r="54" spans="1:36" ht="234" customHeight="1" x14ac:dyDescent="0.25">
      <c r="A54" s="450"/>
      <c r="B54" s="112" t="s">
        <v>579</v>
      </c>
      <c r="C54" s="148" t="s">
        <v>580</v>
      </c>
      <c r="D54" s="130" t="s">
        <v>581</v>
      </c>
      <c r="E54" s="130" t="s">
        <v>582</v>
      </c>
      <c r="F54" s="181">
        <v>43770</v>
      </c>
      <c r="G54" s="181">
        <v>45596</v>
      </c>
      <c r="H54" s="131" t="s">
        <v>583</v>
      </c>
      <c r="I54" s="141">
        <v>0</v>
      </c>
      <c r="J54" s="138" t="s">
        <v>1063</v>
      </c>
      <c r="K54" s="138" t="s">
        <v>585</v>
      </c>
      <c r="L54" s="138" t="s">
        <v>585</v>
      </c>
      <c r="M54" s="130" t="s">
        <v>1064</v>
      </c>
      <c r="N54" s="63"/>
      <c r="O54" s="63"/>
      <c r="P54" s="63" t="s">
        <v>60</v>
      </c>
      <c r="Q54" s="63"/>
      <c r="R54" s="63"/>
      <c r="S54" s="65"/>
      <c r="T54" s="159" t="s">
        <v>1065</v>
      </c>
      <c r="U54" s="159"/>
      <c r="V54" s="159" t="s">
        <v>1066</v>
      </c>
      <c r="W54" s="180" t="s">
        <v>1067</v>
      </c>
      <c r="X54" s="159" t="s">
        <v>1068</v>
      </c>
      <c r="Y54" s="163"/>
      <c r="Z54" s="159" t="s">
        <v>1069</v>
      </c>
      <c r="AA54" s="163"/>
      <c r="AB54" s="163"/>
      <c r="AC54" s="163"/>
      <c r="AD54" s="163"/>
      <c r="AE54" s="163"/>
      <c r="AF54" s="163"/>
      <c r="AG54" s="163"/>
      <c r="AH54" s="163"/>
      <c r="AI54" s="163"/>
      <c r="AJ54" s="18"/>
    </row>
    <row r="55" spans="1:36" ht="216" customHeight="1" x14ac:dyDescent="0.25">
      <c r="A55" s="373" t="s">
        <v>593</v>
      </c>
      <c r="B55" s="131" t="s">
        <v>594</v>
      </c>
      <c r="C55" s="151" t="s">
        <v>595</v>
      </c>
      <c r="D55" s="131" t="s">
        <v>607</v>
      </c>
      <c r="E55" s="131" t="s">
        <v>1070</v>
      </c>
      <c r="F55" s="181">
        <v>43770</v>
      </c>
      <c r="G55" s="181">
        <v>45596</v>
      </c>
      <c r="H55" s="132" t="s">
        <v>598</v>
      </c>
      <c r="I55" s="133">
        <v>150000</v>
      </c>
      <c r="J55" s="132" t="s">
        <v>1071</v>
      </c>
      <c r="K55" s="132" t="s">
        <v>600</v>
      </c>
      <c r="L55" s="132" t="s">
        <v>600</v>
      </c>
      <c r="M55" s="131" t="s">
        <v>601</v>
      </c>
      <c r="N55" s="63"/>
      <c r="O55" s="63"/>
      <c r="P55" s="63"/>
      <c r="Q55" s="63" t="s">
        <v>60</v>
      </c>
      <c r="R55" s="63"/>
      <c r="S55" s="65"/>
      <c r="T55" s="158" t="s">
        <v>1072</v>
      </c>
      <c r="U55" s="158" t="s">
        <v>1073</v>
      </c>
      <c r="V55" s="160"/>
      <c r="W55" s="158" t="s">
        <v>1074</v>
      </c>
      <c r="X55" s="160"/>
      <c r="Y55" s="160"/>
      <c r="Z55" s="160"/>
      <c r="AA55" s="160"/>
      <c r="AB55" s="160"/>
      <c r="AC55" s="160"/>
      <c r="AD55" s="160"/>
      <c r="AE55" s="160"/>
      <c r="AF55" s="160"/>
      <c r="AG55" s="160"/>
      <c r="AH55" s="160"/>
      <c r="AI55" s="160"/>
      <c r="AJ55" s="18"/>
    </row>
    <row r="56" spans="1:36" ht="123" customHeight="1" x14ac:dyDescent="0.25">
      <c r="A56" s="449"/>
      <c r="B56" s="112" t="s">
        <v>611</v>
      </c>
      <c r="C56" s="129" t="s">
        <v>612</v>
      </c>
      <c r="D56" s="112" t="s">
        <v>613</v>
      </c>
      <c r="E56" s="112" t="s">
        <v>614</v>
      </c>
      <c r="F56" s="181">
        <v>43770</v>
      </c>
      <c r="G56" s="181">
        <v>44652</v>
      </c>
      <c r="H56" s="112" t="s">
        <v>615</v>
      </c>
      <c r="I56" s="115">
        <v>0</v>
      </c>
      <c r="J56" s="112" t="s">
        <v>1075</v>
      </c>
      <c r="K56" s="112" t="s">
        <v>219</v>
      </c>
      <c r="L56" s="112" t="s">
        <v>219</v>
      </c>
      <c r="M56" s="112" t="s">
        <v>1076</v>
      </c>
      <c r="N56" s="63"/>
      <c r="O56" s="63"/>
      <c r="P56" s="63" t="s">
        <v>60</v>
      </c>
      <c r="Q56" s="63"/>
      <c r="R56" s="63"/>
      <c r="S56" s="65"/>
      <c r="T56" s="158" t="s">
        <v>1077</v>
      </c>
      <c r="U56" s="160"/>
      <c r="V56" s="158" t="s">
        <v>1078</v>
      </c>
      <c r="W56" s="158" t="s">
        <v>1079</v>
      </c>
      <c r="X56" s="160"/>
      <c r="Y56" s="160"/>
      <c r="Z56" s="160"/>
      <c r="AA56" s="160"/>
      <c r="AB56" s="160"/>
      <c r="AC56" s="160"/>
      <c r="AD56" s="160"/>
      <c r="AE56" s="160"/>
      <c r="AF56" s="160"/>
      <c r="AG56" s="160"/>
      <c r="AH56" s="160"/>
      <c r="AI56" s="158" t="s">
        <v>1080</v>
      </c>
      <c r="AJ56" s="18"/>
    </row>
    <row r="57" spans="1:36" ht="126.75" customHeight="1" x14ac:dyDescent="0.25">
      <c r="A57" s="449"/>
      <c r="B57" s="112" t="s">
        <v>625</v>
      </c>
      <c r="C57" s="129" t="s">
        <v>626</v>
      </c>
      <c r="D57" s="112" t="s">
        <v>627</v>
      </c>
      <c r="E57" s="129" t="s">
        <v>628</v>
      </c>
      <c r="F57" s="134">
        <v>43952</v>
      </c>
      <c r="G57" s="181">
        <v>45230</v>
      </c>
      <c r="H57" s="112" t="s">
        <v>149</v>
      </c>
      <c r="I57" s="115">
        <v>50000</v>
      </c>
      <c r="J57" s="114" t="s">
        <v>631</v>
      </c>
      <c r="K57" s="132" t="s">
        <v>600</v>
      </c>
      <c r="L57" s="132" t="s">
        <v>600</v>
      </c>
      <c r="M57" s="112"/>
      <c r="N57" s="63"/>
      <c r="O57" s="63" t="s">
        <v>60</v>
      </c>
      <c r="P57" s="63"/>
      <c r="Q57" s="63"/>
      <c r="R57" s="63"/>
      <c r="S57" s="65"/>
      <c r="T57" s="160" t="s">
        <v>1051</v>
      </c>
      <c r="U57" s="160"/>
      <c r="V57" s="160" t="s">
        <v>1081</v>
      </c>
      <c r="W57" s="160" t="s">
        <v>866</v>
      </c>
      <c r="X57" s="160"/>
      <c r="Y57" s="160"/>
      <c r="Z57" s="160"/>
      <c r="AA57" s="160"/>
      <c r="AB57" s="160"/>
      <c r="AC57" s="160"/>
      <c r="AD57" s="160"/>
      <c r="AE57" s="160"/>
      <c r="AF57" s="160"/>
      <c r="AG57" s="160"/>
      <c r="AH57" s="160"/>
      <c r="AI57" s="158" t="s">
        <v>1082</v>
      </c>
      <c r="AJ57" s="18"/>
    </row>
    <row r="58" spans="1:36" ht="169.5" customHeight="1" x14ac:dyDescent="0.25">
      <c r="A58" s="449"/>
      <c r="B58" s="112" t="s">
        <v>638</v>
      </c>
      <c r="C58" s="129" t="s">
        <v>639</v>
      </c>
      <c r="D58" s="112" t="s">
        <v>627</v>
      </c>
      <c r="E58" s="129" t="s">
        <v>640</v>
      </c>
      <c r="F58" s="134">
        <v>43952</v>
      </c>
      <c r="G58" s="181">
        <v>45596</v>
      </c>
      <c r="H58" s="112" t="s">
        <v>86</v>
      </c>
      <c r="I58" s="115">
        <v>50000</v>
      </c>
      <c r="J58" s="114" t="s">
        <v>641</v>
      </c>
      <c r="K58" s="114" t="s">
        <v>642</v>
      </c>
      <c r="L58" s="114" t="s">
        <v>642</v>
      </c>
      <c r="M58" s="112"/>
      <c r="N58" s="63"/>
      <c r="O58" s="63"/>
      <c r="P58" s="63" t="s">
        <v>60</v>
      </c>
      <c r="Q58" s="63"/>
      <c r="R58" s="63"/>
      <c r="S58" s="65"/>
      <c r="T58" s="179" t="s">
        <v>1083</v>
      </c>
      <c r="U58" s="160"/>
      <c r="V58" s="158" t="s">
        <v>1084</v>
      </c>
      <c r="W58" s="180" t="s">
        <v>1085</v>
      </c>
      <c r="X58" s="158" t="s">
        <v>1086</v>
      </c>
      <c r="Y58" s="160"/>
      <c r="Z58" s="160"/>
      <c r="AA58" s="160"/>
      <c r="AB58" s="160"/>
      <c r="AC58" s="160"/>
      <c r="AD58" s="160"/>
      <c r="AE58" s="160"/>
      <c r="AF58" s="160"/>
      <c r="AG58" s="160"/>
      <c r="AH58" s="160"/>
      <c r="AI58" s="160"/>
      <c r="AJ58" s="18"/>
    </row>
    <row r="59" spans="1:36" ht="142.5" customHeight="1" x14ac:dyDescent="0.25">
      <c r="A59" s="450"/>
      <c r="B59" s="112" t="s">
        <v>648</v>
      </c>
      <c r="C59" s="151" t="s">
        <v>649</v>
      </c>
      <c r="D59" s="112" t="s">
        <v>650</v>
      </c>
      <c r="E59" s="112" t="s">
        <v>651</v>
      </c>
      <c r="F59" s="181">
        <v>43770</v>
      </c>
      <c r="G59" s="181">
        <v>45596</v>
      </c>
      <c r="H59" s="112" t="s">
        <v>652</v>
      </c>
      <c r="I59" s="115">
        <v>250000</v>
      </c>
      <c r="J59" s="114" t="s">
        <v>1087</v>
      </c>
      <c r="K59" s="112" t="s">
        <v>219</v>
      </c>
      <c r="L59" s="112" t="s">
        <v>219</v>
      </c>
      <c r="M59" s="112" t="s">
        <v>654</v>
      </c>
      <c r="N59" s="63"/>
      <c r="O59" s="63"/>
      <c r="P59" s="63" t="s">
        <v>60</v>
      </c>
      <c r="Q59" s="63"/>
      <c r="R59" s="63"/>
      <c r="S59" s="65"/>
      <c r="T59" s="160" t="s">
        <v>1088</v>
      </c>
      <c r="U59" s="160" t="s">
        <v>1089</v>
      </c>
      <c r="V59" s="160" t="s">
        <v>1090</v>
      </c>
      <c r="W59" s="158" t="s">
        <v>1091</v>
      </c>
      <c r="X59" s="160"/>
      <c r="Y59" s="160"/>
      <c r="Z59" s="160"/>
      <c r="AA59" s="160"/>
      <c r="AB59" s="160"/>
      <c r="AC59" s="160"/>
      <c r="AD59" s="158" t="s">
        <v>1092</v>
      </c>
      <c r="AE59" s="160"/>
      <c r="AF59" s="160" t="s">
        <v>652</v>
      </c>
      <c r="AG59" s="160"/>
      <c r="AH59" s="160"/>
      <c r="AI59" s="158"/>
      <c r="AJ59" s="18"/>
    </row>
    <row r="60" spans="1:36" ht="99" customHeight="1" x14ac:dyDescent="0.25">
      <c r="A60" s="373" t="s">
        <v>660</v>
      </c>
      <c r="B60" s="112" t="s">
        <v>661</v>
      </c>
      <c r="C60" s="129" t="s">
        <v>662</v>
      </c>
      <c r="D60" s="130" t="s">
        <v>1093</v>
      </c>
      <c r="E60" s="137" t="s">
        <v>664</v>
      </c>
      <c r="F60" s="181">
        <v>43770</v>
      </c>
      <c r="G60" s="181">
        <v>45596</v>
      </c>
      <c r="H60" s="114" t="s">
        <v>665</v>
      </c>
      <c r="I60" s="115">
        <v>25000</v>
      </c>
      <c r="J60" s="114" t="s">
        <v>666</v>
      </c>
      <c r="K60" s="114" t="s">
        <v>219</v>
      </c>
      <c r="L60" s="114" t="s">
        <v>219</v>
      </c>
      <c r="M60" s="130" t="s">
        <v>667</v>
      </c>
      <c r="N60" s="63"/>
      <c r="O60" s="63"/>
      <c r="P60" s="63" t="s">
        <v>60</v>
      </c>
      <c r="Q60" s="63"/>
      <c r="R60" s="63"/>
      <c r="S60" s="65"/>
      <c r="T60" s="160" t="s">
        <v>1094</v>
      </c>
      <c r="U60" s="160"/>
      <c r="V60" s="160" t="s">
        <v>1095</v>
      </c>
      <c r="W60" s="160" t="s">
        <v>866</v>
      </c>
      <c r="X60" s="160"/>
      <c r="Y60" s="160"/>
      <c r="Z60" s="160"/>
      <c r="AA60" s="160"/>
      <c r="AB60" s="160"/>
      <c r="AC60" s="160"/>
      <c r="AD60" s="160"/>
      <c r="AE60" s="160"/>
      <c r="AF60" s="160"/>
      <c r="AG60" s="160"/>
      <c r="AH60" s="160"/>
      <c r="AI60" s="160"/>
      <c r="AJ60" s="18"/>
    </row>
    <row r="61" spans="1:36" ht="97.5" customHeight="1" x14ac:dyDescent="0.25">
      <c r="A61" s="449"/>
      <c r="B61" s="112" t="s">
        <v>671</v>
      </c>
      <c r="C61" s="129" t="s">
        <v>672</v>
      </c>
      <c r="D61" s="112" t="s">
        <v>613</v>
      </c>
      <c r="E61" s="112" t="s">
        <v>673</v>
      </c>
      <c r="F61" s="181">
        <v>43770</v>
      </c>
      <c r="G61" s="181">
        <v>45596</v>
      </c>
      <c r="H61" s="112" t="s">
        <v>674</v>
      </c>
      <c r="I61" s="115">
        <v>0</v>
      </c>
      <c r="J61" s="114" t="s">
        <v>1096</v>
      </c>
      <c r="K61" s="114" t="s">
        <v>219</v>
      </c>
      <c r="L61" s="114" t="s">
        <v>219</v>
      </c>
      <c r="M61" s="112" t="s">
        <v>1097</v>
      </c>
      <c r="N61" s="63"/>
      <c r="O61" s="63"/>
      <c r="P61" s="63"/>
      <c r="Q61" s="63" t="s">
        <v>60</v>
      </c>
      <c r="R61" s="63"/>
      <c r="S61" s="65"/>
      <c r="T61" s="160" t="s">
        <v>1098</v>
      </c>
      <c r="U61" s="164" t="s">
        <v>1099</v>
      </c>
      <c r="V61" s="160"/>
      <c r="W61" s="158" t="s">
        <v>1100</v>
      </c>
      <c r="X61" s="160"/>
      <c r="Y61" s="160"/>
      <c r="Z61" s="158" t="s">
        <v>1101</v>
      </c>
      <c r="AA61" s="160"/>
      <c r="AB61" s="160"/>
      <c r="AC61" s="160"/>
      <c r="AD61" s="160"/>
      <c r="AE61" s="160"/>
      <c r="AF61" s="160"/>
      <c r="AG61" s="160"/>
      <c r="AH61" s="160"/>
      <c r="AI61" s="158" t="s">
        <v>1102</v>
      </c>
      <c r="AJ61" s="18"/>
    </row>
    <row r="62" spans="1:36" ht="154.5" customHeight="1" x14ac:dyDescent="0.25">
      <c r="A62" s="449"/>
      <c r="B62" s="112" t="s">
        <v>682</v>
      </c>
      <c r="C62" s="151" t="s">
        <v>683</v>
      </c>
      <c r="D62" s="112" t="s">
        <v>684</v>
      </c>
      <c r="E62" s="131" t="s">
        <v>1103</v>
      </c>
      <c r="F62" s="181">
        <v>43770</v>
      </c>
      <c r="G62" s="181">
        <v>45596</v>
      </c>
      <c r="H62" s="131" t="s">
        <v>686</v>
      </c>
      <c r="I62" s="133">
        <v>0</v>
      </c>
      <c r="J62" s="132" t="s">
        <v>1104</v>
      </c>
      <c r="K62" s="114" t="s">
        <v>600</v>
      </c>
      <c r="L62" s="114" t="s">
        <v>600</v>
      </c>
      <c r="M62" s="131" t="s">
        <v>1105</v>
      </c>
      <c r="N62" s="63"/>
      <c r="O62" s="63"/>
      <c r="P62" s="63" t="s">
        <v>60</v>
      </c>
      <c r="Q62" s="63"/>
      <c r="R62" s="63"/>
      <c r="S62" s="65"/>
      <c r="T62" s="158" t="s">
        <v>1106</v>
      </c>
      <c r="U62" s="158" t="s">
        <v>1107</v>
      </c>
      <c r="V62" s="158" t="s">
        <v>1108</v>
      </c>
      <c r="W62" s="158" t="s">
        <v>1109</v>
      </c>
      <c r="X62" s="158" t="s">
        <v>1110</v>
      </c>
      <c r="Y62" s="160"/>
      <c r="Z62" s="158" t="s">
        <v>1111</v>
      </c>
      <c r="AA62" s="160"/>
      <c r="AB62" s="160"/>
      <c r="AC62" s="160"/>
      <c r="AD62" s="160"/>
      <c r="AE62" s="160"/>
      <c r="AF62" s="160"/>
      <c r="AG62" s="160"/>
      <c r="AH62" s="160"/>
      <c r="AI62" s="158" t="s">
        <v>1102</v>
      </c>
      <c r="AJ62" s="18"/>
    </row>
    <row r="63" spans="1:36" ht="88.5" customHeight="1" x14ac:dyDescent="0.25">
      <c r="A63" s="449"/>
      <c r="B63" s="112" t="s">
        <v>690</v>
      </c>
      <c r="C63" s="129" t="s">
        <v>691</v>
      </c>
      <c r="D63" s="112" t="s">
        <v>684</v>
      </c>
      <c r="E63" s="112" t="s">
        <v>692</v>
      </c>
      <c r="F63" s="134">
        <v>43922</v>
      </c>
      <c r="G63" s="181">
        <v>45383</v>
      </c>
      <c r="H63" s="112" t="s">
        <v>149</v>
      </c>
      <c r="I63" s="115">
        <v>0</v>
      </c>
      <c r="J63" s="138" t="s">
        <v>694</v>
      </c>
      <c r="K63" s="132" t="s">
        <v>600</v>
      </c>
      <c r="L63" s="132" t="s">
        <v>600</v>
      </c>
      <c r="M63" s="112"/>
      <c r="N63" s="63"/>
      <c r="O63" s="63"/>
      <c r="P63" s="63" t="s">
        <v>60</v>
      </c>
      <c r="Q63" s="63"/>
      <c r="R63" s="63"/>
      <c r="S63" s="65"/>
      <c r="T63" s="160" t="s">
        <v>1112</v>
      </c>
      <c r="U63" s="160"/>
      <c r="V63" s="160" t="s">
        <v>1113</v>
      </c>
      <c r="W63" s="160"/>
      <c r="X63" s="160"/>
      <c r="Y63" s="160"/>
      <c r="Z63" s="158" t="s">
        <v>1101</v>
      </c>
      <c r="AA63" s="160"/>
      <c r="AB63" s="160"/>
      <c r="AC63" s="160"/>
      <c r="AD63" s="160"/>
      <c r="AE63" s="160"/>
      <c r="AF63" s="160"/>
      <c r="AG63" s="160"/>
      <c r="AH63" s="160"/>
      <c r="AI63" s="158" t="s">
        <v>1102</v>
      </c>
      <c r="AJ63" s="18"/>
    </row>
    <row r="64" spans="1:36" ht="93" customHeight="1" x14ac:dyDescent="0.25">
      <c r="A64" s="450"/>
      <c r="B64" s="112" t="s">
        <v>699</v>
      </c>
      <c r="C64" s="129" t="s">
        <v>1114</v>
      </c>
      <c r="D64" s="112" t="s">
        <v>701</v>
      </c>
      <c r="E64" s="112" t="s">
        <v>1115</v>
      </c>
      <c r="F64" s="181">
        <v>43770</v>
      </c>
      <c r="G64" s="181">
        <v>45596</v>
      </c>
      <c r="H64" s="114" t="s">
        <v>703</v>
      </c>
      <c r="I64" s="115">
        <v>0</v>
      </c>
      <c r="J64" s="114" t="s">
        <v>1116</v>
      </c>
      <c r="K64" s="114" t="s">
        <v>219</v>
      </c>
      <c r="L64" s="114" t="s">
        <v>219</v>
      </c>
      <c r="M64" s="112"/>
      <c r="N64" s="63"/>
      <c r="O64" s="63"/>
      <c r="P64" s="63" t="s">
        <v>60</v>
      </c>
      <c r="Q64" s="63"/>
      <c r="R64" s="63"/>
      <c r="S64" s="65"/>
      <c r="T64" s="158" t="s">
        <v>1117</v>
      </c>
      <c r="U64" s="160"/>
      <c r="V64" s="158" t="s">
        <v>1118</v>
      </c>
      <c r="W64" s="158" t="s">
        <v>1119</v>
      </c>
      <c r="X64" s="160" t="s">
        <v>1120</v>
      </c>
      <c r="Y64" s="160"/>
      <c r="Z64" s="160"/>
      <c r="AA64" s="160"/>
      <c r="AB64" s="160"/>
      <c r="AC64" s="160"/>
      <c r="AD64" s="160"/>
      <c r="AE64" s="160"/>
      <c r="AF64" s="160"/>
      <c r="AG64" s="160"/>
      <c r="AH64" s="160"/>
      <c r="AI64" s="158" t="s">
        <v>1121</v>
      </c>
      <c r="AJ64" s="18"/>
    </row>
    <row r="65" spans="1:36" ht="117" customHeight="1" x14ac:dyDescent="0.25">
      <c r="A65" s="373" t="s">
        <v>708</v>
      </c>
      <c r="B65" s="112" t="s">
        <v>709</v>
      </c>
      <c r="C65" s="148" t="s">
        <v>710</v>
      </c>
      <c r="D65" s="130" t="s">
        <v>711</v>
      </c>
      <c r="E65" s="130" t="s">
        <v>712</v>
      </c>
      <c r="F65" s="181">
        <v>44136</v>
      </c>
      <c r="G65" s="181">
        <v>45596</v>
      </c>
      <c r="H65" s="130" t="s">
        <v>665</v>
      </c>
      <c r="I65" s="153">
        <v>25000</v>
      </c>
      <c r="J65" s="138" t="s">
        <v>1122</v>
      </c>
      <c r="K65" s="157" t="s">
        <v>219</v>
      </c>
      <c r="L65" s="157" t="s">
        <v>219</v>
      </c>
      <c r="M65" s="130" t="s">
        <v>714</v>
      </c>
      <c r="N65" s="63"/>
      <c r="O65" s="63"/>
      <c r="P65" s="63" t="s">
        <v>60</v>
      </c>
      <c r="Q65" s="63"/>
      <c r="R65" s="63"/>
      <c r="S65" s="65"/>
      <c r="T65" s="160" t="s">
        <v>1094</v>
      </c>
      <c r="U65" s="160"/>
      <c r="V65" s="160" t="s">
        <v>1123</v>
      </c>
      <c r="W65" s="160" t="s">
        <v>866</v>
      </c>
      <c r="X65" s="160"/>
      <c r="Y65" s="160"/>
      <c r="Z65" s="160"/>
      <c r="AA65" s="160"/>
      <c r="AB65" s="160"/>
      <c r="AC65" s="160"/>
      <c r="AD65" s="160"/>
      <c r="AE65" s="160"/>
      <c r="AF65" s="160"/>
      <c r="AG65" s="160"/>
      <c r="AH65" s="160"/>
      <c r="AI65" s="160"/>
      <c r="AJ65" s="18"/>
    </row>
    <row r="66" spans="1:36" ht="185.25" customHeight="1" x14ac:dyDescent="0.25">
      <c r="A66" s="449"/>
      <c r="B66" s="112" t="s">
        <v>723</v>
      </c>
      <c r="C66" s="148" t="s">
        <v>724</v>
      </c>
      <c r="D66" s="130" t="s">
        <v>725</v>
      </c>
      <c r="E66" s="130" t="s">
        <v>726</v>
      </c>
      <c r="F66" s="181">
        <v>43770</v>
      </c>
      <c r="G66" s="181">
        <v>45596</v>
      </c>
      <c r="H66" s="112" t="s">
        <v>652</v>
      </c>
      <c r="I66" s="130">
        <v>0</v>
      </c>
      <c r="J66" s="138" t="s">
        <v>1124</v>
      </c>
      <c r="K66" s="157" t="s">
        <v>219</v>
      </c>
      <c r="L66" s="157" t="s">
        <v>219</v>
      </c>
      <c r="M66" s="130" t="s">
        <v>1125</v>
      </c>
      <c r="N66" s="63"/>
      <c r="O66" s="63"/>
      <c r="P66" s="63"/>
      <c r="Q66" s="63" t="s">
        <v>60</v>
      </c>
      <c r="R66" s="63"/>
      <c r="S66" s="65"/>
      <c r="T66" s="158" t="s">
        <v>1126</v>
      </c>
      <c r="U66" s="160" t="s">
        <v>1127</v>
      </c>
      <c r="V66" s="160"/>
      <c r="W66" s="160" t="s">
        <v>1019</v>
      </c>
      <c r="X66" s="158" t="s">
        <v>1128</v>
      </c>
      <c r="Y66" s="160"/>
      <c r="Z66" s="160" t="s">
        <v>886</v>
      </c>
      <c r="AA66" s="160"/>
      <c r="AB66" s="160"/>
      <c r="AC66" s="160"/>
      <c r="AD66" s="160"/>
      <c r="AE66" s="160"/>
      <c r="AF66" s="160"/>
      <c r="AG66" s="160"/>
      <c r="AH66" s="160"/>
      <c r="AI66" s="160"/>
      <c r="AJ66" s="18"/>
    </row>
    <row r="67" spans="1:36" ht="141.75" customHeight="1" x14ac:dyDescent="0.25">
      <c r="A67" s="450"/>
      <c r="B67" s="131" t="s">
        <v>732</v>
      </c>
      <c r="C67" s="154" t="s">
        <v>733</v>
      </c>
      <c r="D67" s="155" t="s">
        <v>734</v>
      </c>
      <c r="E67" s="155" t="s">
        <v>735</v>
      </c>
      <c r="F67" s="181">
        <v>43770</v>
      </c>
      <c r="G67" s="181">
        <v>45596</v>
      </c>
      <c r="H67" s="112" t="s">
        <v>917</v>
      </c>
      <c r="I67" s="156">
        <v>391105</v>
      </c>
      <c r="J67" s="157" t="s">
        <v>737</v>
      </c>
      <c r="K67" s="157" t="s">
        <v>219</v>
      </c>
      <c r="L67" s="157" t="s">
        <v>219</v>
      </c>
      <c r="M67" s="155" t="s">
        <v>1129</v>
      </c>
      <c r="N67" s="63"/>
      <c r="O67" s="63"/>
      <c r="P67" s="63"/>
      <c r="Q67" s="63" t="s">
        <v>60</v>
      </c>
      <c r="R67" s="63"/>
      <c r="S67" s="65"/>
      <c r="T67" s="160" t="s">
        <v>1130</v>
      </c>
      <c r="U67" s="160" t="s">
        <v>1131</v>
      </c>
      <c r="V67" s="160"/>
      <c r="W67" s="160" t="s">
        <v>922</v>
      </c>
      <c r="X67" s="160"/>
      <c r="Y67" s="160"/>
      <c r="Z67" s="160"/>
      <c r="AA67" s="160"/>
      <c r="AB67" s="160"/>
      <c r="AC67" s="160"/>
      <c r="AD67" s="160"/>
      <c r="AE67" s="160"/>
      <c r="AF67" s="160"/>
      <c r="AG67" s="160"/>
      <c r="AH67" s="160"/>
      <c r="AI67" s="160"/>
      <c r="AJ67" s="18"/>
    </row>
    <row r="68" spans="1:36" ht="201" customHeight="1" x14ac:dyDescent="0.25">
      <c r="A68" s="373" t="s">
        <v>745</v>
      </c>
      <c r="B68" s="112" t="s">
        <v>746</v>
      </c>
      <c r="C68" s="148" t="s">
        <v>1132</v>
      </c>
      <c r="D68" s="130" t="s">
        <v>1133</v>
      </c>
      <c r="E68" s="130" t="s">
        <v>749</v>
      </c>
      <c r="F68" s="181">
        <v>43770</v>
      </c>
      <c r="G68" s="181">
        <v>45596</v>
      </c>
      <c r="H68" s="138" t="s">
        <v>72</v>
      </c>
      <c r="I68" s="141">
        <v>0</v>
      </c>
      <c r="J68" s="138" t="s">
        <v>750</v>
      </c>
      <c r="K68" s="138" t="s">
        <v>219</v>
      </c>
      <c r="L68" s="138" t="s">
        <v>219</v>
      </c>
      <c r="M68" s="130" t="s">
        <v>1134</v>
      </c>
      <c r="N68" s="63"/>
      <c r="O68" s="63"/>
      <c r="P68" s="63" t="s">
        <v>60</v>
      </c>
      <c r="Q68" s="63"/>
      <c r="R68" s="63"/>
      <c r="S68" s="65"/>
      <c r="T68" s="158" t="s">
        <v>1135</v>
      </c>
      <c r="U68" s="160" t="s">
        <v>1136</v>
      </c>
      <c r="V68" s="160" t="s">
        <v>1137</v>
      </c>
      <c r="W68" s="158" t="s">
        <v>1138</v>
      </c>
      <c r="X68" s="158" t="s">
        <v>1139</v>
      </c>
      <c r="Y68" s="160"/>
      <c r="Z68" s="160" t="s">
        <v>1140</v>
      </c>
      <c r="AA68" s="160"/>
      <c r="AB68" s="160"/>
      <c r="AC68" s="160"/>
      <c r="AD68" s="160"/>
      <c r="AE68" s="160"/>
      <c r="AF68" s="160"/>
      <c r="AG68" s="160"/>
      <c r="AH68" s="160"/>
      <c r="AI68" s="158" t="s">
        <v>1141</v>
      </c>
      <c r="AJ68" s="18"/>
    </row>
    <row r="69" spans="1:36" ht="113.25" customHeight="1" x14ac:dyDescent="0.25">
      <c r="A69" s="449"/>
      <c r="B69" s="112" t="s">
        <v>756</v>
      </c>
      <c r="C69" s="148" t="s">
        <v>757</v>
      </c>
      <c r="D69" s="130" t="s">
        <v>758</v>
      </c>
      <c r="E69" s="130" t="s">
        <v>759</v>
      </c>
      <c r="F69" s="181">
        <v>43770</v>
      </c>
      <c r="G69" s="181">
        <v>45596</v>
      </c>
      <c r="H69" s="138" t="s">
        <v>760</v>
      </c>
      <c r="I69" s="141">
        <v>400000</v>
      </c>
      <c r="J69" s="138" t="s">
        <v>1142</v>
      </c>
      <c r="K69" s="138" t="s">
        <v>219</v>
      </c>
      <c r="L69" s="138" t="s">
        <v>219</v>
      </c>
      <c r="M69" s="130" t="s">
        <v>762</v>
      </c>
      <c r="N69" s="63"/>
      <c r="O69" s="63"/>
      <c r="P69" s="63"/>
      <c r="Q69" s="63" t="s">
        <v>60</v>
      </c>
      <c r="R69" s="63"/>
      <c r="S69" s="65"/>
      <c r="T69" s="158" t="s">
        <v>1143</v>
      </c>
      <c r="U69" s="158" t="s">
        <v>1144</v>
      </c>
      <c r="V69" s="160"/>
      <c r="W69" s="160" t="s">
        <v>1037</v>
      </c>
      <c r="X69" s="160"/>
      <c r="Y69" s="160"/>
      <c r="Z69" s="160"/>
      <c r="AA69" s="160"/>
      <c r="AB69" s="160"/>
      <c r="AC69" s="160"/>
      <c r="AD69" s="160"/>
      <c r="AE69" s="160"/>
      <c r="AF69" s="160"/>
      <c r="AG69" s="160"/>
      <c r="AH69" s="160"/>
      <c r="AI69" s="160"/>
      <c r="AJ69" s="18"/>
    </row>
    <row r="70" spans="1:36" ht="122.25" customHeight="1" x14ac:dyDescent="0.25">
      <c r="A70" s="449"/>
      <c r="B70" s="112" t="s">
        <v>766</v>
      </c>
      <c r="C70" s="148" t="s">
        <v>767</v>
      </c>
      <c r="D70" s="130" t="s">
        <v>768</v>
      </c>
      <c r="E70" s="130" t="s">
        <v>769</v>
      </c>
      <c r="F70" s="181">
        <v>43770</v>
      </c>
      <c r="G70" s="181">
        <v>45596</v>
      </c>
      <c r="H70" s="130" t="s">
        <v>770</v>
      </c>
      <c r="I70" s="141">
        <v>0</v>
      </c>
      <c r="J70" s="138" t="s">
        <v>1145</v>
      </c>
      <c r="K70" s="138" t="s">
        <v>219</v>
      </c>
      <c r="L70" s="138" t="s">
        <v>219</v>
      </c>
      <c r="M70" s="130" t="s">
        <v>1146</v>
      </c>
      <c r="N70" s="63"/>
      <c r="O70" s="63"/>
      <c r="P70" s="63"/>
      <c r="Q70" s="63" t="s">
        <v>60</v>
      </c>
      <c r="R70" s="63"/>
      <c r="S70" s="65"/>
      <c r="T70" s="158" t="s">
        <v>1147</v>
      </c>
      <c r="U70" s="160" t="s">
        <v>1148</v>
      </c>
      <c r="V70" s="160"/>
      <c r="W70" s="160" t="s">
        <v>1149</v>
      </c>
      <c r="X70" s="158" t="s">
        <v>1150</v>
      </c>
      <c r="Y70" s="160"/>
      <c r="Z70" s="160"/>
      <c r="AA70" s="160"/>
      <c r="AB70" s="160"/>
      <c r="AC70" s="160"/>
      <c r="AD70" s="160"/>
      <c r="AE70" s="160"/>
      <c r="AF70" s="158" t="s">
        <v>1151</v>
      </c>
      <c r="AG70" s="160"/>
      <c r="AH70" s="160"/>
      <c r="AI70" s="158" t="s">
        <v>1152</v>
      </c>
      <c r="AJ70" s="18"/>
    </row>
    <row r="71" spans="1:36" ht="126" customHeight="1" x14ac:dyDescent="0.25">
      <c r="A71" s="449"/>
      <c r="B71" s="112" t="s">
        <v>779</v>
      </c>
      <c r="C71" s="148" t="s">
        <v>787</v>
      </c>
      <c r="D71" s="130" t="s">
        <v>1153</v>
      </c>
      <c r="E71" s="130" t="s">
        <v>782</v>
      </c>
      <c r="F71" s="181">
        <v>44136</v>
      </c>
      <c r="G71" s="181">
        <v>45596</v>
      </c>
      <c r="H71" s="130" t="s">
        <v>120</v>
      </c>
      <c r="I71" s="141">
        <v>250000</v>
      </c>
      <c r="J71" s="138" t="s">
        <v>783</v>
      </c>
      <c r="K71" s="138" t="s">
        <v>219</v>
      </c>
      <c r="L71" s="138" t="s">
        <v>219</v>
      </c>
      <c r="M71" s="130" t="s">
        <v>784</v>
      </c>
      <c r="N71" s="63"/>
      <c r="O71" s="63"/>
      <c r="P71" s="63"/>
      <c r="Q71" s="63" t="s">
        <v>60</v>
      </c>
      <c r="R71" s="63"/>
      <c r="S71" s="65"/>
      <c r="T71" s="160" t="s">
        <v>1154</v>
      </c>
      <c r="U71" s="158" t="s">
        <v>1155</v>
      </c>
      <c r="V71" s="160"/>
      <c r="W71" s="160" t="s">
        <v>866</v>
      </c>
      <c r="X71" s="160"/>
      <c r="Y71" s="160"/>
      <c r="Z71" s="160"/>
      <c r="AA71" s="160"/>
      <c r="AB71" s="160"/>
      <c r="AC71" s="160"/>
      <c r="AD71" s="160"/>
      <c r="AE71" s="160"/>
      <c r="AF71" s="160"/>
      <c r="AG71" s="160"/>
      <c r="AH71" s="160"/>
      <c r="AI71" s="160"/>
      <c r="AJ71" s="18"/>
    </row>
    <row r="72" spans="1:36" ht="368.25" customHeight="1" x14ac:dyDescent="0.25">
      <c r="A72" s="450"/>
      <c r="B72" s="112" t="s">
        <v>789</v>
      </c>
      <c r="C72" s="130" t="s">
        <v>790</v>
      </c>
      <c r="D72" s="112" t="s">
        <v>351</v>
      </c>
      <c r="E72" s="112" t="s">
        <v>791</v>
      </c>
      <c r="F72" s="181">
        <v>43770</v>
      </c>
      <c r="G72" s="181">
        <v>45596</v>
      </c>
      <c r="H72" s="130" t="s">
        <v>408</v>
      </c>
      <c r="I72" s="141">
        <v>10000000</v>
      </c>
      <c r="J72" s="130" t="s">
        <v>792</v>
      </c>
      <c r="K72" s="138" t="s">
        <v>793</v>
      </c>
      <c r="L72" s="138" t="s">
        <v>793</v>
      </c>
      <c r="M72" s="130" t="s">
        <v>1156</v>
      </c>
      <c r="N72" s="63"/>
      <c r="O72" s="63"/>
      <c r="P72" s="63"/>
      <c r="Q72" s="63" t="s">
        <v>60</v>
      </c>
      <c r="R72" s="63"/>
      <c r="S72" s="65"/>
      <c r="T72" s="158" t="s">
        <v>1157</v>
      </c>
      <c r="U72" s="178" t="s">
        <v>1158</v>
      </c>
      <c r="V72" s="160"/>
      <c r="W72" s="180" t="s">
        <v>1159</v>
      </c>
      <c r="X72" s="158" t="s">
        <v>1160</v>
      </c>
      <c r="Y72" s="160"/>
      <c r="Z72" s="160"/>
      <c r="AA72" s="160"/>
      <c r="AB72" s="160"/>
      <c r="AC72" s="160"/>
      <c r="AD72" s="160"/>
      <c r="AE72" s="160"/>
      <c r="AF72" s="160"/>
      <c r="AG72" s="160"/>
      <c r="AH72" s="160"/>
      <c r="AI72" s="160"/>
      <c r="AJ72" s="18"/>
    </row>
    <row r="73" spans="1:36" x14ac:dyDescent="0.25">
      <c r="AJ73" s="18"/>
    </row>
    <row r="74" spans="1:36" x14ac:dyDescent="0.25">
      <c r="B74" s="67"/>
      <c r="AJ74" s="18"/>
    </row>
    <row r="75" spans="1:36" ht="15.75" thickBot="1" x14ac:dyDescent="0.3">
      <c r="L75" s="76"/>
      <c r="AJ75" s="18"/>
    </row>
    <row r="76" spans="1:36" ht="26.25" customHeight="1" thickBot="1" x14ac:dyDescent="0.3">
      <c r="A76" s="72" t="s">
        <v>799</v>
      </c>
      <c r="B76" s="73"/>
      <c r="C76" s="73"/>
      <c r="D76" s="73"/>
      <c r="E76" s="73"/>
      <c r="F76" s="73"/>
      <c r="G76" s="73"/>
      <c r="H76" s="73"/>
      <c r="I76" s="73"/>
      <c r="J76" s="73"/>
      <c r="K76" s="73"/>
      <c r="L76" s="75"/>
      <c r="M76" s="74"/>
      <c r="AJ76" s="18"/>
    </row>
    <row r="77" spans="1:36" ht="26.25" customHeight="1" thickBot="1" x14ac:dyDescent="0.3">
      <c r="A77" s="51"/>
      <c r="B77" s="52"/>
      <c r="C77" s="52"/>
      <c r="D77" s="53"/>
      <c r="E77" s="53"/>
      <c r="F77" s="53"/>
      <c r="G77" s="53"/>
      <c r="H77" s="53"/>
      <c r="I77" s="53"/>
      <c r="J77" s="53"/>
      <c r="K77" s="53"/>
      <c r="L77" s="53"/>
      <c r="M77" s="53"/>
      <c r="N77" s="53"/>
      <c r="AJ77" s="18"/>
    </row>
    <row r="78" spans="1:36" ht="43.5" customHeight="1" thickBot="1" x14ac:dyDescent="0.3">
      <c r="A78" s="57" t="s">
        <v>800</v>
      </c>
      <c r="B78" s="58"/>
      <c r="C78" s="59">
        <f>COUNTA(C82:C90,C94:C102,C106:C114,C118:C126)</f>
        <v>0</v>
      </c>
      <c r="AJ78" s="18"/>
    </row>
    <row r="79" spans="1:36" x14ac:dyDescent="0.25">
      <c r="AJ79" s="18"/>
    </row>
    <row r="80" spans="1:36" ht="15.75" x14ac:dyDescent="0.25">
      <c r="A80" s="376" t="s">
        <v>801</v>
      </c>
      <c r="B80" s="378" t="s">
        <v>12</v>
      </c>
      <c r="C80" s="378" t="s">
        <v>13</v>
      </c>
      <c r="D80" s="378" t="s">
        <v>14</v>
      </c>
      <c r="E80" s="410" t="s">
        <v>15</v>
      </c>
      <c r="F80" s="378" t="s">
        <v>16</v>
      </c>
      <c r="G80" s="378"/>
      <c r="H80" s="378" t="s">
        <v>17</v>
      </c>
      <c r="I80" s="378" t="s">
        <v>18</v>
      </c>
      <c r="J80" s="409" t="s">
        <v>19</v>
      </c>
      <c r="K80" s="409" t="s">
        <v>20</v>
      </c>
      <c r="L80" s="409"/>
      <c r="M80" s="409" t="s">
        <v>21</v>
      </c>
      <c r="N80" s="50"/>
      <c r="AJ80" s="18"/>
    </row>
    <row r="81" spans="1:36" ht="15.75" x14ac:dyDescent="0.25">
      <c r="A81" s="377"/>
      <c r="B81" s="378"/>
      <c r="C81" s="378"/>
      <c r="D81" s="378"/>
      <c r="E81" s="410"/>
      <c r="F81" s="54" t="s">
        <v>44</v>
      </c>
      <c r="G81" s="54" t="s">
        <v>45</v>
      </c>
      <c r="H81" s="378"/>
      <c r="I81" s="378"/>
      <c r="J81" s="409"/>
      <c r="K81" s="101" t="s">
        <v>46</v>
      </c>
      <c r="L81" s="101" t="s">
        <v>47</v>
      </c>
      <c r="M81" s="409"/>
      <c r="N81" s="2"/>
      <c r="AJ81" s="18"/>
    </row>
    <row r="82" spans="1:36" x14ac:dyDescent="0.25">
      <c r="A82" s="48"/>
      <c r="B82" s="48"/>
      <c r="C82" s="66"/>
      <c r="D82" s="66"/>
      <c r="E82" s="66"/>
      <c r="F82" s="66"/>
      <c r="G82" s="66"/>
      <c r="H82" s="66"/>
      <c r="I82" s="66"/>
      <c r="J82" s="63"/>
      <c r="K82" s="63"/>
      <c r="L82" s="63"/>
      <c r="M82" s="63"/>
      <c r="N82" s="2"/>
      <c r="AJ82" s="18"/>
    </row>
    <row r="83" spans="1:36" x14ac:dyDescent="0.25">
      <c r="A83" s="48"/>
      <c r="B83" s="48"/>
      <c r="C83" s="66"/>
      <c r="D83" s="66"/>
      <c r="E83" s="66"/>
      <c r="F83" s="66"/>
      <c r="G83" s="66"/>
      <c r="H83" s="66"/>
      <c r="I83" s="66"/>
      <c r="J83" s="66"/>
      <c r="K83" s="66"/>
      <c r="L83" s="66"/>
      <c r="M83" s="66"/>
      <c r="N83" s="2"/>
      <c r="AJ83" s="18"/>
    </row>
    <row r="84" spans="1:36" x14ac:dyDescent="0.25">
      <c r="A84" s="48"/>
      <c r="B84" s="48"/>
      <c r="C84" s="66"/>
      <c r="D84" s="66"/>
      <c r="E84" s="66"/>
      <c r="F84" s="66"/>
      <c r="G84" s="66"/>
      <c r="H84" s="66"/>
      <c r="I84" s="66"/>
      <c r="J84" s="66"/>
      <c r="K84" s="66"/>
      <c r="L84" s="66"/>
      <c r="M84" s="66"/>
      <c r="N84" s="2"/>
      <c r="AJ84" s="18"/>
    </row>
    <row r="85" spans="1:36" x14ac:dyDescent="0.25">
      <c r="A85" s="48"/>
      <c r="B85" s="48"/>
      <c r="C85" s="66"/>
      <c r="D85" s="66"/>
      <c r="E85" s="66"/>
      <c r="F85" s="66"/>
      <c r="G85" s="66"/>
      <c r="H85" s="66"/>
      <c r="I85" s="66"/>
      <c r="J85" s="66"/>
      <c r="K85" s="66"/>
      <c r="L85" s="66"/>
      <c r="M85" s="66"/>
      <c r="N85" s="2"/>
      <c r="AJ85" s="18"/>
    </row>
    <row r="86" spans="1:36" x14ac:dyDescent="0.25">
      <c r="A86" s="48"/>
      <c r="B86" s="48"/>
      <c r="C86" s="66"/>
      <c r="D86" s="66"/>
      <c r="E86" s="66"/>
      <c r="F86" s="66"/>
      <c r="G86" s="66"/>
      <c r="H86" s="66"/>
      <c r="I86" s="66"/>
      <c r="J86" s="66"/>
      <c r="K86" s="66"/>
      <c r="L86" s="66"/>
      <c r="M86" s="66"/>
      <c r="N86" s="2"/>
      <c r="AJ86" s="18"/>
    </row>
    <row r="87" spans="1:36" x14ac:dyDescent="0.25">
      <c r="A87" s="48"/>
      <c r="B87" s="48"/>
      <c r="C87" s="66"/>
      <c r="D87" s="66"/>
      <c r="E87" s="66"/>
      <c r="F87" s="66"/>
      <c r="G87" s="66"/>
      <c r="H87" s="66"/>
      <c r="I87" s="66"/>
      <c r="J87" s="66"/>
      <c r="K87" s="66"/>
      <c r="L87" s="66"/>
      <c r="M87" s="66"/>
      <c r="N87" s="2"/>
      <c r="AJ87" s="18"/>
    </row>
    <row r="88" spans="1:36" x14ac:dyDescent="0.25">
      <c r="A88" s="48"/>
      <c r="B88" s="48"/>
      <c r="C88" s="66"/>
      <c r="D88" s="66"/>
      <c r="E88" s="66"/>
      <c r="F88" s="66"/>
      <c r="G88" s="66"/>
      <c r="H88" s="66"/>
      <c r="I88" s="66"/>
      <c r="J88" s="66"/>
      <c r="K88" s="66"/>
      <c r="L88" s="66"/>
      <c r="M88" s="66"/>
      <c r="N88" s="2"/>
      <c r="AJ88" s="18"/>
    </row>
    <row r="89" spans="1:36" x14ac:dyDescent="0.25">
      <c r="A89" s="48"/>
      <c r="B89" s="48"/>
      <c r="C89" s="66"/>
      <c r="D89" s="66"/>
      <c r="E89" s="66"/>
      <c r="F89" s="66"/>
      <c r="G89" s="66"/>
      <c r="H89" s="66"/>
      <c r="I89" s="66"/>
      <c r="J89" s="66"/>
      <c r="K89" s="66"/>
      <c r="L89" s="66"/>
      <c r="M89" s="66"/>
      <c r="N89" s="2"/>
      <c r="AJ89" s="18"/>
    </row>
    <row r="90" spans="1:36" x14ac:dyDescent="0.25">
      <c r="A90" s="48"/>
      <c r="B90" s="48"/>
      <c r="C90" s="66"/>
      <c r="D90" s="66"/>
      <c r="E90" s="66"/>
      <c r="F90" s="66"/>
      <c r="G90" s="66"/>
      <c r="H90" s="66"/>
      <c r="I90" s="66"/>
      <c r="J90" s="66"/>
      <c r="K90" s="66"/>
      <c r="L90" s="66"/>
      <c r="M90" s="66"/>
      <c r="N90" s="2"/>
      <c r="AJ90" s="18"/>
    </row>
    <row r="91" spans="1:36" x14ac:dyDescent="0.25">
      <c r="AJ91" s="18"/>
    </row>
    <row r="92" spans="1:36" ht="15.75" x14ac:dyDescent="0.25">
      <c r="A92" s="376" t="s">
        <v>801</v>
      </c>
      <c r="B92" s="378" t="s">
        <v>12</v>
      </c>
      <c r="C92" s="378" t="s">
        <v>13</v>
      </c>
      <c r="D92" s="378" t="s">
        <v>14</v>
      </c>
      <c r="E92" s="410" t="s">
        <v>15</v>
      </c>
      <c r="F92" s="378" t="s">
        <v>16</v>
      </c>
      <c r="G92" s="378"/>
      <c r="H92" s="378" t="s">
        <v>17</v>
      </c>
      <c r="I92" s="378" t="s">
        <v>18</v>
      </c>
      <c r="J92" s="378" t="s">
        <v>19</v>
      </c>
      <c r="K92" s="409" t="s">
        <v>20</v>
      </c>
      <c r="L92" s="409"/>
      <c r="M92" s="378" t="s">
        <v>21</v>
      </c>
      <c r="N92" s="50"/>
      <c r="AJ92" s="18"/>
    </row>
    <row r="93" spans="1:36" ht="15" customHeight="1" x14ac:dyDescent="0.25">
      <c r="A93" s="377"/>
      <c r="B93" s="378"/>
      <c r="C93" s="378"/>
      <c r="D93" s="378"/>
      <c r="E93" s="410"/>
      <c r="F93" s="54" t="s">
        <v>44</v>
      </c>
      <c r="G93" s="54" t="s">
        <v>45</v>
      </c>
      <c r="H93" s="378"/>
      <c r="I93" s="378"/>
      <c r="J93" s="378"/>
      <c r="K93" s="101" t="s">
        <v>46</v>
      </c>
      <c r="L93" s="101" t="s">
        <v>47</v>
      </c>
      <c r="M93" s="378"/>
      <c r="N93" s="2"/>
      <c r="AJ93" s="18"/>
    </row>
    <row r="94" spans="1:36" x14ac:dyDescent="0.25">
      <c r="A94" s="48"/>
      <c r="B94" s="48"/>
      <c r="C94" s="66"/>
      <c r="D94" s="66"/>
      <c r="E94" s="66"/>
      <c r="F94" s="66"/>
      <c r="G94" s="66"/>
      <c r="H94" s="66"/>
      <c r="I94" s="66"/>
      <c r="J94" s="63"/>
      <c r="K94" s="63"/>
      <c r="L94" s="63"/>
      <c r="M94" s="63"/>
      <c r="N94" s="2"/>
      <c r="AJ94" s="18"/>
    </row>
    <row r="95" spans="1:36" x14ac:dyDescent="0.25">
      <c r="A95" s="48"/>
      <c r="B95" s="48"/>
      <c r="C95" s="66"/>
      <c r="D95" s="66"/>
      <c r="E95" s="66"/>
      <c r="F95" s="66"/>
      <c r="G95" s="66"/>
      <c r="H95" s="66"/>
      <c r="I95" s="66"/>
      <c r="J95" s="66"/>
      <c r="K95" s="66"/>
      <c r="L95" s="66"/>
      <c r="M95" s="66"/>
      <c r="N95" s="2"/>
      <c r="AJ95" s="18"/>
    </row>
    <row r="96" spans="1:36" x14ac:dyDescent="0.25">
      <c r="A96" s="48"/>
      <c r="B96" s="48"/>
      <c r="C96" s="66"/>
      <c r="D96" s="66"/>
      <c r="E96" s="66"/>
      <c r="F96" s="66"/>
      <c r="G96" s="66"/>
      <c r="H96" s="66"/>
      <c r="I96" s="66"/>
      <c r="J96" s="66"/>
      <c r="K96" s="66"/>
      <c r="L96" s="66"/>
      <c r="M96" s="66"/>
      <c r="N96" s="2"/>
      <c r="AJ96" s="18"/>
    </row>
    <row r="97" spans="1:36" x14ac:dyDescent="0.25">
      <c r="A97" s="48"/>
      <c r="B97" s="48"/>
      <c r="C97" s="66"/>
      <c r="D97" s="66"/>
      <c r="E97" s="66"/>
      <c r="F97" s="66"/>
      <c r="G97" s="66"/>
      <c r="H97" s="66"/>
      <c r="I97" s="66"/>
      <c r="J97" s="66"/>
      <c r="K97" s="66"/>
      <c r="L97" s="66"/>
      <c r="M97" s="66"/>
      <c r="N97" s="2"/>
      <c r="AJ97" s="18"/>
    </row>
    <row r="98" spans="1:36" x14ac:dyDescent="0.25">
      <c r="A98" s="48"/>
      <c r="B98" s="48"/>
      <c r="C98" s="66"/>
      <c r="D98" s="66"/>
      <c r="E98" s="66"/>
      <c r="F98" s="66"/>
      <c r="G98" s="66"/>
      <c r="H98" s="66"/>
      <c r="I98" s="66"/>
      <c r="J98" s="66"/>
      <c r="K98" s="66"/>
      <c r="L98" s="66"/>
      <c r="M98" s="66"/>
      <c r="N98" s="2"/>
      <c r="AJ98" s="18"/>
    </row>
    <row r="99" spans="1:36" x14ac:dyDescent="0.25">
      <c r="A99" s="48"/>
      <c r="B99" s="48"/>
      <c r="C99" s="66"/>
      <c r="D99" s="66"/>
      <c r="E99" s="66"/>
      <c r="F99" s="66"/>
      <c r="G99" s="66"/>
      <c r="H99" s="66"/>
      <c r="I99" s="66"/>
      <c r="J99" s="66"/>
      <c r="K99" s="66"/>
      <c r="L99" s="66"/>
      <c r="M99" s="66"/>
      <c r="N99" s="2"/>
      <c r="AJ99" s="18"/>
    </row>
    <row r="100" spans="1:36" x14ac:dyDescent="0.25">
      <c r="A100" s="48"/>
      <c r="B100" s="48"/>
      <c r="C100" s="66"/>
      <c r="D100" s="66"/>
      <c r="E100" s="66"/>
      <c r="F100" s="66"/>
      <c r="G100" s="66"/>
      <c r="H100" s="66"/>
      <c r="I100" s="66"/>
      <c r="J100" s="66"/>
      <c r="K100" s="66"/>
      <c r="L100" s="66"/>
      <c r="M100" s="66"/>
      <c r="N100" s="2"/>
      <c r="AJ100" s="18"/>
    </row>
    <row r="101" spans="1:36" x14ac:dyDescent="0.25">
      <c r="A101" s="48"/>
      <c r="B101" s="48"/>
      <c r="C101" s="66"/>
      <c r="D101" s="66"/>
      <c r="E101" s="66"/>
      <c r="F101" s="66"/>
      <c r="G101" s="66"/>
      <c r="H101" s="66"/>
      <c r="I101" s="66"/>
      <c r="J101" s="66"/>
      <c r="K101" s="66"/>
      <c r="L101" s="66"/>
      <c r="M101" s="66"/>
      <c r="N101" s="2"/>
      <c r="AJ101" s="18"/>
    </row>
    <row r="102" spans="1:36" x14ac:dyDescent="0.25">
      <c r="A102" s="48"/>
      <c r="B102" s="48"/>
      <c r="C102" s="66"/>
      <c r="D102" s="66"/>
      <c r="E102" s="66"/>
      <c r="F102" s="66"/>
      <c r="G102" s="66"/>
      <c r="H102" s="66"/>
      <c r="I102" s="66"/>
      <c r="J102" s="66"/>
      <c r="K102" s="66"/>
      <c r="L102" s="66"/>
      <c r="M102" s="66"/>
      <c r="N102" s="2"/>
      <c r="AJ102" s="18"/>
    </row>
    <row r="103" spans="1:36" x14ac:dyDescent="0.25">
      <c r="AJ103" s="18"/>
    </row>
    <row r="104" spans="1:36" ht="15.75" x14ac:dyDescent="0.25">
      <c r="A104" s="376" t="s">
        <v>801</v>
      </c>
      <c r="B104" s="378" t="s">
        <v>12</v>
      </c>
      <c r="C104" s="378" t="s">
        <v>13</v>
      </c>
      <c r="D104" s="378" t="s">
        <v>14</v>
      </c>
      <c r="E104" s="410" t="s">
        <v>15</v>
      </c>
      <c r="F104" s="378" t="s">
        <v>16</v>
      </c>
      <c r="G104" s="378"/>
      <c r="H104" s="378" t="s">
        <v>17</v>
      </c>
      <c r="I104" s="378" t="s">
        <v>18</v>
      </c>
      <c r="J104" s="378" t="s">
        <v>19</v>
      </c>
      <c r="K104" s="409" t="s">
        <v>20</v>
      </c>
      <c r="L104" s="409"/>
      <c r="M104" s="378" t="s">
        <v>21</v>
      </c>
      <c r="N104" s="50"/>
      <c r="AJ104" s="18"/>
    </row>
    <row r="105" spans="1:36" ht="15" customHeight="1" x14ac:dyDescent="0.25">
      <c r="A105" s="377"/>
      <c r="B105" s="378"/>
      <c r="C105" s="378"/>
      <c r="D105" s="378"/>
      <c r="E105" s="410"/>
      <c r="F105" s="54" t="s">
        <v>44</v>
      </c>
      <c r="G105" s="54" t="s">
        <v>45</v>
      </c>
      <c r="H105" s="378"/>
      <c r="I105" s="378"/>
      <c r="J105" s="378"/>
      <c r="K105" s="101" t="s">
        <v>46</v>
      </c>
      <c r="L105" s="101" t="s">
        <v>47</v>
      </c>
      <c r="M105" s="378"/>
      <c r="N105" s="2"/>
      <c r="AJ105" s="18"/>
    </row>
    <row r="106" spans="1:36" x14ac:dyDescent="0.25">
      <c r="A106" s="48"/>
      <c r="B106" s="48"/>
      <c r="C106" s="66"/>
      <c r="D106" s="66"/>
      <c r="E106" s="66"/>
      <c r="F106" s="66"/>
      <c r="G106" s="66"/>
      <c r="H106" s="66"/>
      <c r="I106" s="66"/>
      <c r="J106" s="63"/>
      <c r="K106" s="63"/>
      <c r="L106" s="63"/>
      <c r="M106" s="63"/>
      <c r="N106" s="2"/>
      <c r="AJ106" s="18"/>
    </row>
    <row r="107" spans="1:36" x14ac:dyDescent="0.25">
      <c r="A107" s="48"/>
      <c r="B107" s="48"/>
      <c r="C107" s="66"/>
      <c r="D107" s="66"/>
      <c r="E107" s="66"/>
      <c r="F107" s="66"/>
      <c r="G107" s="66"/>
      <c r="H107" s="66"/>
      <c r="I107" s="66"/>
      <c r="J107" s="66"/>
      <c r="K107" s="66"/>
      <c r="L107" s="66"/>
      <c r="M107" s="66"/>
      <c r="N107" s="2"/>
      <c r="AJ107" s="18"/>
    </row>
    <row r="108" spans="1:36" x14ac:dyDescent="0.25">
      <c r="A108" s="48"/>
      <c r="B108" s="48"/>
      <c r="C108" s="66"/>
      <c r="D108" s="66"/>
      <c r="E108" s="66"/>
      <c r="F108" s="66"/>
      <c r="G108" s="66"/>
      <c r="H108" s="66"/>
      <c r="I108" s="66"/>
      <c r="J108" s="66"/>
      <c r="K108" s="66"/>
      <c r="L108" s="66"/>
      <c r="M108" s="66"/>
      <c r="N108" s="2"/>
      <c r="AJ108" s="18"/>
    </row>
    <row r="109" spans="1:36" x14ac:dyDescent="0.25">
      <c r="A109" s="48"/>
      <c r="B109" s="48"/>
      <c r="C109" s="66"/>
      <c r="D109" s="66"/>
      <c r="E109" s="66"/>
      <c r="F109" s="66"/>
      <c r="G109" s="66"/>
      <c r="H109" s="66"/>
      <c r="I109" s="66"/>
      <c r="J109" s="66"/>
      <c r="K109" s="66"/>
      <c r="L109" s="66"/>
      <c r="M109" s="66"/>
      <c r="N109" s="2"/>
      <c r="AJ109" s="18"/>
    </row>
    <row r="110" spans="1:36" x14ac:dyDescent="0.25">
      <c r="A110" s="48"/>
      <c r="B110" s="48"/>
      <c r="C110" s="66"/>
      <c r="D110" s="66"/>
      <c r="E110" s="66"/>
      <c r="F110" s="66"/>
      <c r="G110" s="66"/>
      <c r="H110" s="66"/>
      <c r="I110" s="66"/>
      <c r="J110" s="66"/>
      <c r="K110" s="66"/>
      <c r="L110" s="66"/>
      <c r="M110" s="66"/>
      <c r="N110" s="2"/>
      <c r="AJ110" s="18"/>
    </row>
    <row r="111" spans="1:36" x14ac:dyDescent="0.25">
      <c r="A111" s="48"/>
      <c r="B111" s="48"/>
      <c r="C111" s="66"/>
      <c r="D111" s="66"/>
      <c r="E111" s="66"/>
      <c r="F111" s="66"/>
      <c r="G111" s="66"/>
      <c r="H111" s="66"/>
      <c r="I111" s="66"/>
      <c r="J111" s="66"/>
      <c r="K111" s="66"/>
      <c r="L111" s="66"/>
      <c r="M111" s="66"/>
      <c r="N111" s="2"/>
      <c r="AJ111" s="18"/>
    </row>
    <row r="112" spans="1:36" x14ac:dyDescent="0.25">
      <c r="A112" s="48"/>
      <c r="B112" s="48"/>
      <c r="C112" s="66"/>
      <c r="D112" s="66"/>
      <c r="E112" s="66"/>
      <c r="F112" s="66"/>
      <c r="G112" s="66"/>
      <c r="H112" s="66"/>
      <c r="I112" s="66"/>
      <c r="J112" s="66"/>
      <c r="K112" s="66"/>
      <c r="L112" s="66"/>
      <c r="M112" s="66"/>
      <c r="N112" s="2"/>
      <c r="AJ112" s="18"/>
    </row>
    <row r="113" spans="1:36" x14ac:dyDescent="0.25">
      <c r="A113" s="48"/>
      <c r="B113" s="48"/>
      <c r="C113" s="66"/>
      <c r="D113" s="66"/>
      <c r="E113" s="66"/>
      <c r="F113" s="66"/>
      <c r="G113" s="66"/>
      <c r="H113" s="66"/>
      <c r="I113" s="66"/>
      <c r="J113" s="66"/>
      <c r="K113" s="66"/>
      <c r="L113" s="66"/>
      <c r="M113" s="66"/>
      <c r="N113" s="2"/>
      <c r="AJ113" s="18"/>
    </row>
    <row r="114" spans="1:36" x14ac:dyDescent="0.25">
      <c r="A114" s="48"/>
      <c r="B114" s="48"/>
      <c r="C114" s="66"/>
      <c r="D114" s="66"/>
      <c r="E114" s="66"/>
      <c r="F114" s="66"/>
      <c r="G114" s="66"/>
      <c r="H114" s="66"/>
      <c r="I114" s="66"/>
      <c r="J114" s="66"/>
      <c r="K114" s="66"/>
      <c r="L114" s="66"/>
      <c r="M114" s="66"/>
      <c r="N114" s="2"/>
      <c r="AJ114" s="18"/>
    </row>
    <row r="115" spans="1:36" x14ac:dyDescent="0.25">
      <c r="AJ115" s="18"/>
    </row>
    <row r="116" spans="1:36" ht="15.75" x14ac:dyDescent="0.25">
      <c r="A116" s="434" t="s">
        <v>802</v>
      </c>
      <c r="B116" s="378" t="s">
        <v>12</v>
      </c>
      <c r="C116" s="378" t="s">
        <v>13</v>
      </c>
      <c r="D116" s="378" t="s">
        <v>14</v>
      </c>
      <c r="E116" s="410" t="s">
        <v>15</v>
      </c>
      <c r="F116" s="378" t="s">
        <v>16</v>
      </c>
      <c r="G116" s="378"/>
      <c r="H116" s="378" t="s">
        <v>17</v>
      </c>
      <c r="I116" s="378" t="s">
        <v>18</v>
      </c>
      <c r="J116" s="378" t="s">
        <v>19</v>
      </c>
      <c r="K116" s="409" t="s">
        <v>20</v>
      </c>
      <c r="L116" s="409"/>
      <c r="M116" s="378" t="s">
        <v>21</v>
      </c>
      <c r="N116" s="50"/>
      <c r="AJ116" s="18"/>
    </row>
    <row r="117" spans="1:36" ht="15.75" x14ac:dyDescent="0.25">
      <c r="A117" s="434"/>
      <c r="B117" s="378"/>
      <c r="C117" s="378"/>
      <c r="D117" s="378"/>
      <c r="E117" s="410"/>
      <c r="F117" s="54" t="s">
        <v>44</v>
      </c>
      <c r="G117" s="54" t="s">
        <v>45</v>
      </c>
      <c r="H117" s="378"/>
      <c r="I117" s="378"/>
      <c r="J117" s="378"/>
      <c r="K117" s="101" t="s">
        <v>46</v>
      </c>
      <c r="L117" s="101" t="s">
        <v>47</v>
      </c>
      <c r="M117" s="378"/>
      <c r="N117" s="2"/>
      <c r="AJ117" s="18"/>
    </row>
    <row r="118" spans="1:36" x14ac:dyDescent="0.25">
      <c r="A118" s="48"/>
      <c r="B118" s="48"/>
      <c r="C118" s="66"/>
      <c r="D118" s="66"/>
      <c r="E118" s="66"/>
      <c r="F118" s="66"/>
      <c r="G118" s="66"/>
      <c r="H118" s="66"/>
      <c r="I118" s="66"/>
      <c r="J118" s="63"/>
      <c r="K118" s="63"/>
      <c r="L118" s="63"/>
      <c r="M118" s="63"/>
      <c r="N118" s="2"/>
      <c r="AJ118" s="18"/>
    </row>
    <row r="119" spans="1:36" x14ac:dyDescent="0.25">
      <c r="A119" s="48"/>
      <c r="B119" s="48"/>
      <c r="C119" s="66"/>
      <c r="D119" s="66"/>
      <c r="E119" s="66"/>
      <c r="F119" s="66"/>
      <c r="G119" s="66"/>
      <c r="H119" s="66"/>
      <c r="I119" s="66"/>
      <c r="J119" s="66"/>
      <c r="K119" s="66"/>
      <c r="L119" s="66"/>
      <c r="M119" s="66"/>
      <c r="N119" s="2"/>
      <c r="AJ119" s="18"/>
    </row>
    <row r="120" spans="1:36" x14ac:dyDescent="0.25">
      <c r="A120" s="48"/>
      <c r="B120" s="48"/>
      <c r="C120" s="66"/>
      <c r="D120" s="66"/>
      <c r="E120" s="66"/>
      <c r="F120" s="66"/>
      <c r="G120" s="66"/>
      <c r="H120" s="66"/>
      <c r="I120" s="66"/>
      <c r="J120" s="66"/>
      <c r="K120" s="66"/>
      <c r="L120" s="66"/>
      <c r="M120" s="66"/>
      <c r="N120" s="2"/>
      <c r="AJ120" s="18"/>
    </row>
    <row r="121" spans="1:36" x14ac:dyDescent="0.25">
      <c r="A121" s="48"/>
      <c r="B121" s="48"/>
      <c r="C121" s="66"/>
      <c r="D121" s="66"/>
      <c r="E121" s="66"/>
      <c r="F121" s="66"/>
      <c r="G121" s="66"/>
      <c r="H121" s="66"/>
      <c r="I121" s="66"/>
      <c r="J121" s="66"/>
      <c r="K121" s="66"/>
      <c r="L121" s="66"/>
      <c r="M121" s="66"/>
      <c r="N121" s="2"/>
      <c r="AJ121" s="18"/>
    </row>
    <row r="122" spans="1:36" x14ac:dyDescent="0.25">
      <c r="A122" s="48"/>
      <c r="B122" s="48"/>
      <c r="C122" s="66"/>
      <c r="D122" s="66"/>
      <c r="E122" s="66"/>
      <c r="F122" s="66"/>
      <c r="G122" s="66"/>
      <c r="H122" s="66"/>
      <c r="I122" s="66"/>
      <c r="J122" s="66"/>
      <c r="K122" s="66"/>
      <c r="L122" s="66"/>
      <c r="M122" s="66"/>
      <c r="N122" s="2"/>
      <c r="AJ122" s="18"/>
    </row>
    <row r="123" spans="1:36" x14ac:dyDescent="0.25">
      <c r="A123" s="48"/>
      <c r="B123" s="48"/>
      <c r="C123" s="66"/>
      <c r="D123" s="66"/>
      <c r="E123" s="66"/>
      <c r="F123" s="66"/>
      <c r="G123" s="66"/>
      <c r="H123" s="66"/>
      <c r="I123" s="66"/>
      <c r="J123" s="66"/>
      <c r="K123" s="66"/>
      <c r="L123" s="66"/>
      <c r="M123" s="66"/>
      <c r="N123" s="2"/>
      <c r="AJ123" s="18"/>
    </row>
    <row r="124" spans="1:36" x14ac:dyDescent="0.25">
      <c r="A124" s="48"/>
      <c r="B124" s="48"/>
      <c r="C124" s="66"/>
      <c r="D124" s="66"/>
      <c r="E124" s="66"/>
      <c r="F124" s="66"/>
      <c r="G124" s="66"/>
      <c r="H124" s="66"/>
      <c r="I124" s="66"/>
      <c r="J124" s="66"/>
      <c r="K124" s="66"/>
      <c r="L124" s="66"/>
      <c r="M124" s="66"/>
      <c r="N124" s="2"/>
      <c r="AJ124" s="18"/>
    </row>
    <row r="125" spans="1:36" x14ac:dyDescent="0.25">
      <c r="A125" s="48"/>
      <c r="B125" s="48"/>
      <c r="C125" s="66"/>
      <c r="D125" s="66"/>
      <c r="E125" s="66"/>
      <c r="F125" s="66"/>
      <c r="G125" s="66"/>
      <c r="H125" s="66"/>
      <c r="I125" s="66"/>
      <c r="J125" s="66"/>
      <c r="K125" s="66"/>
      <c r="L125" s="66"/>
      <c r="M125" s="66"/>
      <c r="N125" s="2"/>
      <c r="AJ125" s="18"/>
    </row>
    <row r="126" spans="1:36" x14ac:dyDescent="0.25">
      <c r="A126" s="48"/>
      <c r="B126" s="48"/>
      <c r="C126" s="66"/>
      <c r="D126" s="66"/>
      <c r="E126" s="66"/>
      <c r="F126" s="66"/>
      <c r="G126" s="66"/>
      <c r="H126" s="66"/>
      <c r="I126" s="66"/>
      <c r="J126" s="66"/>
      <c r="K126" s="66"/>
      <c r="L126" s="66"/>
      <c r="M126" s="66"/>
      <c r="N126" s="2"/>
      <c r="AJ126" s="18"/>
    </row>
    <row r="127" spans="1:36" x14ac:dyDescent="0.25">
      <c r="A127" s="18"/>
      <c r="B127" s="18"/>
      <c r="C127" s="18"/>
      <c r="D127" s="18"/>
      <c r="E127" s="18"/>
      <c r="F127" s="18"/>
      <c r="G127" s="18"/>
      <c r="H127" s="18"/>
      <c r="I127" s="18"/>
      <c r="J127" s="18"/>
      <c r="K127" s="18"/>
      <c r="L127" s="18"/>
      <c r="M127" s="18"/>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18"/>
    </row>
    <row r="128" spans="1:36" x14ac:dyDescent="0.25">
      <c r="A128" s="18"/>
      <c r="B128" s="18"/>
      <c r="C128" s="18"/>
      <c r="D128" s="18"/>
      <c r="E128" s="18"/>
      <c r="F128" s="18"/>
      <c r="G128" s="18"/>
      <c r="H128" s="18"/>
      <c r="I128" s="18"/>
      <c r="J128" s="18"/>
      <c r="K128" s="18"/>
      <c r="L128" s="18"/>
      <c r="M128" s="18"/>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18"/>
    </row>
  </sheetData>
  <mergeCells count="92">
    <mergeCell ref="K116:L116"/>
    <mergeCell ref="M116:M117"/>
    <mergeCell ref="A116:A117"/>
    <mergeCell ref="B116:B117"/>
    <mergeCell ref="C116:C117"/>
    <mergeCell ref="D116:D117"/>
    <mergeCell ref="E116:E117"/>
    <mergeCell ref="F116:G116"/>
    <mergeCell ref="F104:G104"/>
    <mergeCell ref="H104:H105"/>
    <mergeCell ref="I104:I105"/>
    <mergeCell ref="J104:J105"/>
    <mergeCell ref="H116:H117"/>
    <mergeCell ref="I116:I117"/>
    <mergeCell ref="J116:J117"/>
    <mergeCell ref="K104:L104"/>
    <mergeCell ref="M104:M105"/>
    <mergeCell ref="H92:H93"/>
    <mergeCell ref="I92:I93"/>
    <mergeCell ref="J92:J93"/>
    <mergeCell ref="K92:L92"/>
    <mergeCell ref="M92:M93"/>
    <mergeCell ref="A104:A105"/>
    <mergeCell ref="B104:B105"/>
    <mergeCell ref="C104:C105"/>
    <mergeCell ref="D104:D105"/>
    <mergeCell ref="E104:E105"/>
    <mergeCell ref="A92:A93"/>
    <mergeCell ref="B92:B93"/>
    <mergeCell ref="C92:C93"/>
    <mergeCell ref="D92:D93"/>
    <mergeCell ref="E92:E93"/>
    <mergeCell ref="F92:G92"/>
    <mergeCell ref="F80:G80"/>
    <mergeCell ref="H80:H81"/>
    <mergeCell ref="I80:I81"/>
    <mergeCell ref="J80:J81"/>
    <mergeCell ref="A60:A64"/>
    <mergeCell ref="A68:A72"/>
    <mergeCell ref="A65:A67"/>
    <mergeCell ref="K80:L80"/>
    <mergeCell ref="M80:M81"/>
    <mergeCell ref="A80:A81"/>
    <mergeCell ref="B80:B81"/>
    <mergeCell ref="C80:C81"/>
    <mergeCell ref="D80:D81"/>
    <mergeCell ref="E80:E81"/>
    <mergeCell ref="AG9:AG10"/>
    <mergeCell ref="AH9:AH10"/>
    <mergeCell ref="AI9:AI10"/>
    <mergeCell ref="AA9:AA10"/>
    <mergeCell ref="AB9:AB10"/>
    <mergeCell ref="AC9:AC10"/>
    <mergeCell ref="AD9:AD10"/>
    <mergeCell ref="AE9:AE10"/>
    <mergeCell ref="AF9:AF10"/>
    <mergeCell ref="X9:X10"/>
    <mergeCell ref="Y9:Y10"/>
    <mergeCell ref="Z9:Z10"/>
    <mergeCell ref="O9:O10"/>
    <mergeCell ref="P9:P10"/>
    <mergeCell ref="Q9:Q10"/>
    <mergeCell ref="R9:R10"/>
    <mergeCell ref="S9:S10"/>
    <mergeCell ref="T9:T10"/>
    <mergeCell ref="U9:U10"/>
    <mergeCell ref="V9:V10"/>
    <mergeCell ref="W9:W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 ref="A11:A21"/>
    <mergeCell ref="A22:A35"/>
    <mergeCell ref="A36:A44"/>
    <mergeCell ref="A45:A54"/>
    <mergeCell ref="A55:A59"/>
  </mergeCells>
  <conditionalFormatting sqref="N11:N72">
    <cfRule type="cellIs" dxfId="31" priority="8" stopIfTrue="1" operator="equal">
      <formula>"x"</formula>
    </cfRule>
  </conditionalFormatting>
  <conditionalFormatting sqref="O11:O72">
    <cfRule type="cellIs" dxfId="30" priority="7" operator="equal">
      <formula>"x"</formula>
    </cfRule>
  </conditionalFormatting>
  <conditionalFormatting sqref="P11:P72">
    <cfRule type="cellIs" dxfId="29" priority="6" operator="equal">
      <formula>"x"</formula>
    </cfRule>
  </conditionalFormatting>
  <conditionalFormatting sqref="Q11:Q72">
    <cfRule type="cellIs" dxfId="28" priority="5" stopIfTrue="1" operator="equal">
      <formula>"x"</formula>
    </cfRule>
  </conditionalFormatting>
  <conditionalFormatting sqref="R11:R72">
    <cfRule type="cellIs" dxfId="27" priority="4" operator="equal">
      <formula>"x"</formula>
    </cfRule>
  </conditionalFormatting>
  <conditionalFormatting sqref="S11:S72">
    <cfRule type="cellIs" dxfId="26" priority="1" stopIfTrue="1" operator="equal">
      <formula>$AN$7</formula>
    </cfRule>
    <cfRule type="cellIs" dxfId="25" priority="2" stopIfTrue="1" operator="equal">
      <formula>$AN$6</formula>
    </cfRule>
  </conditionalFormatting>
  <conditionalFormatting sqref="AN6:AN7">
    <cfRule type="cellIs" dxfId="24" priority="9" stopIfTrue="1" operator="equal">
      <formula>$AN$6</formula>
    </cfRule>
  </conditionalFormatting>
  <dataValidations count="1">
    <dataValidation type="list" allowBlank="1" showInputMessage="1" showErrorMessage="1" sqref="S11:S72"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3"/>
  <sheetViews>
    <sheetView showGridLines="0" zoomScale="80" zoomScaleNormal="80" zoomScalePageLayoutView="70" workbookViewId="0">
      <selection activeCell="B3" sqref="B3:W3"/>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35" t="s">
        <v>0</v>
      </c>
      <c r="C1" s="435"/>
      <c r="D1" s="435"/>
      <c r="E1" s="435"/>
      <c r="F1" s="435"/>
      <c r="G1" s="435"/>
      <c r="H1" s="435"/>
      <c r="I1" s="435"/>
      <c r="J1" s="435"/>
      <c r="K1" s="435"/>
      <c r="L1" s="435"/>
      <c r="M1" s="435"/>
      <c r="N1" s="435"/>
      <c r="O1" s="435"/>
      <c r="P1" s="435"/>
      <c r="Q1" s="435"/>
      <c r="R1" s="435"/>
      <c r="S1" s="435"/>
      <c r="T1" s="435"/>
      <c r="U1" s="435"/>
      <c r="V1" s="435"/>
      <c r="W1" s="435"/>
      <c r="X1" s="11"/>
    </row>
    <row r="2" spans="1:28" s="15" customFormat="1" ht="21" customHeight="1" x14ac:dyDescent="0.25">
      <c r="A2" s="16"/>
      <c r="B2" s="435"/>
      <c r="C2" s="435"/>
      <c r="D2" s="435"/>
      <c r="E2" s="435"/>
      <c r="F2" s="435"/>
      <c r="G2" s="435"/>
      <c r="H2" s="435"/>
      <c r="I2" s="435"/>
      <c r="J2" s="435"/>
      <c r="K2" s="435"/>
      <c r="L2" s="435"/>
      <c r="M2" s="435"/>
      <c r="N2" s="435"/>
      <c r="O2" s="435"/>
      <c r="P2" s="435"/>
      <c r="Q2" s="435"/>
      <c r="R2" s="435"/>
      <c r="S2" s="435"/>
      <c r="T2" s="435"/>
      <c r="U2" s="435"/>
      <c r="V2" s="435"/>
      <c r="W2" s="435"/>
      <c r="X2" s="16"/>
    </row>
    <row r="3" spans="1:28" ht="33.75" customHeight="1" x14ac:dyDescent="0.35">
      <c r="A3" s="11"/>
      <c r="B3" s="441" t="str">
        <f>'Monitoria Anual - 2'!A2</f>
        <v>Plano de Ação Nacional para a Conservação da Toninha - PAN Toninha</v>
      </c>
      <c r="C3" s="441"/>
      <c r="D3" s="441"/>
      <c r="E3" s="441"/>
      <c r="F3" s="441"/>
      <c r="G3" s="441"/>
      <c r="H3" s="441"/>
      <c r="I3" s="441"/>
      <c r="J3" s="441"/>
      <c r="K3" s="441"/>
      <c r="L3" s="441"/>
      <c r="M3" s="441"/>
      <c r="N3" s="441"/>
      <c r="O3" s="441"/>
      <c r="P3" s="441"/>
      <c r="Q3" s="441"/>
      <c r="R3" s="441"/>
      <c r="S3" s="441"/>
      <c r="T3" s="441"/>
      <c r="U3" s="441"/>
      <c r="V3" s="441"/>
      <c r="W3" s="441"/>
      <c r="X3" s="11"/>
    </row>
    <row r="4" spans="1:28" x14ac:dyDescent="0.25">
      <c r="A4" s="11"/>
      <c r="J4" s="12"/>
      <c r="K4" s="12"/>
      <c r="L4" s="12"/>
      <c r="M4" s="12"/>
      <c r="N4" s="12"/>
      <c r="O4" s="12"/>
      <c r="X4" s="11"/>
    </row>
    <row r="5" spans="1:28" s="2" customFormat="1" ht="45" customHeight="1" x14ac:dyDescent="0.25">
      <c r="A5" s="18"/>
      <c r="B5" s="446" t="s">
        <v>803</v>
      </c>
      <c r="C5" s="446"/>
      <c r="D5" s="447" t="str">
        <f>'Monitoria Anual - 2'!B4</f>
        <v>Evitar o declínio populacional da toninha em todas as áreas de manejo, em especial por meio da redução das capturas incidentais e da proteção do habitat</v>
      </c>
      <c r="E5" s="447"/>
      <c r="F5" s="447"/>
      <c r="G5" s="447"/>
      <c r="H5" s="447"/>
      <c r="I5" s="447"/>
      <c r="J5" s="447"/>
      <c r="K5" s="447"/>
      <c r="L5" s="447"/>
      <c r="M5" s="448"/>
      <c r="N5" s="13"/>
      <c r="O5" s="13"/>
      <c r="P5" s="13"/>
      <c r="Q5" s="13"/>
      <c r="R5" s="13"/>
      <c r="X5" s="18"/>
    </row>
    <row r="6" spans="1:28" x14ac:dyDescent="0.25">
      <c r="A6" s="11"/>
      <c r="J6" s="12"/>
      <c r="K6" s="12"/>
      <c r="L6" s="12"/>
      <c r="M6" s="12"/>
      <c r="N6" s="12"/>
      <c r="O6" s="12"/>
      <c r="X6" s="11"/>
    </row>
    <row r="7" spans="1:28" ht="26.25" customHeight="1" x14ac:dyDescent="0.25">
      <c r="A7" s="11"/>
      <c r="B7" s="446" t="s">
        <v>4</v>
      </c>
      <c r="C7" s="446"/>
      <c r="D7" s="436" t="str">
        <f>'Monitoria Anual - 2'!B6</f>
        <v>06/12/2021 - 10/12/2021 (virtual)</v>
      </c>
      <c r="E7" s="436"/>
      <c r="F7" s="436"/>
      <c r="G7" s="437"/>
      <c r="H7" s="2"/>
      <c r="I7" s="14"/>
      <c r="J7" s="12"/>
      <c r="K7" s="12"/>
      <c r="L7" s="12"/>
      <c r="M7" s="12"/>
      <c r="N7" s="12"/>
      <c r="O7" s="12"/>
      <c r="X7" s="11"/>
    </row>
    <row r="8" spans="1:28" x14ac:dyDescent="0.25">
      <c r="A8" s="11"/>
      <c r="X8" s="11"/>
    </row>
    <row r="9" spans="1:28" ht="31.5" customHeight="1" x14ac:dyDescent="0.25">
      <c r="A9" s="11"/>
      <c r="B9" s="435" t="s">
        <v>804</v>
      </c>
      <c r="C9" s="435"/>
      <c r="D9" s="435"/>
      <c r="E9" s="435"/>
      <c r="F9" s="435"/>
      <c r="G9" s="435"/>
      <c r="H9" s="435"/>
      <c r="I9" s="435"/>
      <c r="J9" s="435"/>
      <c r="K9" s="435"/>
      <c r="L9" s="435"/>
      <c r="M9" s="435"/>
      <c r="N9" s="435"/>
      <c r="O9" s="435"/>
      <c r="P9" s="435"/>
      <c r="Q9" s="435"/>
      <c r="R9" s="435"/>
      <c r="S9" s="435"/>
      <c r="T9" s="435"/>
      <c r="U9" s="435"/>
      <c r="V9" s="435"/>
      <c r="W9" s="435"/>
      <c r="X9" s="11"/>
    </row>
    <row r="10" spans="1:28" x14ac:dyDescent="0.25">
      <c r="A10" s="11"/>
      <c r="G10" s="10"/>
      <c r="H10" s="10"/>
      <c r="I10" s="10"/>
      <c r="X10" s="11"/>
    </row>
    <row r="11" spans="1:28" ht="15.75" x14ac:dyDescent="0.25">
      <c r="A11" s="11"/>
      <c r="B11" s="436" t="s">
        <v>805</v>
      </c>
      <c r="C11" s="437"/>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2"/>
      <c r="G12" s="442"/>
      <c r="H12" s="68"/>
      <c r="X12" s="11"/>
    </row>
    <row r="13" spans="1:28" ht="33.75" customHeight="1" thickBot="1" x14ac:dyDescent="0.3">
      <c r="A13" s="11"/>
      <c r="C13" s="443" t="s">
        <v>806</v>
      </c>
      <c r="D13" s="444"/>
      <c r="E13" s="444"/>
      <c r="F13" s="444"/>
      <c r="G13" s="445"/>
      <c r="H13" s="3"/>
      <c r="X13" s="11"/>
    </row>
    <row r="14" spans="1:28" s="2" customFormat="1" ht="34.5" customHeight="1" thickBot="1" x14ac:dyDescent="0.3">
      <c r="A14" s="18"/>
      <c r="C14" s="26" t="s">
        <v>807</v>
      </c>
      <c r="D14" s="7" t="s">
        <v>808</v>
      </c>
      <c r="E14" s="8" t="s">
        <v>809</v>
      </c>
      <c r="F14" s="7" t="s">
        <v>810</v>
      </c>
      <c r="G14" s="9" t="s">
        <v>809</v>
      </c>
      <c r="H14" s="6"/>
      <c r="X14" s="18"/>
    </row>
    <row r="15" spans="1:28" ht="15.75" x14ac:dyDescent="0.25">
      <c r="A15" s="11"/>
      <c r="C15" s="83" t="s">
        <v>811</v>
      </c>
      <c r="D15" s="93"/>
      <c r="E15" s="94"/>
      <c r="F15" s="90">
        <f>COUNTA('Monitoria Anual - 2'!S11:S911)</f>
        <v>0</v>
      </c>
      <c r="G15" s="27">
        <f t="shared" ref="G15:G21" si="0">F15/$F$22</f>
        <v>0</v>
      </c>
      <c r="H15" s="4"/>
      <c r="X15" s="11"/>
    </row>
    <row r="16" spans="1:28" ht="15.75" x14ac:dyDescent="0.25">
      <c r="A16" s="11"/>
      <c r="C16" s="84" t="s">
        <v>812</v>
      </c>
      <c r="D16" s="95">
        <f>COUNTA('Monitoria Anual - 2'!N11:N911)</f>
        <v>1</v>
      </c>
      <c r="E16" s="29">
        <f>D16/$D$22</f>
        <v>1.6129032258064516E-2</v>
      </c>
      <c r="F16" s="91">
        <f>D16-AB16</f>
        <v>1</v>
      </c>
      <c r="G16" s="29">
        <f t="shared" si="0"/>
        <v>1.6129032258064516E-2</v>
      </c>
      <c r="H16" s="4"/>
      <c r="X16" s="11"/>
      <c r="Z16">
        <f>COUNTIFS('Monitoria Anual - 2'!N:N,"x",'Monitoria Anual - 2'!S:S,"Excluída")</f>
        <v>0</v>
      </c>
      <c r="AA16">
        <f>COUNTIFS('Monitoria Anual - 2'!N:N,"x",'Monitoria Anual - 2'!S:S,"Agrupada")</f>
        <v>0</v>
      </c>
      <c r="AB16">
        <f>Z16+AA16</f>
        <v>0</v>
      </c>
    </row>
    <row r="17" spans="1:28" ht="15.75" x14ac:dyDescent="0.25">
      <c r="A17" s="11"/>
      <c r="C17" s="85" t="s">
        <v>813</v>
      </c>
      <c r="D17" s="95">
        <f>COUNTA('Monitoria Anual - 2'!O11:O911)</f>
        <v>6</v>
      </c>
      <c r="E17" s="29">
        <f>D17/$D$22</f>
        <v>9.6774193548387094E-2</v>
      </c>
      <c r="F17" s="91">
        <f>D17-AB17</f>
        <v>6</v>
      </c>
      <c r="G17" s="29">
        <f t="shared" si="0"/>
        <v>9.6774193548387094E-2</v>
      </c>
      <c r="H17" s="4"/>
      <c r="X17" s="11"/>
      <c r="Z17">
        <f t="array" ref="Z17">COUNTIFS('Monitoria Anual - 2'!O:O,"x",'Monitoria Anual - 2'!S:S,"Excluída")</f>
        <v>0</v>
      </c>
      <c r="AA17">
        <f t="array" ref="AA17">COUNTIFS('Monitoria Anual - 2'!O:O,"x",'Monitoria Anual - 2'!S:S,"Agrupada")</f>
        <v>0</v>
      </c>
      <c r="AB17">
        <f>Z17+AA17</f>
        <v>0</v>
      </c>
    </row>
    <row r="18" spans="1:28" ht="15.75" x14ac:dyDescent="0.25">
      <c r="A18" s="11"/>
      <c r="C18" s="86" t="s">
        <v>814</v>
      </c>
      <c r="D18" s="95">
        <f>COUNTA('Monitoria Anual - 2'!P11:P911)</f>
        <v>38</v>
      </c>
      <c r="E18" s="29">
        <f>D18/$D$22</f>
        <v>0.61290322580645162</v>
      </c>
      <c r="F18" s="91">
        <f>D18-AB18</f>
        <v>38</v>
      </c>
      <c r="G18" s="29">
        <f t="shared" si="0"/>
        <v>0.61290322580645162</v>
      </c>
      <c r="H18" s="4"/>
      <c r="X18" s="11"/>
      <c r="Z18">
        <f t="array" ref="Z18">COUNTIFS('Monitoria Anual - 2'!P:P,"x",'Monitoria Anual - 2'!S:S,"Excluída")</f>
        <v>0</v>
      </c>
      <c r="AA18">
        <f t="array" ref="AA18">COUNTIFS('Monitoria Anual - 2'!P:P,"x",'Monitoria Anual - 2'!S:S,"Agrupada")</f>
        <v>0</v>
      </c>
      <c r="AB18">
        <f>Z18+AA18</f>
        <v>0</v>
      </c>
    </row>
    <row r="19" spans="1:28" ht="15.75" x14ac:dyDescent="0.25">
      <c r="A19" s="11"/>
      <c r="C19" s="87" t="s">
        <v>815</v>
      </c>
      <c r="D19" s="95">
        <f>COUNTA('Monitoria Anual - 2'!Q11:Q911)</f>
        <v>16</v>
      </c>
      <c r="E19" s="29">
        <f>D19/$D$22</f>
        <v>0.25806451612903225</v>
      </c>
      <c r="F19" s="91">
        <f t="shared" ref="F19:F20" si="1">D19-AB19</f>
        <v>16</v>
      </c>
      <c r="G19" s="29">
        <f t="shared" si="0"/>
        <v>0.25806451612903225</v>
      </c>
      <c r="H19" s="4"/>
      <c r="X19" s="11"/>
      <c r="Z19">
        <f t="array" ref="Z19">COUNTIFS('Monitoria Anual - 2'!Q:Q,"x",'Monitoria Anual - 2'!S:S,"Excluída")</f>
        <v>0</v>
      </c>
      <c r="AA19">
        <f t="array" ref="AA19">COUNTIFS('Monitoria Anual - 2'!Q:Q,"x",'Monitoria Anual - 2'!S:S,"Agrupada")</f>
        <v>0</v>
      </c>
      <c r="AB19">
        <f>Z19+AA19</f>
        <v>0</v>
      </c>
    </row>
    <row r="20" spans="1:28" ht="15.75" x14ac:dyDescent="0.25">
      <c r="A20" s="11"/>
      <c r="C20" s="88" t="s">
        <v>816</v>
      </c>
      <c r="D20" s="95">
        <f>COUNTA('Monitoria Anual - 2'!R11:R911)</f>
        <v>1</v>
      </c>
      <c r="E20" s="29">
        <f>D20/$D$22</f>
        <v>1.6129032258064516E-2</v>
      </c>
      <c r="F20" s="91">
        <f t="shared" si="1"/>
        <v>1</v>
      </c>
      <c r="G20" s="29">
        <f t="shared" si="0"/>
        <v>1.6129032258064516E-2</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89" t="s">
        <v>817</v>
      </c>
      <c r="D21" s="96"/>
      <c r="E21" s="97"/>
      <c r="F21" s="92">
        <f>'Monitoria Anual - 2'!C78</f>
        <v>0</v>
      </c>
      <c r="G21" s="30">
        <f t="shared" si="0"/>
        <v>0</v>
      </c>
      <c r="H21" s="4"/>
      <c r="X21" s="11"/>
    </row>
    <row r="22" spans="1:28" ht="16.5" thickBot="1" x14ac:dyDescent="0.3">
      <c r="A22" s="11"/>
      <c r="C22" s="98" t="s">
        <v>818</v>
      </c>
      <c r="D22" s="100">
        <f>SUM(D16:D20)</f>
        <v>62</v>
      </c>
      <c r="E22" s="32">
        <f>SUM(E15:E21)</f>
        <v>1</v>
      </c>
      <c r="F22" s="99">
        <f>SUM(F16:F21)</f>
        <v>62</v>
      </c>
      <c r="G22" s="32">
        <f>SUM(G16:G21)</f>
        <v>1</v>
      </c>
      <c r="H22" s="4"/>
      <c r="X22" s="11"/>
    </row>
    <row r="23" spans="1:28" ht="15.75" thickBot="1" x14ac:dyDescent="0.3">
      <c r="A23" s="11"/>
      <c r="C23" s="78" t="s">
        <v>819</v>
      </c>
      <c r="D23" s="438">
        <f>COUNTIF('Monitoria Anual - 2'!S11:S911,"Agrupada")</f>
        <v>0</v>
      </c>
      <c r="E23" s="439"/>
      <c r="F23" s="439"/>
      <c r="G23" s="440"/>
      <c r="H23" s="5"/>
      <c r="X23" s="11"/>
    </row>
    <row r="24" spans="1:28" ht="15.75" thickBot="1" x14ac:dyDescent="0.3">
      <c r="A24" s="11"/>
      <c r="C24" s="77" t="s">
        <v>820</v>
      </c>
      <c r="D24" s="438">
        <f>COUNTIF('Monitoria Anual - 2'!S11:S73,"Excluída")</f>
        <v>0</v>
      </c>
      <c r="E24" s="439"/>
      <c r="F24" s="439"/>
      <c r="G24" s="440"/>
      <c r="X24" s="11"/>
    </row>
    <row r="25" spans="1:28" x14ac:dyDescent="0.25">
      <c r="A25" s="11"/>
      <c r="X25" s="11"/>
    </row>
    <row r="26" spans="1:28" x14ac:dyDescent="0.25">
      <c r="A26" s="11"/>
      <c r="X26" s="11"/>
    </row>
    <row r="27" spans="1:28" ht="15.75" x14ac:dyDescent="0.25">
      <c r="A27" s="11"/>
      <c r="B27" s="436" t="s">
        <v>821</v>
      </c>
      <c r="C27" s="437"/>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822</v>
      </c>
      <c r="D29" s="71">
        <f>COUNTA('Monitoria Anual - 2'!A11:A72)</f>
        <v>8</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2" t="s">
        <v>823</v>
      </c>
      <c r="D31" s="82" t="s">
        <v>824</v>
      </c>
      <c r="E31" s="19"/>
      <c r="F31" s="20"/>
      <c r="G31" s="21"/>
      <c r="H31" s="23"/>
      <c r="I31" s="24"/>
      <c r="J31" s="25"/>
      <c r="W31" s="1"/>
      <c r="X31" s="11"/>
    </row>
    <row r="32" spans="1:28" x14ac:dyDescent="0.25">
      <c r="A32" s="11"/>
      <c r="C32" s="79" t="s">
        <v>825</v>
      </c>
      <c r="D32" s="103">
        <f>SUM(F32:J32)</f>
        <v>11</v>
      </c>
      <c r="E32" s="34">
        <f>COUNTA('Monitoria Anual - 2'!S11:S21)</f>
        <v>0</v>
      </c>
      <c r="F32" s="69">
        <f>COUNTA('Monitoria Anual - 2'!N11:N21)</f>
        <v>0</v>
      </c>
      <c r="G32" s="69">
        <f>COUNTA('Monitoria Anual - 2'!O11:O21)</f>
        <v>0</v>
      </c>
      <c r="H32" s="69">
        <f>COUNTA('Monitoria Anual - 2'!P11:P21)</f>
        <v>7</v>
      </c>
      <c r="I32" s="69">
        <f>COUNTA('Monitoria Anual - 2'!Q11:Q21)</f>
        <v>3</v>
      </c>
      <c r="J32" s="70">
        <f>COUNTA('Monitoria Anual - 2'!R11:R21)</f>
        <v>1</v>
      </c>
      <c r="W32" s="1"/>
      <c r="X32" s="11"/>
    </row>
    <row r="33" spans="1:24" x14ac:dyDescent="0.25">
      <c r="A33" s="11"/>
      <c r="C33" s="80" t="s">
        <v>826</v>
      </c>
      <c r="D33" s="79">
        <f>SUM(F33:J33)</f>
        <v>14</v>
      </c>
      <c r="E33" s="35">
        <f>COUNTA('Monitoria Anual - 2'!S22:S35)</f>
        <v>0</v>
      </c>
      <c r="F33" s="36">
        <f>COUNTA('Monitoria Anual - 2'!N22:N35)</f>
        <v>0</v>
      </c>
      <c r="G33" s="36">
        <f>COUNTA('Monitoria Anual - 2'!O22:O35)</f>
        <v>2</v>
      </c>
      <c r="H33" s="36">
        <f>COUNTA('Monitoria Anual - 2'!P22:P35)</f>
        <v>11</v>
      </c>
      <c r="I33" s="36">
        <f>COUNTA('Monitoria Anual - 2'!Q22:Q35)</f>
        <v>1</v>
      </c>
      <c r="J33" s="37">
        <f>COUNTA('Monitoria Anual - 2'!R22:R35)</f>
        <v>0</v>
      </c>
      <c r="W33" s="1"/>
      <c r="X33" s="11"/>
    </row>
    <row r="34" spans="1:24" x14ac:dyDescent="0.25">
      <c r="A34" s="11"/>
      <c r="C34" s="80" t="s">
        <v>827</v>
      </c>
      <c r="D34" s="79">
        <f t="shared" ref="D34:D41" si="2">SUM(F34:J34)</f>
        <v>9</v>
      </c>
      <c r="E34" s="35">
        <f>COUNTA('Monitoria Anual - 2'!S36:S44)</f>
        <v>0</v>
      </c>
      <c r="F34" s="36">
        <f>COUNTA('Monitoria Anual - 2'!N36:N44)</f>
        <v>1</v>
      </c>
      <c r="G34" s="36">
        <f>COUNTA('Monitoria Anual - 2'!O36:O44)</f>
        <v>2</v>
      </c>
      <c r="H34" s="36">
        <f>COUNTA('Monitoria Anual - 2'!P36:P44)</f>
        <v>5</v>
      </c>
      <c r="I34" s="36">
        <f>COUNTA('Monitoria Anual - 2'!Q36:Q44)</f>
        <v>1</v>
      </c>
      <c r="J34" s="37">
        <f>COUNTA('Monitoria Anual - 2'!R36:R44)</f>
        <v>0</v>
      </c>
      <c r="W34" s="1"/>
      <c r="X34" s="11"/>
    </row>
    <row r="35" spans="1:24" x14ac:dyDescent="0.25">
      <c r="A35" s="11"/>
      <c r="C35" s="80" t="s">
        <v>828</v>
      </c>
      <c r="D35" s="79">
        <f t="shared" si="2"/>
        <v>10</v>
      </c>
      <c r="E35" s="35">
        <f>COUNTA('Monitoria Anual - 2'!S45:S54)</f>
        <v>0</v>
      </c>
      <c r="F35" s="36">
        <f>COUNTA('Monitoria Anual - 2'!N45:N54)</f>
        <v>0</v>
      </c>
      <c r="G35" s="36">
        <f>COUNTA('Monitoria Anual - 2'!O45:O54)</f>
        <v>1</v>
      </c>
      <c r="H35" s="36">
        <f>COUNTA('Monitoria Anual - 2'!P45:P54)</f>
        <v>6</v>
      </c>
      <c r="I35" s="36">
        <f>COUNTA('Monitoria Anual - 2'!Q45:Q54)</f>
        <v>3</v>
      </c>
      <c r="J35" s="37">
        <f>COUNTA('Monitoria Anual - 2'!R45:R54)</f>
        <v>0</v>
      </c>
      <c r="W35" s="1"/>
      <c r="X35" s="11"/>
    </row>
    <row r="36" spans="1:24" x14ac:dyDescent="0.25">
      <c r="A36" s="11"/>
      <c r="C36" s="80" t="s">
        <v>829</v>
      </c>
      <c r="D36" s="79">
        <f t="shared" si="2"/>
        <v>5</v>
      </c>
      <c r="E36" s="35">
        <f>COUNTA('Monitoria Anual - 2'!S55:S59)</f>
        <v>0</v>
      </c>
      <c r="F36" s="36">
        <f>COUNTA('Monitoria Anual - 2'!N55:N59)</f>
        <v>0</v>
      </c>
      <c r="G36" s="36">
        <f>COUNTA('Monitoria Anual - 2'!O55:O59)</f>
        <v>1</v>
      </c>
      <c r="H36" s="36">
        <f>COUNTA('Monitoria Anual - 2'!P55:P59)</f>
        <v>3</v>
      </c>
      <c r="I36" s="36">
        <f>COUNTA('Monitoria Anual - 2'!Q55:Q59)</f>
        <v>1</v>
      </c>
      <c r="J36" s="37">
        <f>COUNTA('Monitoria Anual - 2'!R55:R59)</f>
        <v>0</v>
      </c>
      <c r="W36" s="1"/>
      <c r="X36" s="11"/>
    </row>
    <row r="37" spans="1:24" x14ac:dyDescent="0.25">
      <c r="A37" s="11"/>
      <c r="C37" s="80" t="s">
        <v>830</v>
      </c>
      <c r="D37" s="79">
        <f t="shared" si="2"/>
        <v>5</v>
      </c>
      <c r="E37" s="35">
        <f>COUNTA('Monitoria Anual - 2'!S60:S64)</f>
        <v>0</v>
      </c>
      <c r="F37" s="36">
        <f>COUNTA('Monitoria Anual - 2'!N60:N64)</f>
        <v>0</v>
      </c>
      <c r="G37" s="36">
        <f>COUNTA('Monitoria Anual - 2'!O60:O64)</f>
        <v>0</v>
      </c>
      <c r="H37" s="36">
        <f>COUNTA('Monitoria Anual - 2'!P60:P64)</f>
        <v>4</v>
      </c>
      <c r="I37" s="36">
        <f>COUNTA('Monitoria Anual - 2'!Q60:Q64)</f>
        <v>1</v>
      </c>
      <c r="J37" s="37">
        <f>COUNTA('Monitoria Anual - 2'!R60:R64)</f>
        <v>0</v>
      </c>
      <c r="W37" s="1"/>
      <c r="X37" s="11"/>
    </row>
    <row r="38" spans="1:24" x14ac:dyDescent="0.25">
      <c r="A38" s="11"/>
      <c r="C38" s="80" t="s">
        <v>831</v>
      </c>
      <c r="D38" s="79">
        <f t="shared" si="2"/>
        <v>3</v>
      </c>
      <c r="E38" s="35">
        <f>COUNTA('Monitoria Anual - 2'!S65:S67)</f>
        <v>0</v>
      </c>
      <c r="F38" s="36">
        <f>COUNTA('Monitoria Anual - 2'!N65:N67)</f>
        <v>0</v>
      </c>
      <c r="G38" s="36">
        <f>COUNTA('Monitoria Anual - 2'!O65:O67)</f>
        <v>0</v>
      </c>
      <c r="H38" s="36">
        <f>COUNTA('Monitoria Anual - 2'!P65:P67)</f>
        <v>1</v>
      </c>
      <c r="I38" s="36">
        <f>COUNTA('Monitoria Anual - 2'!Q65:Q67)</f>
        <v>2</v>
      </c>
      <c r="J38" s="37">
        <f>COUNTA('Monitoria Anual - 2'!R65:R67)</f>
        <v>0</v>
      </c>
      <c r="W38" s="1"/>
      <c r="X38" s="11"/>
    </row>
    <row r="39" spans="1:24" x14ac:dyDescent="0.25">
      <c r="A39" s="11"/>
      <c r="C39" s="80" t="s">
        <v>832</v>
      </c>
      <c r="D39" s="79">
        <f t="shared" si="2"/>
        <v>5</v>
      </c>
      <c r="E39" s="35">
        <f>COUNTA('Monitoria Anual - 2'!S68:S72)</f>
        <v>0</v>
      </c>
      <c r="F39" s="36">
        <f>COUNTA('Monitoria Anual - 2'!N68:N72)</f>
        <v>0</v>
      </c>
      <c r="G39" s="36">
        <f>COUNTA('Monitoria Anual - 2'!O68:O72)</f>
        <v>0</v>
      </c>
      <c r="H39" s="36">
        <f>COUNTA('Monitoria Anual - 2'!P68:P72)</f>
        <v>1</v>
      </c>
      <c r="I39" s="36">
        <f>COUNTA('Monitoria Anual - 2'!Q68:Q72)</f>
        <v>4</v>
      </c>
      <c r="J39" s="37">
        <f>COUNTA('Monitoria Anual - 2'!R68:R72)</f>
        <v>0</v>
      </c>
      <c r="W39" s="1"/>
      <c r="X39" s="11"/>
    </row>
    <row r="40" spans="1:24" x14ac:dyDescent="0.25">
      <c r="A40" s="11"/>
      <c r="C40" s="80" t="s">
        <v>833</v>
      </c>
      <c r="D40" s="79">
        <f t="shared" si="2"/>
        <v>5</v>
      </c>
      <c r="E40" s="35">
        <f>COUNTA('Monitoria Anual - 2'!#REF!)</f>
        <v>1</v>
      </c>
      <c r="F40" s="36">
        <f>COUNTA('Monitoria Anual - 2'!#REF!)</f>
        <v>1</v>
      </c>
      <c r="G40" s="36">
        <f>COUNTA('Monitoria Anual - 2'!#REF!)</f>
        <v>1</v>
      </c>
      <c r="H40" s="36">
        <f>COUNTA('Monitoria Anual - 2'!#REF!)</f>
        <v>1</v>
      </c>
      <c r="I40" s="36">
        <f>COUNTA('Monitoria Anual - 2'!#REF!)</f>
        <v>1</v>
      </c>
      <c r="J40" s="37">
        <f>COUNTA('Monitoria Anual - 2'!#REF!)</f>
        <v>1</v>
      </c>
      <c r="W40" s="1"/>
      <c r="X40" s="11"/>
    </row>
    <row r="41" spans="1:24" ht="15.75" thickBot="1" x14ac:dyDescent="0.3">
      <c r="A41" s="11"/>
      <c r="C41" s="81" t="s">
        <v>834</v>
      </c>
      <c r="D41" s="104">
        <f t="shared" si="2"/>
        <v>5</v>
      </c>
      <c r="E41" s="38">
        <f>COUNTA('Monitoria Anual - 2'!#REF!)</f>
        <v>1</v>
      </c>
      <c r="F41" s="39">
        <f>COUNTA('Monitoria Anual - 2'!#REF!)</f>
        <v>1</v>
      </c>
      <c r="G41" s="39">
        <f>COUNTA('Monitoria Anual - 2'!#REF!)</f>
        <v>1</v>
      </c>
      <c r="H41" s="39">
        <f>COUNTA('Monitoria Anual - 2'!#REF!)</f>
        <v>1</v>
      </c>
      <c r="I41" s="39">
        <f>COUNTA('Monitoria Anual - 2'!#REF!)</f>
        <v>1</v>
      </c>
      <c r="J41" s="40">
        <f>COUNTA('Monitoria Anual - 2'!#REF!)</f>
        <v>1</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41 F33:F41">
    <cfRule type="cellIs" dxfId="23"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29"/>
  <sheetViews>
    <sheetView showGridLines="0" zoomScale="90" zoomScaleNormal="90" workbookViewId="0">
      <pane xSplit="3" ySplit="10" topLeftCell="Q32" activePane="bottomRight" state="frozen"/>
      <selection pane="topRight" activeCell="D8" sqref="D8"/>
      <selection pane="bottomLeft" activeCell="A11" sqref="A11"/>
      <selection pane="bottomRight" activeCell="Z32" sqref="Z32"/>
    </sheetView>
  </sheetViews>
  <sheetFormatPr defaultColWidth="8.85546875" defaultRowHeight="15" x14ac:dyDescent="0.25"/>
  <cols>
    <col min="1" max="1" width="5.7109375" style="183" customWidth="1"/>
    <col min="2" max="2" width="4.85546875" style="183" customWidth="1"/>
    <col min="3" max="3" width="27.140625" style="183" customWidth="1"/>
    <col min="4" max="4" width="12.28515625" style="183" customWidth="1"/>
    <col min="5" max="5" width="19.42578125" style="183" hidden="1" customWidth="1"/>
    <col min="6" max="6" width="8.5703125" style="183" customWidth="1"/>
    <col min="7" max="7" width="13.140625" style="183" customWidth="1"/>
    <col min="8" max="8" width="13.28515625" style="183" customWidth="1"/>
    <col min="9" max="9" width="25.140625" style="183" hidden="1" customWidth="1"/>
    <col min="10" max="10" width="39.42578125" style="183" customWidth="1"/>
    <col min="11" max="11" width="28.42578125" style="183" customWidth="1"/>
    <col min="12" max="12" width="25.140625" style="183" hidden="1" customWidth="1"/>
    <col min="13" max="13" width="27.7109375" style="183" hidden="1" customWidth="1"/>
    <col min="14" max="18" width="12" style="183" customWidth="1"/>
    <col min="19" max="19" width="6.42578125" style="183" customWidth="1"/>
    <col min="20" max="20" width="47" style="183" customWidth="1"/>
    <col min="21" max="21" width="59.28515625" style="183" customWidth="1"/>
    <col min="22" max="22" width="24.85546875" style="183" customWidth="1"/>
    <col min="23" max="23" width="9.7109375" style="183" customWidth="1"/>
    <col min="24" max="24" width="44.140625" style="183" customWidth="1"/>
    <col min="25" max="25" width="26.7109375" style="183" customWidth="1"/>
    <col min="26" max="34" width="10.140625" style="183" customWidth="1"/>
    <col min="35" max="35" width="46.140625" style="183" customWidth="1"/>
    <col min="36" max="36" width="7" style="183" customWidth="1"/>
    <col min="37" max="39" width="8.85546875" style="183"/>
    <col min="40" max="40" width="8.85546875" style="183" customWidth="1"/>
    <col min="41" max="16384" width="8.85546875" style="183"/>
  </cols>
  <sheetData>
    <row r="1" spans="1:40" ht="21" hidden="1" x14ac:dyDescent="0.25">
      <c r="A1" s="468" t="s">
        <v>0</v>
      </c>
      <c r="B1" s="468"/>
      <c r="C1" s="468"/>
      <c r="D1" s="468"/>
      <c r="E1" s="468"/>
      <c r="F1" s="468"/>
      <c r="G1" s="468"/>
      <c r="H1" s="468"/>
      <c r="I1" s="468"/>
      <c r="J1" s="468"/>
      <c r="K1" s="468"/>
      <c r="L1" s="468"/>
      <c r="M1" s="468"/>
      <c r="N1" s="468"/>
      <c r="O1" s="468"/>
      <c r="P1" s="468"/>
      <c r="Q1" s="468"/>
      <c r="R1" s="468"/>
      <c r="S1" s="468"/>
      <c r="T1" s="468"/>
      <c r="U1" s="468"/>
      <c r="V1" s="468"/>
      <c r="W1" s="468"/>
      <c r="X1" s="468"/>
      <c r="Y1" s="468"/>
      <c r="Z1" s="468"/>
      <c r="AA1" s="468"/>
      <c r="AB1" s="468"/>
      <c r="AC1" s="468"/>
      <c r="AD1" s="468"/>
      <c r="AE1" s="468"/>
      <c r="AF1" s="468"/>
      <c r="AG1" s="468"/>
      <c r="AH1" s="468"/>
      <c r="AI1" s="468"/>
      <c r="AJ1" s="209"/>
    </row>
    <row r="2" spans="1:40" ht="5.25" hidden="1" customHeight="1" x14ac:dyDescent="0.25">
      <c r="A2" s="469" t="s">
        <v>1161</v>
      </c>
      <c r="B2" s="469"/>
      <c r="C2" s="469"/>
      <c r="D2" s="469"/>
      <c r="E2" s="469"/>
      <c r="F2" s="469"/>
      <c r="G2" s="469"/>
      <c r="H2" s="469"/>
      <c r="I2" s="469"/>
      <c r="J2" s="469"/>
      <c r="K2" s="469"/>
      <c r="L2" s="469"/>
      <c r="M2" s="469"/>
      <c r="N2" s="469"/>
      <c r="O2" s="469"/>
      <c r="P2" s="469"/>
      <c r="Q2" s="469"/>
      <c r="R2" s="469"/>
      <c r="S2" s="469"/>
      <c r="T2" s="469"/>
      <c r="U2" s="469"/>
      <c r="V2" s="469"/>
      <c r="W2" s="469"/>
      <c r="X2" s="469"/>
      <c r="Y2" s="469"/>
      <c r="Z2" s="469"/>
      <c r="AA2" s="469"/>
      <c r="AB2" s="469"/>
      <c r="AC2" s="469"/>
      <c r="AD2" s="469"/>
      <c r="AE2" s="469"/>
      <c r="AF2" s="469"/>
      <c r="AG2" s="469"/>
      <c r="AH2" s="469"/>
      <c r="AI2" s="469"/>
      <c r="AJ2" s="209"/>
    </row>
    <row r="3" spans="1:40" hidden="1" x14ac:dyDescent="0.25">
      <c r="AJ3" s="209"/>
    </row>
    <row r="4" spans="1:40" ht="17.25" hidden="1" customHeight="1" x14ac:dyDescent="0.25">
      <c r="A4" s="210" t="s">
        <v>2</v>
      </c>
      <c r="B4" s="470" t="s">
        <v>836</v>
      </c>
      <c r="C4" s="470"/>
      <c r="D4" s="470"/>
      <c r="E4" s="470"/>
      <c r="F4" s="470"/>
      <c r="G4" s="470"/>
      <c r="H4" s="211"/>
      <c r="I4" s="211"/>
      <c r="J4" s="211"/>
      <c r="K4" s="211"/>
      <c r="L4" s="211"/>
      <c r="M4" s="211"/>
      <c r="N4" s="211"/>
      <c r="O4" s="211"/>
      <c r="P4" s="211"/>
      <c r="Q4" s="211"/>
      <c r="R4" s="211"/>
      <c r="AJ4" s="209"/>
    </row>
    <row r="5" spans="1:40" hidden="1" x14ac:dyDescent="0.25">
      <c r="AJ5" s="209"/>
    </row>
    <row r="6" spans="1:40" ht="12.75" hidden="1" customHeight="1" x14ac:dyDescent="0.25">
      <c r="A6" s="210" t="s">
        <v>4</v>
      </c>
      <c r="B6" s="471" t="s">
        <v>1162</v>
      </c>
      <c r="C6" s="471"/>
      <c r="AJ6" s="209"/>
      <c r="AN6" s="183" t="s">
        <v>6</v>
      </c>
    </row>
    <row r="7" spans="1:40" hidden="1" x14ac:dyDescent="0.25">
      <c r="AJ7" s="209"/>
      <c r="AN7" s="212" t="s">
        <v>7</v>
      </c>
    </row>
    <row r="8" spans="1:40" ht="16.5" customHeight="1" x14ac:dyDescent="0.25">
      <c r="A8" s="472" t="s">
        <v>8</v>
      </c>
      <c r="B8" s="472"/>
      <c r="C8" s="472"/>
      <c r="D8" s="472"/>
      <c r="E8" s="472"/>
      <c r="F8" s="472"/>
      <c r="G8" s="472"/>
      <c r="H8" s="472"/>
      <c r="I8" s="472"/>
      <c r="J8" s="472"/>
      <c r="K8" s="472"/>
      <c r="L8" s="472"/>
      <c r="M8" s="472"/>
      <c r="N8" s="473" t="s">
        <v>9</v>
      </c>
      <c r="O8" s="473"/>
      <c r="P8" s="473"/>
      <c r="Q8" s="473"/>
      <c r="R8" s="473"/>
      <c r="S8" s="473"/>
      <c r="T8" s="473"/>
      <c r="U8" s="473"/>
      <c r="V8" s="473"/>
      <c r="W8" s="473"/>
      <c r="X8" s="473"/>
      <c r="Y8" s="474" t="s">
        <v>10</v>
      </c>
      <c r="Z8" s="474"/>
      <c r="AA8" s="474"/>
      <c r="AB8" s="474"/>
      <c r="AC8" s="474"/>
      <c r="AD8" s="474"/>
      <c r="AE8" s="474"/>
      <c r="AF8" s="474"/>
      <c r="AG8" s="474"/>
      <c r="AH8" s="474"/>
      <c r="AI8" s="474"/>
      <c r="AJ8" s="209"/>
    </row>
    <row r="9" spans="1:40" ht="10.5" customHeight="1" x14ac:dyDescent="0.25">
      <c r="A9" s="453" t="s">
        <v>11</v>
      </c>
      <c r="B9" s="453" t="s">
        <v>12</v>
      </c>
      <c r="C9" s="453" t="s">
        <v>13</v>
      </c>
      <c r="D9" s="453" t="s">
        <v>14</v>
      </c>
      <c r="E9" s="453" t="s">
        <v>15</v>
      </c>
      <c r="F9" s="454" t="s">
        <v>16</v>
      </c>
      <c r="G9" s="455"/>
      <c r="H9" s="453" t="s">
        <v>17</v>
      </c>
      <c r="I9" s="453" t="s">
        <v>18</v>
      </c>
      <c r="J9" s="453" t="s">
        <v>19</v>
      </c>
      <c r="K9" s="458" t="s">
        <v>20</v>
      </c>
      <c r="L9" s="459"/>
      <c r="M9" s="453" t="s">
        <v>21</v>
      </c>
      <c r="N9" s="477" t="s">
        <v>22</v>
      </c>
      <c r="O9" s="466" t="s">
        <v>23</v>
      </c>
      <c r="P9" s="464" t="s">
        <v>24</v>
      </c>
      <c r="Q9" s="462" t="s">
        <v>25</v>
      </c>
      <c r="R9" s="460" t="s">
        <v>26</v>
      </c>
      <c r="S9" s="479" t="s">
        <v>27</v>
      </c>
      <c r="T9" s="456" t="s">
        <v>28</v>
      </c>
      <c r="U9" s="456" t="s">
        <v>29</v>
      </c>
      <c r="V9" s="456" t="s">
        <v>30</v>
      </c>
      <c r="W9" s="456" t="s">
        <v>1163</v>
      </c>
      <c r="X9" s="456" t="s">
        <v>32</v>
      </c>
      <c r="Y9" s="475" t="s">
        <v>33</v>
      </c>
      <c r="Z9" s="475" t="s">
        <v>34</v>
      </c>
      <c r="AA9" s="475" t="s">
        <v>35</v>
      </c>
      <c r="AB9" s="475" t="s">
        <v>36</v>
      </c>
      <c r="AC9" s="475" t="s">
        <v>37</v>
      </c>
      <c r="AD9" s="475" t="s">
        <v>38</v>
      </c>
      <c r="AE9" s="475" t="s">
        <v>1164</v>
      </c>
      <c r="AF9" s="475" t="s">
        <v>40</v>
      </c>
      <c r="AG9" s="475" t="s">
        <v>41</v>
      </c>
      <c r="AH9" s="475" t="s">
        <v>42</v>
      </c>
      <c r="AI9" s="475" t="s">
        <v>43</v>
      </c>
      <c r="AJ9" s="209"/>
    </row>
    <row r="10" spans="1:40" ht="16.5" customHeight="1" x14ac:dyDescent="0.25">
      <c r="A10" s="423"/>
      <c r="B10" s="423"/>
      <c r="C10" s="423"/>
      <c r="D10" s="423"/>
      <c r="E10" s="423"/>
      <c r="F10" s="184" t="s">
        <v>44</v>
      </c>
      <c r="G10" s="184" t="s">
        <v>45</v>
      </c>
      <c r="H10" s="423"/>
      <c r="I10" s="423"/>
      <c r="J10" s="423"/>
      <c r="K10" s="101" t="s">
        <v>46</v>
      </c>
      <c r="L10" s="101" t="s">
        <v>47</v>
      </c>
      <c r="M10" s="423"/>
      <c r="N10" s="478"/>
      <c r="O10" s="467"/>
      <c r="P10" s="465"/>
      <c r="Q10" s="463"/>
      <c r="R10" s="461"/>
      <c r="S10" s="480"/>
      <c r="T10" s="457"/>
      <c r="U10" s="457"/>
      <c r="V10" s="457"/>
      <c r="W10" s="457"/>
      <c r="X10" s="457"/>
      <c r="Y10" s="476"/>
      <c r="Z10" s="476"/>
      <c r="AA10" s="476"/>
      <c r="AB10" s="476"/>
      <c r="AC10" s="476"/>
      <c r="AD10" s="476"/>
      <c r="AE10" s="476"/>
      <c r="AF10" s="476"/>
      <c r="AG10" s="476"/>
      <c r="AH10" s="476"/>
      <c r="AI10" s="476"/>
      <c r="AJ10" s="209"/>
    </row>
    <row r="11" spans="1:40" s="190" customFormat="1" ht="228.75" customHeight="1" x14ac:dyDescent="0.25">
      <c r="A11" s="481" t="s">
        <v>1165</v>
      </c>
      <c r="B11" s="189" t="s">
        <v>49</v>
      </c>
      <c r="C11" s="185" t="s">
        <v>50</v>
      </c>
      <c r="D11" s="186" t="s">
        <v>838</v>
      </c>
      <c r="E11" s="186" t="s">
        <v>52</v>
      </c>
      <c r="F11" s="187">
        <v>43770</v>
      </c>
      <c r="G11" s="187">
        <v>45596</v>
      </c>
      <c r="H11" s="186" t="s">
        <v>55</v>
      </c>
      <c r="I11" s="188">
        <v>200000</v>
      </c>
      <c r="J11" s="186" t="s">
        <v>56</v>
      </c>
      <c r="K11" s="186" t="s">
        <v>57</v>
      </c>
      <c r="L11" s="186" t="s">
        <v>58</v>
      </c>
      <c r="M11" s="186" t="s">
        <v>1166</v>
      </c>
      <c r="O11" s="213"/>
      <c r="Q11" s="190" t="s">
        <v>60</v>
      </c>
      <c r="S11" s="214"/>
      <c r="T11" s="190" t="s">
        <v>1167</v>
      </c>
      <c r="U11" s="190" t="s">
        <v>1168</v>
      </c>
      <c r="W11" s="207" t="s">
        <v>1169</v>
      </c>
      <c r="X11" s="190" t="s">
        <v>1170</v>
      </c>
      <c r="AI11" s="190" t="str">
        <f>X11</f>
        <v xml:space="preserve">Trabalhar para implementação dessas ações. </v>
      </c>
      <c r="AJ11" s="215"/>
    </row>
    <row r="12" spans="1:40" s="190" customFormat="1" ht="153" customHeight="1" x14ac:dyDescent="0.25">
      <c r="A12" s="481"/>
      <c r="B12" s="189" t="s">
        <v>68</v>
      </c>
      <c r="C12" s="185" t="s">
        <v>69</v>
      </c>
      <c r="D12" s="186" t="s">
        <v>70</v>
      </c>
      <c r="E12" s="186" t="s">
        <v>71</v>
      </c>
      <c r="F12" s="187">
        <v>43771</v>
      </c>
      <c r="G12" s="187">
        <v>45596</v>
      </c>
      <c r="H12" s="186" t="s">
        <v>72</v>
      </c>
      <c r="I12" s="188">
        <v>0</v>
      </c>
      <c r="J12" s="186" t="s">
        <v>73</v>
      </c>
      <c r="K12" s="186" t="s">
        <v>74</v>
      </c>
      <c r="L12" s="186" t="s">
        <v>75</v>
      </c>
      <c r="M12" s="186" t="s">
        <v>845</v>
      </c>
      <c r="Q12" s="190" t="s">
        <v>60</v>
      </c>
      <c r="S12" s="214"/>
      <c r="T12" s="190" t="s">
        <v>1171</v>
      </c>
      <c r="W12" s="207" t="s">
        <v>1172</v>
      </c>
      <c r="X12" s="190" t="s">
        <v>1173</v>
      </c>
      <c r="AI12" s="190" t="str">
        <f t="shared" ref="AI12:AI72" si="0">X12</f>
        <v>O CMA/ICMBio podem avaliar e dar aprecer favorável a criação do Parque Nacional do Albardão.</v>
      </c>
      <c r="AJ12" s="215"/>
    </row>
    <row r="13" spans="1:40" s="219" customFormat="1" ht="216.75" customHeight="1" x14ac:dyDescent="0.25">
      <c r="A13" s="481"/>
      <c r="B13" s="193" t="s">
        <v>81</v>
      </c>
      <c r="C13" s="148" t="s">
        <v>850</v>
      </c>
      <c r="D13" s="130" t="s">
        <v>851</v>
      </c>
      <c r="E13" s="130" t="s">
        <v>84</v>
      </c>
      <c r="F13" s="194">
        <v>43772</v>
      </c>
      <c r="G13" s="194">
        <v>45596</v>
      </c>
      <c r="H13" s="130" t="s">
        <v>86</v>
      </c>
      <c r="I13" s="141">
        <v>300000</v>
      </c>
      <c r="J13" s="138" t="s">
        <v>1174</v>
      </c>
      <c r="K13" s="138" t="s">
        <v>88</v>
      </c>
      <c r="L13" s="130" t="s">
        <v>58</v>
      </c>
      <c r="M13" s="130" t="s">
        <v>89</v>
      </c>
      <c r="P13" s="219" t="s">
        <v>60</v>
      </c>
      <c r="S13" s="220"/>
      <c r="T13" s="207" t="s">
        <v>1175</v>
      </c>
      <c r="U13" s="207"/>
      <c r="V13" s="207" t="s">
        <v>1176</v>
      </c>
      <c r="W13" s="207" t="s">
        <v>86</v>
      </c>
      <c r="X13" s="207" t="s">
        <v>1177</v>
      </c>
      <c r="Y13" s="207"/>
      <c r="AF13" s="219" t="s">
        <v>1178</v>
      </c>
      <c r="AI13" s="190" t="str">
        <f t="shared" si="0"/>
        <v>Há perspectiva de avanço desta ação para os próximos períodos no âmbito das unidades de conservação (APAs) do litoral de São Paulo, onde tem havido diversas discussões sobre a efetividade das ações de fiscalização para reduzir as capturas acidentais de toninhas, sem nenhuma ação concreta até o momento. GAT deveria produzir material para capacitação de fiscais do IBAMA e ICMBio sobre o tema.</v>
      </c>
    </row>
    <row r="14" spans="1:40" s="219" customFormat="1" ht="162.75" customHeight="1" x14ac:dyDescent="0.25">
      <c r="A14" s="481"/>
      <c r="B14" s="193" t="s">
        <v>103</v>
      </c>
      <c r="C14" s="148" t="s">
        <v>104</v>
      </c>
      <c r="D14" s="130" t="s">
        <v>1179</v>
      </c>
      <c r="E14" s="130" t="s">
        <v>858</v>
      </c>
      <c r="F14" s="194">
        <v>43773</v>
      </c>
      <c r="G14" s="194">
        <v>45596</v>
      </c>
      <c r="H14" s="130" t="s">
        <v>72</v>
      </c>
      <c r="I14" s="141">
        <v>200000</v>
      </c>
      <c r="J14" s="138" t="s">
        <v>1180</v>
      </c>
      <c r="K14" s="138" t="s">
        <v>108</v>
      </c>
      <c r="L14" s="138" t="s">
        <v>109</v>
      </c>
      <c r="M14" s="130" t="s">
        <v>863</v>
      </c>
      <c r="P14" s="219" t="s">
        <v>60</v>
      </c>
      <c r="S14" s="220"/>
      <c r="T14" s="207" t="s">
        <v>1181</v>
      </c>
      <c r="U14" s="207"/>
      <c r="W14" s="226" t="s">
        <v>86</v>
      </c>
      <c r="X14" s="207" t="s">
        <v>1182</v>
      </c>
      <c r="Y14" s="207"/>
      <c r="AF14" s="219" t="s">
        <v>1183</v>
      </c>
      <c r="AI14" s="190" t="str">
        <f t="shared" si="0"/>
        <v xml:space="preserve">Há perspectiva de avanço desta ação para os próximos períodos no âmbito das unidades de conservação (APAs) do litoral de São Paulo, onde tem havido diversas discussões sobre a efetividade das ações de fiscalização para reduzir as capturas acidentais de toninhas, sem nenhuma ação concreta até o momento. </v>
      </c>
    </row>
    <row r="15" spans="1:40" s="158" customFormat="1" ht="240.75" customHeight="1" x14ac:dyDescent="0.25">
      <c r="A15" s="481"/>
      <c r="B15" s="176" t="s">
        <v>116</v>
      </c>
      <c r="C15" s="129" t="s">
        <v>117</v>
      </c>
      <c r="D15" s="112" t="s">
        <v>118</v>
      </c>
      <c r="E15" s="112" t="s">
        <v>119</v>
      </c>
      <c r="F15" s="181">
        <v>43774</v>
      </c>
      <c r="G15" s="181">
        <v>45596</v>
      </c>
      <c r="H15" s="114" t="s">
        <v>120</v>
      </c>
      <c r="I15" s="115">
        <v>1000000</v>
      </c>
      <c r="J15" s="114" t="s">
        <v>1184</v>
      </c>
      <c r="K15" s="114" t="s">
        <v>122</v>
      </c>
      <c r="L15" s="114" t="s">
        <v>122</v>
      </c>
      <c r="M15" s="112" t="s">
        <v>123</v>
      </c>
      <c r="Q15" s="158" t="s">
        <v>60</v>
      </c>
      <c r="S15" s="234"/>
      <c r="T15" s="178" t="s">
        <v>1185</v>
      </c>
      <c r="U15" s="239" t="s">
        <v>1186</v>
      </c>
      <c r="V15" s="178" t="s">
        <v>1187</v>
      </c>
      <c r="W15" s="178" t="s">
        <v>797</v>
      </c>
      <c r="AI15" s="190">
        <f t="shared" si="0"/>
        <v>0</v>
      </c>
      <c r="AJ15" s="235"/>
    </row>
    <row r="16" spans="1:40" ht="375.75" customHeight="1" x14ac:dyDescent="0.25">
      <c r="A16" s="481"/>
      <c r="B16" s="182" t="s">
        <v>128</v>
      </c>
      <c r="C16" s="129" t="s">
        <v>129</v>
      </c>
      <c r="D16" s="112" t="s">
        <v>868</v>
      </c>
      <c r="E16" s="131" t="s">
        <v>869</v>
      </c>
      <c r="F16" s="181">
        <v>43775</v>
      </c>
      <c r="G16" s="181">
        <v>45596</v>
      </c>
      <c r="H16" s="131" t="s">
        <v>132</v>
      </c>
      <c r="I16" s="133">
        <v>5000000</v>
      </c>
      <c r="J16" s="114" t="s">
        <v>133</v>
      </c>
      <c r="K16" s="132" t="s">
        <v>1188</v>
      </c>
      <c r="L16" s="132" t="s">
        <v>135</v>
      </c>
      <c r="M16" s="131" t="s">
        <v>874</v>
      </c>
      <c r="P16" s="183" t="s">
        <v>60</v>
      </c>
      <c r="S16" s="216"/>
      <c r="T16" s="191" t="s">
        <v>1189</v>
      </c>
      <c r="U16" s="207" t="s">
        <v>1190</v>
      </c>
      <c r="V16" s="242" t="s">
        <v>1191</v>
      </c>
      <c r="W16" s="207" t="s">
        <v>1192</v>
      </c>
      <c r="X16" s="183" t="s">
        <v>1193</v>
      </c>
      <c r="Z16" s="183" t="s">
        <v>1194</v>
      </c>
      <c r="AG16" s="183" t="s">
        <v>1195</v>
      </c>
      <c r="AI16" s="190" t="str">
        <f t="shared" si="0"/>
        <v xml:space="preserve">Constatamos, com os resultados de nossos trabalho, a ausência da integração dos dados socioeconômicos e etnoecológicos das comunidades e atividades pesqueiras no processo de elaboração das estratégias conservacionistas, que possam vir a ser incorporadas por políticas públicas, é uma fórmula que pode desencadear conflitos e, consequentemente, a não efetividade das ações. Uma das deficiências mais evidentes nessa prática é estabelecer regramentos a partir de dados quantitativos, ignorando a importância dos aspectos qualitativos (dinâmicas institucionais e sociais, econômicas e culturais) que tendem a ser decisivos na interface entre ciência e política. Logo, atividades como essa precisam ser realizada todos os anos, porque há mudanças significativas na estrutura da pesca, a cada ano há novas embarcações com novas estratégias, além de ser necessário acompanhar as dinâmicas e mudanças nos aspectos institucionais e também socioeconômicos e Etnoecológico e etnooceanográficos. </v>
      </c>
      <c r="AJ16" s="209"/>
    </row>
    <row r="17" spans="1:36" ht="150" x14ac:dyDescent="0.25">
      <c r="A17" s="481"/>
      <c r="B17" s="182" t="s">
        <v>143</v>
      </c>
      <c r="C17" s="129" t="s">
        <v>875</v>
      </c>
      <c r="D17" s="112" t="s">
        <v>145</v>
      </c>
      <c r="E17" s="131" t="s">
        <v>876</v>
      </c>
      <c r="F17" s="134">
        <v>43922</v>
      </c>
      <c r="G17" s="181">
        <v>45383</v>
      </c>
      <c r="H17" s="131" t="s">
        <v>149</v>
      </c>
      <c r="I17" s="133">
        <v>300000</v>
      </c>
      <c r="J17" s="114" t="s">
        <v>150</v>
      </c>
      <c r="K17" s="132" t="s">
        <v>151</v>
      </c>
      <c r="L17" s="132" t="s">
        <v>152</v>
      </c>
      <c r="M17" s="131" t="s">
        <v>877</v>
      </c>
      <c r="Q17" s="183" t="s">
        <v>60</v>
      </c>
      <c r="S17" s="216"/>
      <c r="T17" s="190" t="s">
        <v>1196</v>
      </c>
      <c r="U17" s="207" t="s">
        <v>1197</v>
      </c>
      <c r="W17" s="207" t="s">
        <v>1172</v>
      </c>
      <c r="AI17" s="190">
        <f t="shared" si="0"/>
        <v>0</v>
      </c>
      <c r="AJ17" s="209"/>
    </row>
    <row r="18" spans="1:36" s="204" customFormat="1" ht="204.75" customHeight="1" x14ac:dyDescent="0.25">
      <c r="A18" s="481"/>
      <c r="B18" s="196" t="s">
        <v>159</v>
      </c>
      <c r="C18" s="197" t="s">
        <v>160</v>
      </c>
      <c r="D18" s="198" t="s">
        <v>1198</v>
      </c>
      <c r="E18" s="199" t="s">
        <v>1199</v>
      </c>
      <c r="F18" s="200">
        <v>43775</v>
      </c>
      <c r="G18" s="200">
        <v>45596</v>
      </c>
      <c r="H18" s="198" t="s">
        <v>55</v>
      </c>
      <c r="I18" s="201">
        <v>30000000</v>
      </c>
      <c r="J18" s="202" t="s">
        <v>163</v>
      </c>
      <c r="K18" s="203" t="s">
        <v>57</v>
      </c>
      <c r="L18" s="203" t="s">
        <v>152</v>
      </c>
      <c r="M18" s="199" t="s">
        <v>164</v>
      </c>
      <c r="Q18" s="204" t="s">
        <v>60</v>
      </c>
      <c r="S18" s="217"/>
      <c r="T18" s="208" t="s">
        <v>1200</v>
      </c>
      <c r="U18" s="208" t="s">
        <v>1201</v>
      </c>
      <c r="W18" s="205" t="s">
        <v>55</v>
      </c>
      <c r="AI18" s="190">
        <f t="shared" si="0"/>
        <v>0</v>
      </c>
    </row>
    <row r="19" spans="1:36" s="219" customFormat="1" ht="226.5" customHeight="1" x14ac:dyDescent="0.25">
      <c r="A19" s="481"/>
      <c r="B19" s="193" t="s">
        <v>170</v>
      </c>
      <c r="C19" s="148" t="s">
        <v>887</v>
      </c>
      <c r="D19" s="130" t="s">
        <v>172</v>
      </c>
      <c r="E19" s="155" t="s">
        <v>173</v>
      </c>
      <c r="F19" s="194">
        <v>43776</v>
      </c>
      <c r="G19" s="194">
        <v>45596</v>
      </c>
      <c r="H19" s="155" t="s">
        <v>174</v>
      </c>
      <c r="I19" s="156">
        <v>5000000</v>
      </c>
      <c r="J19" s="138" t="s">
        <v>175</v>
      </c>
      <c r="K19" s="157" t="s">
        <v>176</v>
      </c>
      <c r="L19" s="157" t="s">
        <v>152</v>
      </c>
      <c r="M19" s="155" t="s">
        <v>893</v>
      </c>
      <c r="Q19" s="219" t="s">
        <v>60</v>
      </c>
      <c r="S19" s="220"/>
      <c r="T19" s="219" t="s">
        <v>1202</v>
      </c>
      <c r="U19" s="219" t="s">
        <v>1203</v>
      </c>
      <c r="W19" s="219" t="s">
        <v>86</v>
      </c>
      <c r="X19" s="219" t="s">
        <v>1204</v>
      </c>
      <c r="AI19" s="190" t="str">
        <f t="shared" si="0"/>
        <v xml:space="preserve">Há dificuldade de mobilização de pescadores para colaborar nas pesquisas. </v>
      </c>
    </row>
    <row r="20" spans="1:36" ht="357" customHeight="1" x14ac:dyDescent="0.25">
      <c r="A20" s="481"/>
      <c r="B20" s="182" t="s">
        <v>184</v>
      </c>
      <c r="C20" s="129" t="s">
        <v>185</v>
      </c>
      <c r="D20" s="112" t="s">
        <v>1205</v>
      </c>
      <c r="E20" s="131" t="s">
        <v>1206</v>
      </c>
      <c r="F20" s="181">
        <v>43777</v>
      </c>
      <c r="G20" s="181">
        <v>45596</v>
      </c>
      <c r="H20" s="112" t="s">
        <v>86</v>
      </c>
      <c r="I20" s="133">
        <v>1000000</v>
      </c>
      <c r="J20" s="114" t="s">
        <v>188</v>
      </c>
      <c r="K20" s="132" t="s">
        <v>189</v>
      </c>
      <c r="L20" s="132" t="s">
        <v>190</v>
      </c>
      <c r="M20" s="131"/>
      <c r="Q20" s="183" t="s">
        <v>60</v>
      </c>
      <c r="S20" s="216"/>
      <c r="T20" s="190" t="s">
        <v>1207</v>
      </c>
      <c r="U20" s="207" t="s">
        <v>1208</v>
      </c>
      <c r="V20" s="207"/>
      <c r="W20" s="207" t="s">
        <v>1209</v>
      </c>
      <c r="X20" s="207" t="s">
        <v>1210</v>
      </c>
      <c r="AI20" s="190" t="str">
        <f t="shared" si="0"/>
        <v>Tema de importância internacional e esforços tem sido colocados por vários países para encontrar soluçoes para reduçao das capturas acidentais para diferentes espécies. Esse fenômeno pode ajudar em que mais rapidamente encontre-se uma solução para as pressões sofridas pela toninha. (Artur Andriolo). A SAP não disponibilizou a lista de embarcações de pesca autorizadas. (Sergio Estima/NEMA). Oportunidades de obtenção de recursos para ampliação dos esforço nos estudos de forma a obtenção de resultados estatisticamente robustos. Essa ampliação de esforço deve ser conjugada com apoio dos pescadores (outro grande desafio) de forma a não se aumentar a pessão de captura sobre os animais. (Artur Andriolo). A principal dificuldade para implementação desta ação é a colaboração voluntaria de pescadores. Os esforços de mobilização devem ser constantes para manter o envolvimento das comunidades pesqueiras. (Renan Paitach)</v>
      </c>
      <c r="AJ20" s="209"/>
    </row>
    <row r="21" spans="1:36" s="237" customFormat="1" ht="226.5" customHeight="1" x14ac:dyDescent="0.25">
      <c r="A21" s="481"/>
      <c r="B21" s="236" t="s">
        <v>196</v>
      </c>
      <c r="C21" s="148" t="s">
        <v>197</v>
      </c>
      <c r="D21" s="130" t="s">
        <v>1211</v>
      </c>
      <c r="E21" s="130" t="s">
        <v>1212</v>
      </c>
      <c r="F21" s="194">
        <v>43778</v>
      </c>
      <c r="G21" s="194">
        <v>45596</v>
      </c>
      <c r="H21" s="130" t="s">
        <v>200</v>
      </c>
      <c r="I21" s="141">
        <v>1000000</v>
      </c>
      <c r="J21" s="138" t="s">
        <v>1213</v>
      </c>
      <c r="K21" s="138" t="s">
        <v>202</v>
      </c>
      <c r="L21" s="138" t="s">
        <v>190</v>
      </c>
      <c r="M21" s="130" t="s">
        <v>1214</v>
      </c>
      <c r="P21" s="237" t="s">
        <v>60</v>
      </c>
      <c r="S21" s="238"/>
      <c r="T21" s="237" t="s">
        <v>1215</v>
      </c>
      <c r="U21" s="237" t="s">
        <v>1216</v>
      </c>
      <c r="V21" s="237" t="s">
        <v>1217</v>
      </c>
      <c r="W21" s="237" t="s">
        <v>1218</v>
      </c>
      <c r="X21" s="237" t="s">
        <v>1219</v>
      </c>
      <c r="Y21" s="237" t="s">
        <v>1220</v>
      </c>
      <c r="Z21" s="237" t="s">
        <v>1221</v>
      </c>
      <c r="AD21" s="237" t="s">
        <v>1219</v>
      </c>
      <c r="AI21" s="190" t="str">
        <f t="shared" si="0"/>
        <v>Entrar em contato com o SAP/MAPA para averiguar representante no GAT e articulação de algumas ações do PAN.</v>
      </c>
    </row>
    <row r="22" spans="1:36" s="219" customFormat="1" ht="195" x14ac:dyDescent="0.25">
      <c r="A22" s="481" t="s">
        <v>1222</v>
      </c>
      <c r="B22" s="193" t="s">
        <v>211</v>
      </c>
      <c r="C22" s="148" t="s">
        <v>913</v>
      </c>
      <c r="D22" s="130" t="s">
        <v>907</v>
      </c>
      <c r="E22" s="130" t="s">
        <v>214</v>
      </c>
      <c r="F22" s="194">
        <v>43776</v>
      </c>
      <c r="G22" s="194">
        <v>45017</v>
      </c>
      <c r="H22" s="130" t="s">
        <v>217</v>
      </c>
      <c r="I22" s="141">
        <v>0</v>
      </c>
      <c r="J22" s="138" t="s">
        <v>218</v>
      </c>
      <c r="K22" s="138" t="s">
        <v>219</v>
      </c>
      <c r="L22" s="138" t="s">
        <v>219</v>
      </c>
      <c r="M22" s="130" t="s">
        <v>915</v>
      </c>
      <c r="O22" s="219" t="s">
        <v>60</v>
      </c>
      <c r="S22" s="220"/>
      <c r="T22" s="219" t="s">
        <v>1223</v>
      </c>
      <c r="W22" s="219" t="s">
        <v>1224</v>
      </c>
      <c r="X22" s="237" t="s">
        <v>1225</v>
      </c>
      <c r="AC22" s="229">
        <v>45566</v>
      </c>
      <c r="AI22" s="190" t="str">
        <f t="shared" si="0"/>
        <v>GAT vai encaminhar à MPA recomendação de implementação de GTs Estaduais previstos na IN 12/2012 (Ingrid vai minutar a recomendação).</v>
      </c>
    </row>
    <row r="23" spans="1:36" ht="195" customHeight="1" x14ac:dyDescent="0.25">
      <c r="A23" s="481"/>
      <c r="B23" s="182" t="s">
        <v>228</v>
      </c>
      <c r="C23" s="129" t="s">
        <v>916</v>
      </c>
      <c r="D23" s="112" t="s">
        <v>1226</v>
      </c>
      <c r="E23" s="112" t="s">
        <v>231</v>
      </c>
      <c r="F23" s="181">
        <v>43777</v>
      </c>
      <c r="G23" s="181">
        <v>45596</v>
      </c>
      <c r="H23" s="112" t="s">
        <v>917</v>
      </c>
      <c r="I23" s="115">
        <v>50000</v>
      </c>
      <c r="J23" s="112" t="s">
        <v>233</v>
      </c>
      <c r="K23" s="176" t="s">
        <v>239</v>
      </c>
      <c r="L23" s="177" t="s">
        <v>240</v>
      </c>
      <c r="M23" s="112" t="s">
        <v>918</v>
      </c>
      <c r="O23" s="183" t="s">
        <v>60</v>
      </c>
      <c r="S23" s="216"/>
      <c r="T23" s="190" t="s">
        <v>1227</v>
      </c>
      <c r="V23" s="207" t="s">
        <v>1228</v>
      </c>
      <c r="W23" s="207" t="s">
        <v>1224</v>
      </c>
      <c r="X23" s="207" t="s">
        <v>1229</v>
      </c>
      <c r="AB23" s="207" t="s">
        <v>1230</v>
      </c>
      <c r="AI23" s="190" t="str">
        <f t="shared" si="0"/>
        <v xml:space="preserve">Não houve verba ou projeto de encaminhamento institucional desta ação até agora. Dentre as demandas, não foi prioridade. </v>
      </c>
      <c r="AJ23" s="209"/>
    </row>
    <row r="24" spans="1:36" ht="165" x14ac:dyDescent="0.25">
      <c r="A24" s="481"/>
      <c r="B24" s="182" t="s">
        <v>241</v>
      </c>
      <c r="C24" s="129" t="s">
        <v>242</v>
      </c>
      <c r="D24" s="112" t="s">
        <v>243</v>
      </c>
      <c r="E24" s="112" t="s">
        <v>244</v>
      </c>
      <c r="F24" s="181">
        <v>44509</v>
      </c>
      <c r="G24" s="181">
        <v>45596</v>
      </c>
      <c r="H24" s="112" t="s">
        <v>245</v>
      </c>
      <c r="I24" s="115">
        <v>200000</v>
      </c>
      <c r="J24" s="114" t="s">
        <v>1231</v>
      </c>
      <c r="K24" s="114" t="s">
        <v>247</v>
      </c>
      <c r="L24" s="114" t="s">
        <v>248</v>
      </c>
      <c r="M24" s="112" t="s">
        <v>925</v>
      </c>
      <c r="P24" s="183" t="s">
        <v>60</v>
      </c>
      <c r="Q24" s="190"/>
      <c r="S24" s="216"/>
      <c r="T24" s="190" t="s">
        <v>1232</v>
      </c>
      <c r="U24" s="190"/>
      <c r="V24" s="230"/>
      <c r="W24" s="207" t="s">
        <v>1233</v>
      </c>
      <c r="X24" s="183" t="s">
        <v>1234</v>
      </c>
      <c r="Y24" s="183" t="s">
        <v>1235</v>
      </c>
      <c r="Z24" s="190"/>
      <c r="AA24" s="190" t="s">
        <v>1236</v>
      </c>
      <c r="AB24" s="190"/>
      <c r="AC24" s="190"/>
      <c r="AI24" s="190" t="str">
        <f t="shared" si="0"/>
        <v>Inserir o tema em fóruns já existentes, como em reuniões dos Conselhos Consultivos de todas as Unidades de Conservação marinhas e nos GTs de Pesca com o intuito de discutir junto aos pescadores a viabilidade do uso de métodos mais seletivos.</v>
      </c>
      <c r="AJ24" s="209"/>
    </row>
    <row r="25" spans="1:36" s="219" customFormat="1" ht="134.25" customHeight="1" x14ac:dyDescent="0.25">
      <c r="A25" s="481"/>
      <c r="B25" s="193" t="s">
        <v>256</v>
      </c>
      <c r="C25" s="148" t="s">
        <v>257</v>
      </c>
      <c r="D25" s="130" t="s">
        <v>243</v>
      </c>
      <c r="E25" s="148" t="s">
        <v>258</v>
      </c>
      <c r="F25" s="194">
        <v>43777</v>
      </c>
      <c r="G25" s="194">
        <v>45596</v>
      </c>
      <c r="H25" s="130" t="s">
        <v>917</v>
      </c>
      <c r="I25" s="141">
        <v>250000</v>
      </c>
      <c r="J25" s="138" t="s">
        <v>931</v>
      </c>
      <c r="K25" s="138" t="s">
        <v>202</v>
      </c>
      <c r="L25" s="138" t="s">
        <v>190</v>
      </c>
      <c r="M25" s="130" t="s">
        <v>260</v>
      </c>
      <c r="P25" s="219" t="s">
        <v>60</v>
      </c>
      <c r="S25" s="220"/>
      <c r="T25" s="219" t="s">
        <v>1237</v>
      </c>
      <c r="V25" s="219" t="s">
        <v>1238</v>
      </c>
      <c r="W25" s="219" t="s">
        <v>1239</v>
      </c>
      <c r="X25" s="219" t="s">
        <v>1240</v>
      </c>
      <c r="AI25" s="190" t="str">
        <f t="shared" si="0"/>
        <v>Busca de meios para alternativas ao automonitoramento da captura incidental (observação de bordo, câmeras etc).</v>
      </c>
    </row>
    <row r="26" spans="1:36" ht="237" customHeight="1" x14ac:dyDescent="0.25">
      <c r="A26" s="481"/>
      <c r="B26" s="182" t="s">
        <v>263</v>
      </c>
      <c r="C26" s="112" t="s">
        <v>935</v>
      </c>
      <c r="D26" s="112" t="s">
        <v>265</v>
      </c>
      <c r="E26" s="112" t="s">
        <v>266</v>
      </c>
      <c r="F26" s="181">
        <v>43778</v>
      </c>
      <c r="G26" s="181">
        <v>45596</v>
      </c>
      <c r="H26" s="112" t="s">
        <v>267</v>
      </c>
      <c r="I26" s="115">
        <v>20000</v>
      </c>
      <c r="J26" s="114" t="s">
        <v>268</v>
      </c>
      <c r="K26" s="114" t="s">
        <v>269</v>
      </c>
      <c r="L26" s="114" t="s">
        <v>58</v>
      </c>
      <c r="M26" s="112"/>
      <c r="P26" s="183" t="s">
        <v>60</v>
      </c>
      <c r="S26" s="216"/>
      <c r="T26" s="207" t="s">
        <v>1241</v>
      </c>
      <c r="U26" s="207" t="s">
        <v>1242</v>
      </c>
      <c r="V26" s="207" t="s">
        <v>1243</v>
      </c>
      <c r="W26" s="190" t="s">
        <v>1244</v>
      </c>
      <c r="X26" s="207" t="s">
        <v>1245</v>
      </c>
      <c r="AI26" s="190" t="str">
        <f t="shared" si="0"/>
        <v>Identificar grupos específicos para elaborar um plano de trabalho e identificar áreas onde esse plano possa ser testado. (Frederico Sucunza). Na APA da Baleia Franca há iniciativa para valorizar o pescado e que pode ser utilizada como exemplo para esta ação. (Jonatas)</v>
      </c>
      <c r="AJ26" s="209"/>
    </row>
    <row r="27" spans="1:36" s="219" customFormat="1" ht="105" x14ac:dyDescent="0.25">
      <c r="A27" s="481"/>
      <c r="B27" s="193" t="s">
        <v>274</v>
      </c>
      <c r="C27" s="148" t="s">
        <v>275</v>
      </c>
      <c r="D27" s="130" t="s">
        <v>1246</v>
      </c>
      <c r="E27" s="155" t="s">
        <v>277</v>
      </c>
      <c r="F27" s="194">
        <v>43779</v>
      </c>
      <c r="G27" s="194">
        <v>45596</v>
      </c>
      <c r="H27" s="155" t="s">
        <v>174</v>
      </c>
      <c r="I27" s="156">
        <v>10000000</v>
      </c>
      <c r="J27" s="157" t="s">
        <v>278</v>
      </c>
      <c r="K27" s="138" t="s">
        <v>219</v>
      </c>
      <c r="L27" s="138" t="s">
        <v>219</v>
      </c>
      <c r="M27" s="155" t="s">
        <v>279</v>
      </c>
      <c r="Q27" s="219" t="s">
        <v>60</v>
      </c>
      <c r="S27" s="220"/>
      <c r="T27" s="219" t="s">
        <v>1247</v>
      </c>
      <c r="U27" s="219" t="s">
        <v>1248</v>
      </c>
      <c r="V27" s="219" t="s">
        <v>1249</v>
      </c>
      <c r="W27" s="219" t="s">
        <v>1250</v>
      </c>
      <c r="X27" s="237" t="s">
        <v>1251</v>
      </c>
      <c r="AI27" s="190" t="str">
        <f t="shared" si="0"/>
        <v>Há dificuldades de sensibilização dos pescadores para fornecer informações de qualidade.</v>
      </c>
    </row>
    <row r="28" spans="1:36" s="237" customFormat="1" ht="243.75" customHeight="1" x14ac:dyDescent="0.25">
      <c r="A28" s="481"/>
      <c r="B28" s="236" t="s">
        <v>285</v>
      </c>
      <c r="C28" s="148" t="s">
        <v>286</v>
      </c>
      <c r="D28" s="130" t="s">
        <v>287</v>
      </c>
      <c r="E28" s="130" t="s">
        <v>288</v>
      </c>
      <c r="F28" s="194">
        <v>43780</v>
      </c>
      <c r="G28" s="194">
        <v>45596</v>
      </c>
      <c r="H28" s="130" t="s">
        <v>289</v>
      </c>
      <c r="I28" s="141">
        <v>0</v>
      </c>
      <c r="J28" s="138" t="s">
        <v>290</v>
      </c>
      <c r="K28" s="138" t="s">
        <v>219</v>
      </c>
      <c r="L28" s="138" t="s">
        <v>219</v>
      </c>
      <c r="M28" s="130"/>
      <c r="Q28" s="237" t="s">
        <v>60</v>
      </c>
      <c r="S28" s="238"/>
      <c r="T28" s="237" t="s">
        <v>1252</v>
      </c>
      <c r="U28" s="237" t="s">
        <v>1253</v>
      </c>
      <c r="W28" s="237" t="s">
        <v>1254</v>
      </c>
      <c r="X28" s="237" t="s">
        <v>1255</v>
      </c>
      <c r="AF28" s="138" t="s">
        <v>1256</v>
      </c>
      <c r="AI28" s="190" t="str">
        <f t="shared" si="0"/>
        <v>Incentivar o uso de câmeras e outras tecnologias para complementar os observador de bordo.</v>
      </c>
    </row>
    <row r="29" spans="1:36" s="219" customFormat="1" ht="270" x14ac:dyDescent="0.25">
      <c r="A29" s="481"/>
      <c r="B29" s="193" t="s">
        <v>298</v>
      </c>
      <c r="C29" s="148" t="s">
        <v>299</v>
      </c>
      <c r="D29" s="130" t="s">
        <v>287</v>
      </c>
      <c r="E29" s="130" t="s">
        <v>300</v>
      </c>
      <c r="F29" s="194">
        <v>43781</v>
      </c>
      <c r="G29" s="194">
        <v>45596</v>
      </c>
      <c r="H29" s="130" t="s">
        <v>289</v>
      </c>
      <c r="I29" s="141">
        <v>0</v>
      </c>
      <c r="J29" s="138" t="s">
        <v>301</v>
      </c>
      <c r="K29" s="138" t="s">
        <v>219</v>
      </c>
      <c r="L29" s="138" t="s">
        <v>219</v>
      </c>
      <c r="M29" s="130" t="s">
        <v>1257</v>
      </c>
      <c r="P29" s="219" t="s">
        <v>60</v>
      </c>
      <c r="S29" s="220"/>
      <c r="T29" s="219" t="s">
        <v>1258</v>
      </c>
      <c r="U29" s="219" t="s">
        <v>1259</v>
      </c>
      <c r="V29" s="219" t="s">
        <v>1260</v>
      </c>
      <c r="W29" s="219" t="s">
        <v>1261</v>
      </c>
      <c r="X29" s="219" t="s">
        <v>1262</v>
      </c>
      <c r="AI29" s="190" t="str">
        <f t="shared" si="0"/>
        <v>Solicitar disponibilização pública de dados da digitalização dos Mapas de Bordo da UNIVALLI e SAP e Estatiscas de Pesca oriundas de condicionantes de licenciamento ambiental. Solicitar dos órgãos licenciadores e fiscalizadores a inclusão da obtenção de dados de pesca incidental junto com estatisticas pesqueiras.</v>
      </c>
    </row>
    <row r="30" spans="1:36" ht="224.25" customHeight="1" x14ac:dyDescent="0.25">
      <c r="A30" s="481"/>
      <c r="B30" s="182" t="s">
        <v>309</v>
      </c>
      <c r="C30" s="112" t="s">
        <v>310</v>
      </c>
      <c r="D30" s="112" t="s">
        <v>287</v>
      </c>
      <c r="E30" s="112" t="s">
        <v>311</v>
      </c>
      <c r="F30" s="181">
        <v>43782</v>
      </c>
      <c r="G30" s="181">
        <v>44878</v>
      </c>
      <c r="H30" s="112" t="s">
        <v>149</v>
      </c>
      <c r="I30" s="115">
        <v>0</v>
      </c>
      <c r="J30" s="114" t="s">
        <v>313</v>
      </c>
      <c r="K30" s="114" t="s">
        <v>58</v>
      </c>
      <c r="L30" s="114" t="s">
        <v>58</v>
      </c>
      <c r="M30" s="112" t="s">
        <v>320</v>
      </c>
      <c r="O30" s="183" t="s">
        <v>60</v>
      </c>
      <c r="S30" s="216"/>
      <c r="T30" s="207" t="s">
        <v>1263</v>
      </c>
      <c r="U30" s="207" t="s">
        <v>1264</v>
      </c>
      <c r="V30" s="183" t="s">
        <v>1265</v>
      </c>
      <c r="W30" s="207" t="s">
        <v>1266</v>
      </c>
      <c r="X30" s="183" t="s">
        <v>1267</v>
      </c>
      <c r="AC30" s="231">
        <v>45566</v>
      </c>
      <c r="AI30" s="190" t="str">
        <f t="shared" si="0"/>
        <v>Solicitar de disponibilização de dados pretéritos do PREPs (no Global Fishing Watch só há dados desde nov 2021). Buscar informações da MMA de relatório/diagnostico feito a partir dos dados do PREPS.</v>
      </c>
      <c r="AJ30" s="209"/>
    </row>
    <row r="31" spans="1:36" s="219" customFormat="1" ht="214.5" customHeight="1" x14ac:dyDescent="0.25">
      <c r="A31" s="481"/>
      <c r="B31" s="193" t="s">
        <v>321</v>
      </c>
      <c r="C31" s="130" t="s">
        <v>322</v>
      </c>
      <c r="D31" s="130" t="s">
        <v>323</v>
      </c>
      <c r="E31" s="130" t="s">
        <v>311</v>
      </c>
      <c r="F31" s="194">
        <v>43783</v>
      </c>
      <c r="G31" s="194">
        <v>44878</v>
      </c>
      <c r="H31" s="130" t="s">
        <v>149</v>
      </c>
      <c r="I31" s="141">
        <v>0</v>
      </c>
      <c r="J31" s="138" t="s">
        <v>313</v>
      </c>
      <c r="K31" s="138" t="s">
        <v>58</v>
      </c>
      <c r="L31" s="138" t="s">
        <v>58</v>
      </c>
      <c r="M31" s="130" t="s">
        <v>1268</v>
      </c>
      <c r="R31" s="219" t="s">
        <v>60</v>
      </c>
      <c r="S31" s="220"/>
      <c r="T31" s="219" t="s">
        <v>1269</v>
      </c>
      <c r="U31" s="219" t="s">
        <v>1270</v>
      </c>
      <c r="W31" s="219" t="s">
        <v>1271</v>
      </c>
      <c r="AI31" s="190">
        <f t="shared" si="0"/>
        <v>0</v>
      </c>
    </row>
    <row r="32" spans="1:36" s="219" customFormat="1" ht="225" x14ac:dyDescent="0.25">
      <c r="A32" s="481"/>
      <c r="B32" s="193" t="s">
        <v>330</v>
      </c>
      <c r="C32" s="148" t="s">
        <v>331</v>
      </c>
      <c r="D32" s="130" t="s">
        <v>1272</v>
      </c>
      <c r="E32" s="138" t="s">
        <v>333</v>
      </c>
      <c r="F32" s="194">
        <v>43784</v>
      </c>
      <c r="G32" s="194">
        <v>45596</v>
      </c>
      <c r="H32" s="130" t="s">
        <v>917</v>
      </c>
      <c r="I32" s="141">
        <v>500000</v>
      </c>
      <c r="J32" s="138" t="s">
        <v>334</v>
      </c>
      <c r="K32" s="138" t="s">
        <v>219</v>
      </c>
      <c r="L32" s="138" t="s">
        <v>219</v>
      </c>
      <c r="M32" s="130" t="s">
        <v>956</v>
      </c>
      <c r="P32" s="219" t="s">
        <v>60</v>
      </c>
      <c r="S32" s="220"/>
      <c r="T32" s="219" t="s">
        <v>1273</v>
      </c>
      <c r="V32" s="219" t="s">
        <v>1274</v>
      </c>
      <c r="W32" s="219" t="s">
        <v>1275</v>
      </c>
      <c r="AI32" s="190">
        <f t="shared" si="0"/>
        <v>0</v>
      </c>
    </row>
    <row r="33" spans="1:36" s="219" customFormat="1" ht="171.75" customHeight="1" x14ac:dyDescent="0.25">
      <c r="A33" s="481"/>
      <c r="B33" s="193" t="s">
        <v>339</v>
      </c>
      <c r="C33" s="148" t="s">
        <v>340</v>
      </c>
      <c r="D33" s="130" t="s">
        <v>1276</v>
      </c>
      <c r="E33" s="155" t="s">
        <v>342</v>
      </c>
      <c r="F33" s="194">
        <v>43785</v>
      </c>
      <c r="G33" s="194">
        <v>45017</v>
      </c>
      <c r="H33" s="130" t="s">
        <v>200</v>
      </c>
      <c r="I33" s="156">
        <v>0</v>
      </c>
      <c r="J33" s="157" t="s">
        <v>72</v>
      </c>
      <c r="K33" s="138" t="s">
        <v>219</v>
      </c>
      <c r="L33" s="138" t="s">
        <v>219</v>
      </c>
      <c r="M33" s="155"/>
      <c r="O33" s="219" t="s">
        <v>60</v>
      </c>
      <c r="S33" s="220"/>
      <c r="T33" s="219" t="s">
        <v>1277</v>
      </c>
      <c r="U33" s="219" t="s">
        <v>1278</v>
      </c>
      <c r="V33" s="219" t="s">
        <v>1279</v>
      </c>
      <c r="W33" s="219" t="s">
        <v>1271</v>
      </c>
      <c r="X33" s="237" t="s">
        <v>1280</v>
      </c>
      <c r="AC33" s="229">
        <v>45292</v>
      </c>
      <c r="AI33" s="190" t="str">
        <f t="shared" si="0"/>
        <v>Estimular especialistas em pesca incidental de Toninhas a se inscreverem como membros ou como assessores do CPGs demersal e pelágicos. Luana vai encaminhar procedimento para inscrição de especialistas.</v>
      </c>
    </row>
    <row r="34" spans="1:36" s="219" customFormat="1" ht="315" x14ac:dyDescent="0.25">
      <c r="A34" s="481"/>
      <c r="B34" s="193" t="s">
        <v>349</v>
      </c>
      <c r="C34" s="148" t="s">
        <v>350</v>
      </c>
      <c r="D34" s="130" t="s">
        <v>351</v>
      </c>
      <c r="E34" s="155" t="s">
        <v>352</v>
      </c>
      <c r="F34" s="194">
        <v>43786</v>
      </c>
      <c r="G34" s="194">
        <v>45596</v>
      </c>
      <c r="H34" s="130" t="s">
        <v>289</v>
      </c>
      <c r="I34" s="156">
        <v>300000</v>
      </c>
      <c r="J34" s="157" t="s">
        <v>353</v>
      </c>
      <c r="K34" s="138" t="s">
        <v>219</v>
      </c>
      <c r="L34" s="138" t="s">
        <v>219</v>
      </c>
      <c r="M34" s="155" t="s">
        <v>354</v>
      </c>
      <c r="Q34" s="219" t="s">
        <v>60</v>
      </c>
      <c r="S34" s="220"/>
      <c r="T34" s="219" t="s">
        <v>1281</v>
      </c>
      <c r="W34" s="219" t="s">
        <v>1282</v>
      </c>
      <c r="X34" s="219" t="s">
        <v>1283</v>
      </c>
      <c r="AI34" s="190" t="str">
        <f t="shared" si="0"/>
        <v xml:space="preserve">São mapeamentos pontuais e devemos buscar a ampliação destes mapeamentos para toda a área prevista. </v>
      </c>
    </row>
    <row r="35" spans="1:36" s="219" customFormat="1" ht="192" customHeight="1" x14ac:dyDescent="0.25">
      <c r="A35" s="481"/>
      <c r="B35" s="193" t="s">
        <v>361</v>
      </c>
      <c r="C35" s="148" t="s">
        <v>967</v>
      </c>
      <c r="D35" s="130" t="s">
        <v>363</v>
      </c>
      <c r="E35" s="155" t="s">
        <v>364</v>
      </c>
      <c r="F35" s="194">
        <v>43787</v>
      </c>
      <c r="G35" s="194">
        <v>45596</v>
      </c>
      <c r="H35" s="130" t="s">
        <v>289</v>
      </c>
      <c r="I35" s="156">
        <v>60000</v>
      </c>
      <c r="J35" s="157" t="s">
        <v>968</v>
      </c>
      <c r="K35" s="157" t="s">
        <v>58</v>
      </c>
      <c r="L35" s="157" t="s">
        <v>58</v>
      </c>
      <c r="M35" s="155" t="s">
        <v>1284</v>
      </c>
      <c r="P35" s="219" t="s">
        <v>60</v>
      </c>
      <c r="S35" s="220"/>
      <c r="T35" s="237" t="s">
        <v>1285</v>
      </c>
      <c r="V35" s="219" t="s">
        <v>1286</v>
      </c>
      <c r="W35" s="219" t="s">
        <v>1287</v>
      </c>
      <c r="X35" s="219" t="s">
        <v>1288</v>
      </c>
      <c r="AI35" s="190" t="str">
        <f t="shared" si="0"/>
        <v>Existem transmissores   pequenos que estão sendo testados na pesca artesanal do RS, que poderiam ser incorporados ao PREPs.</v>
      </c>
    </row>
    <row r="36" spans="1:36" s="158" customFormat="1" ht="152.25" customHeight="1" x14ac:dyDescent="0.25">
      <c r="A36" s="481" t="s">
        <v>1289</v>
      </c>
      <c r="B36" s="176" t="s">
        <v>376</v>
      </c>
      <c r="C36" s="129" t="s">
        <v>979</v>
      </c>
      <c r="D36" s="112" t="s">
        <v>378</v>
      </c>
      <c r="E36" s="112" t="s">
        <v>379</v>
      </c>
      <c r="F36" s="181">
        <v>43787</v>
      </c>
      <c r="G36" s="181">
        <v>45596</v>
      </c>
      <c r="H36" s="114" t="s">
        <v>380</v>
      </c>
      <c r="I36" s="115">
        <v>0</v>
      </c>
      <c r="J36" s="114" t="s">
        <v>974</v>
      </c>
      <c r="K36" s="114" t="s">
        <v>382</v>
      </c>
      <c r="L36" s="114" t="s">
        <v>382</v>
      </c>
      <c r="M36" s="112"/>
      <c r="Q36" s="158" t="s">
        <v>60</v>
      </c>
      <c r="S36" s="234"/>
      <c r="T36" s="178" t="s">
        <v>1290</v>
      </c>
      <c r="U36" s="158" t="s">
        <v>1291</v>
      </c>
      <c r="W36" s="178" t="s">
        <v>1292</v>
      </c>
      <c r="X36" s="158" t="s">
        <v>1293</v>
      </c>
      <c r="AI36" s="190" t="str">
        <f t="shared" si="0"/>
        <v>Envio, pelo GAT, de manifestação sobre os impactos do porto de Urussuquara (Frederico, Jonatas e Ana Farro).</v>
      </c>
      <c r="AJ36" s="235"/>
    </row>
    <row r="37" spans="1:36" ht="123.75" customHeight="1" x14ac:dyDescent="0.25">
      <c r="A37" s="481"/>
      <c r="B37" s="182" t="s">
        <v>388</v>
      </c>
      <c r="C37" s="129" t="s">
        <v>389</v>
      </c>
      <c r="D37" s="112" t="s">
        <v>390</v>
      </c>
      <c r="E37" s="112" t="s">
        <v>391</v>
      </c>
      <c r="F37" s="181">
        <v>43788</v>
      </c>
      <c r="G37" s="181">
        <v>45017</v>
      </c>
      <c r="H37" s="112" t="s">
        <v>380</v>
      </c>
      <c r="I37" s="115">
        <v>50000</v>
      </c>
      <c r="J37" s="112" t="s">
        <v>1294</v>
      </c>
      <c r="K37" s="112" t="s">
        <v>382</v>
      </c>
      <c r="L37" s="112" t="s">
        <v>382</v>
      </c>
      <c r="M37" s="112" t="s">
        <v>1295</v>
      </c>
      <c r="O37" s="183" t="s">
        <v>60</v>
      </c>
      <c r="S37" s="216"/>
      <c r="T37" s="218" t="s">
        <v>1296</v>
      </c>
      <c r="V37" s="207" t="s">
        <v>1297</v>
      </c>
      <c r="W37" s="207" t="s">
        <v>1298</v>
      </c>
      <c r="X37" s="207" t="s">
        <v>1299</v>
      </c>
      <c r="AD37" s="112" t="s">
        <v>1300</v>
      </c>
      <c r="AF37" s="112" t="s">
        <v>1301</v>
      </c>
      <c r="AI37" s="190" t="str">
        <f t="shared" si="0"/>
        <v>Articulador iniciar um contato com todos os colaboradores para que a ação seja iniciada. Avaliar a viabilidade de executar essa ação e real efetividade da mesma (Adriana Miranda). Pensar em retirar (Artur Andriolo). O CMA irá definir os articuladores das ações as quais está responsável.</v>
      </c>
      <c r="AJ37" s="209"/>
    </row>
    <row r="38" spans="1:36" ht="345" x14ac:dyDescent="0.25">
      <c r="A38" s="481"/>
      <c r="B38" s="182" t="s">
        <v>404</v>
      </c>
      <c r="C38" s="129" t="s">
        <v>405</v>
      </c>
      <c r="D38" s="112" t="s">
        <v>351</v>
      </c>
      <c r="E38" s="112" t="s">
        <v>406</v>
      </c>
      <c r="F38" s="181">
        <v>43789</v>
      </c>
      <c r="G38" s="181">
        <v>45596</v>
      </c>
      <c r="H38" s="112" t="s">
        <v>408</v>
      </c>
      <c r="I38" s="115">
        <v>3500000</v>
      </c>
      <c r="J38" s="114" t="s">
        <v>1302</v>
      </c>
      <c r="K38" s="114" t="s">
        <v>410</v>
      </c>
      <c r="L38" s="114" t="s">
        <v>410</v>
      </c>
      <c r="M38" s="112" t="s">
        <v>991</v>
      </c>
      <c r="Q38" s="183" t="s">
        <v>60</v>
      </c>
      <c r="S38" s="216"/>
      <c r="T38" s="190" t="s">
        <v>1303</v>
      </c>
      <c r="U38" s="190" t="s">
        <v>1304</v>
      </c>
      <c r="V38" s="207" t="s">
        <v>1305</v>
      </c>
      <c r="W38" s="190" t="s">
        <v>1306</v>
      </c>
      <c r="X38" s="183" t="s">
        <v>1307</v>
      </c>
      <c r="AI38" s="190" t="str">
        <f t="shared" si="0"/>
        <v>Desenvolver estudos de tendência populacional na área impactada. A continuidade desta ação pode ser comprometida com redução das equipes de pesquisa.</v>
      </c>
      <c r="AJ38" s="209"/>
    </row>
    <row r="39" spans="1:36" ht="263.25" customHeight="1" x14ac:dyDescent="0.25">
      <c r="A39" s="481"/>
      <c r="B39" s="182" t="s">
        <v>417</v>
      </c>
      <c r="C39" s="131" t="s">
        <v>418</v>
      </c>
      <c r="D39" s="131" t="s">
        <v>419</v>
      </c>
      <c r="E39" s="131" t="s">
        <v>420</v>
      </c>
      <c r="F39" s="240">
        <v>43790</v>
      </c>
      <c r="G39" s="240">
        <v>45596</v>
      </c>
      <c r="H39" s="131" t="s">
        <v>422</v>
      </c>
      <c r="I39" s="133">
        <v>180000</v>
      </c>
      <c r="J39" s="132" t="s">
        <v>1308</v>
      </c>
      <c r="K39" s="132" t="s">
        <v>122</v>
      </c>
      <c r="L39" s="132" t="s">
        <v>122</v>
      </c>
      <c r="M39" s="131" t="s">
        <v>424</v>
      </c>
      <c r="Q39" s="183" t="s">
        <v>60</v>
      </c>
      <c r="S39" s="216"/>
      <c r="T39" s="190" t="s">
        <v>1309</v>
      </c>
      <c r="U39" s="183" t="s">
        <v>1310</v>
      </c>
      <c r="V39" s="190"/>
      <c r="W39" s="190" t="s">
        <v>1311</v>
      </c>
      <c r="X39" s="183" t="s">
        <v>1312</v>
      </c>
      <c r="AI39" s="190" t="str">
        <f t="shared" si="0"/>
        <v>Thiago irá consultar articuladora sobre se o capitulo do livro é o produto pensado para esta ação e se há outros produtos. Necessidade de identificação de uma liderança para avançar com o trabalho necessário para concretizar a ação.</v>
      </c>
    </row>
    <row r="40" spans="1:36" s="219" customFormat="1" ht="151.5" customHeight="1" x14ac:dyDescent="0.25">
      <c r="A40" s="481"/>
      <c r="B40" s="193" t="s">
        <v>429</v>
      </c>
      <c r="C40" s="154" t="s">
        <v>430</v>
      </c>
      <c r="D40" s="155" t="s">
        <v>351</v>
      </c>
      <c r="E40" s="155" t="s">
        <v>431</v>
      </c>
      <c r="F40" s="252">
        <v>44509</v>
      </c>
      <c r="G40" s="252">
        <v>45596</v>
      </c>
      <c r="H40" s="155" t="s">
        <v>422</v>
      </c>
      <c r="I40" s="156">
        <v>60000</v>
      </c>
      <c r="J40" s="155" t="s">
        <v>995</v>
      </c>
      <c r="K40" s="157" t="s">
        <v>122</v>
      </c>
      <c r="L40" s="157" t="s">
        <v>122</v>
      </c>
      <c r="M40" s="155" t="s">
        <v>999</v>
      </c>
      <c r="Q40" s="219" t="s">
        <v>60</v>
      </c>
      <c r="S40" s="220"/>
      <c r="T40" s="219" t="s">
        <v>1313</v>
      </c>
      <c r="U40" s="219" t="s">
        <v>1314</v>
      </c>
      <c r="W40" s="219" t="s">
        <v>422</v>
      </c>
      <c r="X40" s="219" t="s">
        <v>1315</v>
      </c>
      <c r="AI40" s="190" t="str">
        <f t="shared" si="0"/>
        <v xml:space="preserve"> É uma ação precisa de bom esforço ainda, mas temos um overview das FMAs. </v>
      </c>
    </row>
    <row r="41" spans="1:36" s="219" customFormat="1" ht="273.75" customHeight="1" x14ac:dyDescent="0.25">
      <c r="A41" s="481"/>
      <c r="B41" s="193" t="s">
        <v>435</v>
      </c>
      <c r="C41" s="148" t="s">
        <v>436</v>
      </c>
      <c r="D41" s="130" t="s">
        <v>351</v>
      </c>
      <c r="E41" s="232" t="s">
        <v>437</v>
      </c>
      <c r="F41" s="194">
        <v>43790</v>
      </c>
      <c r="G41" s="194">
        <v>45596</v>
      </c>
      <c r="H41" s="138" t="s">
        <v>438</v>
      </c>
      <c r="I41" s="141">
        <v>750000</v>
      </c>
      <c r="J41" s="138" t="s">
        <v>1000</v>
      </c>
      <c r="K41" s="138" t="s">
        <v>219</v>
      </c>
      <c r="L41" s="138" t="s">
        <v>219</v>
      </c>
      <c r="M41" s="130"/>
      <c r="Q41" s="219" t="s">
        <v>60</v>
      </c>
      <c r="S41" s="220"/>
      <c r="T41" s="219" t="s">
        <v>1316</v>
      </c>
      <c r="U41" s="219" t="s">
        <v>1317</v>
      </c>
      <c r="V41" s="228"/>
      <c r="W41" s="219" t="s">
        <v>1318</v>
      </c>
      <c r="X41" s="219" t="s">
        <v>1319</v>
      </c>
      <c r="AI41" s="190" t="str">
        <f t="shared" si="0"/>
        <v>Apesar do articulador não participar das reuniões  dos PANs e nem atualizar suas ações, a ação está em andamento.</v>
      </c>
    </row>
    <row r="42" spans="1:36" s="219" customFormat="1" ht="307.5" customHeight="1" x14ac:dyDescent="0.25">
      <c r="A42" s="481"/>
      <c r="B42" s="193" t="s">
        <v>442</v>
      </c>
      <c r="C42" s="148" t="s">
        <v>443</v>
      </c>
      <c r="D42" s="130" t="s">
        <v>351</v>
      </c>
      <c r="E42" s="233" t="s">
        <v>444</v>
      </c>
      <c r="F42" s="194">
        <v>43791</v>
      </c>
      <c r="G42" s="194">
        <v>45596</v>
      </c>
      <c r="H42" s="138" t="s">
        <v>438</v>
      </c>
      <c r="I42" s="141">
        <v>750000</v>
      </c>
      <c r="J42" s="138" t="s">
        <v>1000</v>
      </c>
      <c r="K42" s="138" t="s">
        <v>219</v>
      </c>
      <c r="L42" s="138" t="s">
        <v>219</v>
      </c>
      <c r="M42" s="130"/>
      <c r="P42" s="219" t="s">
        <v>60</v>
      </c>
      <c r="S42" s="220"/>
      <c r="T42" s="219" t="s">
        <v>1316</v>
      </c>
      <c r="U42" s="219" t="s">
        <v>1317</v>
      </c>
      <c r="V42" s="219" t="s">
        <v>1320</v>
      </c>
      <c r="X42" s="219" t="s">
        <v>1321</v>
      </c>
      <c r="AI42" s="190" t="str">
        <f t="shared" si="0"/>
        <v>Avaliar, para próxima monitoria, o agrupamento com a 3.6</v>
      </c>
    </row>
    <row r="43" spans="1:36" s="219" customFormat="1" ht="225" customHeight="1" x14ac:dyDescent="0.25">
      <c r="A43" s="481"/>
      <c r="B43" s="193" t="s">
        <v>446</v>
      </c>
      <c r="C43" s="130" t="s">
        <v>447</v>
      </c>
      <c r="D43" s="130" t="s">
        <v>448</v>
      </c>
      <c r="E43" s="232" t="s">
        <v>449</v>
      </c>
      <c r="F43" s="232" t="s">
        <v>1005</v>
      </c>
      <c r="G43" s="194">
        <v>45596</v>
      </c>
      <c r="H43" s="138" t="s">
        <v>451</v>
      </c>
      <c r="I43" s="141">
        <v>125000</v>
      </c>
      <c r="J43" s="138" t="s">
        <v>1006</v>
      </c>
      <c r="K43" s="138" t="s">
        <v>219</v>
      </c>
      <c r="L43" s="138" t="s">
        <v>219</v>
      </c>
      <c r="M43" s="130" t="s">
        <v>456</v>
      </c>
      <c r="N43" s="219" t="s">
        <v>60</v>
      </c>
      <c r="S43" s="220"/>
      <c r="AI43" s="190">
        <f t="shared" si="0"/>
        <v>0</v>
      </c>
    </row>
    <row r="44" spans="1:36" ht="222" customHeight="1" x14ac:dyDescent="0.25">
      <c r="A44" s="481"/>
      <c r="B44" s="182" t="s">
        <v>457</v>
      </c>
      <c r="C44" s="112" t="s">
        <v>458</v>
      </c>
      <c r="D44" s="131" t="s">
        <v>459</v>
      </c>
      <c r="E44" s="112" t="s">
        <v>460</v>
      </c>
      <c r="F44" s="181">
        <v>43791</v>
      </c>
      <c r="G44" s="181">
        <v>45596</v>
      </c>
      <c r="H44" s="112" t="s">
        <v>86</v>
      </c>
      <c r="I44" s="133">
        <v>750000</v>
      </c>
      <c r="J44" s="131" t="s">
        <v>1322</v>
      </c>
      <c r="K44" s="131" t="s">
        <v>88</v>
      </c>
      <c r="L44" s="131" t="s">
        <v>190</v>
      </c>
      <c r="M44" s="131" t="s">
        <v>1323</v>
      </c>
      <c r="O44" s="183" t="s">
        <v>60</v>
      </c>
      <c r="S44" s="216"/>
      <c r="T44" s="183" t="s">
        <v>1324</v>
      </c>
      <c r="U44" s="190" t="s">
        <v>1325</v>
      </c>
      <c r="V44" s="190" t="s">
        <v>1326</v>
      </c>
      <c r="W44" s="190" t="s">
        <v>1327</v>
      </c>
      <c r="X44" s="183" t="s">
        <v>1328</v>
      </c>
      <c r="AB44" s="183" t="s">
        <v>1329</v>
      </c>
      <c r="AF44" s="183" t="s">
        <v>1330</v>
      </c>
      <c r="AI44" s="190" t="str">
        <f t="shared" si="0"/>
        <v>É necessária a condução de um estudo direcionado para cumprir essa ação. (Artur Andriolo). Necessidade de envolvimento de mais pesquisadores e grupos de pesquisa com o tema. Necessidade de mais oportunidades de discussão e planejamento sobre o tema, como reuniões de trabalho e oficinas voltados para o tema.  (Renan Paitach)</v>
      </c>
      <c r="AJ44" s="209"/>
    </row>
    <row r="45" spans="1:36" ht="165" customHeight="1" x14ac:dyDescent="0.25">
      <c r="A45" s="481" t="s">
        <v>1331</v>
      </c>
      <c r="B45" s="182" t="s">
        <v>470</v>
      </c>
      <c r="C45" s="129" t="s">
        <v>471</v>
      </c>
      <c r="D45" s="130" t="s">
        <v>1332</v>
      </c>
      <c r="E45" s="130" t="s">
        <v>473</v>
      </c>
      <c r="F45" s="181">
        <v>43791</v>
      </c>
      <c r="G45" s="181">
        <v>45596</v>
      </c>
      <c r="H45" s="130" t="s">
        <v>474</v>
      </c>
      <c r="I45" s="141">
        <v>60000</v>
      </c>
      <c r="J45" s="138" t="s">
        <v>1015</v>
      </c>
      <c r="K45" s="130" t="s">
        <v>219</v>
      </c>
      <c r="L45" s="130" t="s">
        <v>219</v>
      </c>
      <c r="M45" s="130" t="s">
        <v>1016</v>
      </c>
      <c r="P45" s="183" t="s">
        <v>60</v>
      </c>
      <c r="S45" s="216"/>
      <c r="T45" s="190" t="s">
        <v>1333</v>
      </c>
      <c r="U45" s="190" t="s">
        <v>1334</v>
      </c>
      <c r="V45" s="190" t="s">
        <v>1335</v>
      </c>
      <c r="W45" s="192" t="s">
        <v>474</v>
      </c>
      <c r="X45" s="183" t="s">
        <v>1336</v>
      </c>
      <c r="Y45" s="129" t="s">
        <v>1337</v>
      </c>
      <c r="AI45" s="190" t="str">
        <f t="shared" si="0"/>
        <v xml:space="preserve">É uma ação que tem forte relação com a 4.2. </v>
      </c>
      <c r="AJ45" s="209"/>
    </row>
    <row r="46" spans="1:36" s="219" customFormat="1" ht="160.5" customHeight="1" x14ac:dyDescent="0.25">
      <c r="A46" s="481"/>
      <c r="B46" s="193" t="s">
        <v>482</v>
      </c>
      <c r="C46" s="130" t="s">
        <v>1338</v>
      </c>
      <c r="D46" s="130" t="s">
        <v>484</v>
      </c>
      <c r="E46" s="130" t="s">
        <v>485</v>
      </c>
      <c r="F46" s="194">
        <v>44157</v>
      </c>
      <c r="G46" s="194">
        <v>45596</v>
      </c>
      <c r="H46" s="157" t="s">
        <v>120</v>
      </c>
      <c r="I46" s="141">
        <v>60000</v>
      </c>
      <c r="J46" s="130" t="s">
        <v>1022</v>
      </c>
      <c r="K46" s="130" t="s">
        <v>202</v>
      </c>
      <c r="L46" s="138" t="s">
        <v>58</v>
      </c>
      <c r="M46" s="130" t="s">
        <v>1026</v>
      </c>
      <c r="P46" s="219" t="s">
        <v>60</v>
      </c>
      <c r="S46" s="220"/>
      <c r="T46" s="207" t="s">
        <v>1333</v>
      </c>
      <c r="U46" s="207" t="s">
        <v>1334</v>
      </c>
      <c r="W46" s="192" t="s">
        <v>474</v>
      </c>
      <c r="X46" s="219" t="s">
        <v>1339</v>
      </c>
      <c r="Y46" s="130"/>
      <c r="AI46" s="190" t="str">
        <f t="shared" si="0"/>
        <v>Sugestão de se construir esse refinamento com um workshop de especialistas (os especialista poderiam já levar suas análises e compilações e representantes da COESP/ICMBio com experiencia no PRIM-PGMAR). Avaliar a pertinencia de agrupa-la com a 4.1 (Copan sugere não utilizar "prioritárias" por ser nomenclatura do MMA para ações mais abrangentes; críticas tem o significado de emergencial).</v>
      </c>
    </row>
    <row r="47" spans="1:36" ht="272.25" customHeight="1" x14ac:dyDescent="0.25">
      <c r="A47" s="481"/>
      <c r="B47" s="182" t="s">
        <v>493</v>
      </c>
      <c r="C47" s="154" t="s">
        <v>494</v>
      </c>
      <c r="D47" s="155" t="s">
        <v>1027</v>
      </c>
      <c r="E47" s="155" t="s">
        <v>496</v>
      </c>
      <c r="F47" s="240">
        <v>43791</v>
      </c>
      <c r="G47" s="240">
        <v>45596</v>
      </c>
      <c r="H47" s="155" t="s">
        <v>492</v>
      </c>
      <c r="I47" s="156">
        <v>0</v>
      </c>
      <c r="J47" s="157" t="s">
        <v>1340</v>
      </c>
      <c r="K47" s="157" t="s">
        <v>498</v>
      </c>
      <c r="L47" s="157" t="s">
        <v>498</v>
      </c>
      <c r="M47" s="131" t="s">
        <v>499</v>
      </c>
      <c r="Q47" s="183" t="s">
        <v>60</v>
      </c>
      <c r="S47" s="216"/>
      <c r="T47" s="190" t="s">
        <v>1341</v>
      </c>
      <c r="U47" s="190" t="s">
        <v>1342</v>
      </c>
      <c r="W47" s="190" t="s">
        <v>1343</v>
      </c>
      <c r="X47" s="183" t="s">
        <v>1344</v>
      </c>
      <c r="AI47" s="190" t="str">
        <f t="shared" si="0"/>
        <v>O GAT irá produzir documento apoiando a criação da APA da Foz do Rio Doce a ser encaminhada ao ICMBio (Frederico e Milton irão minutar o documento).</v>
      </c>
      <c r="AJ47" s="209"/>
    </row>
    <row r="48" spans="1:36" ht="151.5" customHeight="1" x14ac:dyDescent="0.25">
      <c r="A48" s="481"/>
      <c r="B48" s="182" t="s">
        <v>507</v>
      </c>
      <c r="C48" s="130" t="s">
        <v>508</v>
      </c>
      <c r="D48" s="130" t="s">
        <v>509</v>
      </c>
      <c r="E48" s="130" t="s">
        <v>496</v>
      </c>
      <c r="F48" s="181">
        <v>43792</v>
      </c>
      <c r="G48" s="181">
        <v>45596</v>
      </c>
      <c r="H48" s="130" t="s">
        <v>492</v>
      </c>
      <c r="I48" s="141">
        <v>0</v>
      </c>
      <c r="J48" s="138" t="s">
        <v>1033</v>
      </c>
      <c r="K48" s="138" t="s">
        <v>511</v>
      </c>
      <c r="L48" s="138" t="s">
        <v>512</v>
      </c>
      <c r="M48" s="130"/>
      <c r="Q48" s="183" t="s">
        <v>60</v>
      </c>
      <c r="S48" s="216"/>
      <c r="T48" s="190" t="s">
        <v>1345</v>
      </c>
      <c r="U48" s="190" t="s">
        <v>1346</v>
      </c>
      <c r="W48" s="192" t="s">
        <v>492</v>
      </c>
      <c r="X48" s="190" t="s">
        <v>1347</v>
      </c>
      <c r="AI48" s="190" t="str">
        <f t="shared" si="0"/>
        <v>é uma ação onde não temos controle nenhum sobre o resultado esperado. Necessidade de identificar um novo fórum ou instância governamental para este encaminhamento, já que houveram vários encaminhamentos no passado.</v>
      </c>
      <c r="AJ48" s="209"/>
    </row>
    <row r="49" spans="1:36" ht="216" customHeight="1" x14ac:dyDescent="0.25">
      <c r="A49" s="481"/>
      <c r="B49" s="182" t="s">
        <v>518</v>
      </c>
      <c r="C49" s="130" t="s">
        <v>519</v>
      </c>
      <c r="D49" s="130" t="s">
        <v>1348</v>
      </c>
      <c r="E49" s="130" t="s">
        <v>496</v>
      </c>
      <c r="F49" s="181">
        <v>43793</v>
      </c>
      <c r="G49" s="181">
        <v>45596</v>
      </c>
      <c r="H49" s="130" t="s">
        <v>149</v>
      </c>
      <c r="I49" s="141">
        <v>100000</v>
      </c>
      <c r="J49" s="138" t="s">
        <v>521</v>
      </c>
      <c r="K49" s="138" t="s">
        <v>522</v>
      </c>
      <c r="L49" s="138" t="s">
        <v>523</v>
      </c>
      <c r="M49" s="130"/>
      <c r="Q49" s="183" t="s">
        <v>60</v>
      </c>
      <c r="S49" s="216"/>
      <c r="T49" s="190" t="s">
        <v>1349</v>
      </c>
      <c r="U49" s="183" t="s">
        <v>1350</v>
      </c>
      <c r="W49" s="192" t="s">
        <v>149</v>
      </c>
      <c r="X49" s="183" t="s">
        <v>1351</v>
      </c>
      <c r="AI49" s="190" t="str">
        <f t="shared" si="0"/>
        <v>O CMA/ICMBio podem avaliar e dar aprecer favorável a criação do Parque Nacional do Albardão. O GAT irá produzir documento apoiando a criação do PARNA do Albardão a ser encaminhada ao ICMBio (Frederico e Milton irão minutar o documento).</v>
      </c>
      <c r="AJ49" s="209"/>
    </row>
    <row r="50" spans="1:36" ht="260.25" customHeight="1" x14ac:dyDescent="0.25">
      <c r="A50" s="481"/>
      <c r="B50" s="182" t="s">
        <v>528</v>
      </c>
      <c r="C50" s="112" t="s">
        <v>529</v>
      </c>
      <c r="D50" s="112" t="s">
        <v>530</v>
      </c>
      <c r="E50" s="112" t="s">
        <v>531</v>
      </c>
      <c r="F50" s="181">
        <v>43794</v>
      </c>
      <c r="G50" s="181">
        <v>44865</v>
      </c>
      <c r="H50" s="112" t="s">
        <v>532</v>
      </c>
      <c r="I50" s="115">
        <v>0</v>
      </c>
      <c r="J50" s="114" t="s">
        <v>1042</v>
      </c>
      <c r="K50" s="114" t="s">
        <v>534</v>
      </c>
      <c r="L50" s="114" t="s">
        <v>535</v>
      </c>
      <c r="M50" s="112"/>
      <c r="O50" s="183" t="s">
        <v>60</v>
      </c>
      <c r="S50" s="216"/>
      <c r="T50" s="190" t="s">
        <v>1352</v>
      </c>
      <c r="U50" s="190" t="s">
        <v>1353</v>
      </c>
      <c r="V50" s="207" t="s">
        <v>1354</v>
      </c>
      <c r="W50" s="112" t="s">
        <v>1355</v>
      </c>
      <c r="X50" s="190" t="s">
        <v>1356</v>
      </c>
      <c r="AC50" s="241">
        <v>45566</v>
      </c>
      <c r="AI50" s="190" t="str">
        <f t="shared" si="0"/>
        <v xml:space="preserve">Há necessidade de maior integração dos dados produzidos nas pesquisas realizadas na unidade, maior colaboração e comprometimento dos pesquisadores para o envio dos dados que são de grande importância para a tomada de decisão da gestão. Melhorarar a socialização das informações. </v>
      </c>
      <c r="AJ50" s="209"/>
    </row>
    <row r="51" spans="1:36" ht="224.25" customHeight="1" x14ac:dyDescent="0.25">
      <c r="A51" s="481"/>
      <c r="B51" s="182" t="s">
        <v>542</v>
      </c>
      <c r="C51" s="112" t="s">
        <v>543</v>
      </c>
      <c r="D51" s="112" t="s">
        <v>495</v>
      </c>
      <c r="E51" s="112" t="s">
        <v>544</v>
      </c>
      <c r="F51" s="181">
        <v>43795</v>
      </c>
      <c r="G51" s="181">
        <v>45596</v>
      </c>
      <c r="H51" s="112" t="s">
        <v>545</v>
      </c>
      <c r="I51" s="115">
        <v>0</v>
      </c>
      <c r="J51" s="114" t="s">
        <v>1045</v>
      </c>
      <c r="K51" s="114" t="s">
        <v>547</v>
      </c>
      <c r="L51" s="114" t="s">
        <v>548</v>
      </c>
      <c r="M51" s="112" t="s">
        <v>1046</v>
      </c>
      <c r="Q51" s="183" t="s">
        <v>60</v>
      </c>
      <c r="S51" s="216"/>
      <c r="T51" s="207" t="s">
        <v>1357</v>
      </c>
      <c r="U51" s="190" t="s">
        <v>1358</v>
      </c>
      <c r="V51" s="190" t="s">
        <v>1359</v>
      </c>
      <c r="W51" s="112" t="s">
        <v>545</v>
      </c>
      <c r="AI51" s="190">
        <f t="shared" si="0"/>
        <v>0</v>
      </c>
      <c r="AJ51" s="209"/>
    </row>
    <row r="52" spans="1:36" s="219" customFormat="1" ht="189" customHeight="1" x14ac:dyDescent="0.25">
      <c r="A52" s="481"/>
      <c r="B52" s="193" t="s">
        <v>558</v>
      </c>
      <c r="C52" s="148" t="s">
        <v>559</v>
      </c>
      <c r="D52" s="130" t="s">
        <v>495</v>
      </c>
      <c r="E52" s="130" t="s">
        <v>560</v>
      </c>
      <c r="F52" s="194">
        <v>43796</v>
      </c>
      <c r="G52" s="194">
        <v>45596</v>
      </c>
      <c r="H52" s="130" t="s">
        <v>561</v>
      </c>
      <c r="I52" s="141">
        <v>0</v>
      </c>
      <c r="J52" s="138" t="s">
        <v>562</v>
      </c>
      <c r="K52" s="130" t="s">
        <v>219</v>
      </c>
      <c r="L52" s="130" t="s">
        <v>219</v>
      </c>
      <c r="M52" s="130" t="s">
        <v>1360</v>
      </c>
      <c r="O52" s="219" t="s">
        <v>60</v>
      </c>
      <c r="S52" s="220"/>
      <c r="T52" s="237" t="s">
        <v>1361</v>
      </c>
      <c r="V52" s="219" t="s">
        <v>1362</v>
      </c>
      <c r="AI52" s="190">
        <f t="shared" si="0"/>
        <v>0</v>
      </c>
    </row>
    <row r="53" spans="1:36" ht="330" x14ac:dyDescent="0.25">
      <c r="A53" s="481"/>
      <c r="B53" s="182" t="s">
        <v>564</v>
      </c>
      <c r="C53" s="131" t="s">
        <v>565</v>
      </c>
      <c r="D53" s="131" t="s">
        <v>1363</v>
      </c>
      <c r="E53" s="131" t="s">
        <v>567</v>
      </c>
      <c r="F53" s="134">
        <v>43922</v>
      </c>
      <c r="G53" s="240">
        <v>45596</v>
      </c>
      <c r="H53" s="131" t="s">
        <v>568</v>
      </c>
      <c r="I53" s="133">
        <v>0</v>
      </c>
      <c r="J53" s="132" t="s">
        <v>1364</v>
      </c>
      <c r="K53" s="131" t="s">
        <v>219</v>
      </c>
      <c r="L53" s="131" t="s">
        <v>219</v>
      </c>
      <c r="M53" s="131" t="s">
        <v>1365</v>
      </c>
      <c r="R53" s="183" t="s">
        <v>60</v>
      </c>
      <c r="S53" s="216"/>
      <c r="T53" s="183" t="s">
        <v>1366</v>
      </c>
      <c r="U53" s="183" t="s">
        <v>1367</v>
      </c>
      <c r="V53" s="183" t="s">
        <v>1368</v>
      </c>
      <c r="X53" s="183" t="s">
        <v>1369</v>
      </c>
      <c r="AI53" s="190" t="str">
        <f t="shared" si="0"/>
        <v>No ES o órgão estadual ou o IBAMA tem levantamento de empreendimentos planejados. No IBAMA há consulta pública para licenciamentos, com diversos documentos disponíveis. Carol irá verificar com a DILIC/IBAMA se há base de dados de empreendimentos licenciados/planejados. No ES o órgão estadual ou o IBAMA tem levantamento de empreendimentos planejados. No IBAMA há consulta pública para licenciamentos, com diversos documentos disponíveis. Carol irá verificar com a DILIC/IBAMA se há base de dados de empreendimentos licenciados/planejados. O produto está atualizado até 2021, seria interessante que periodicamente houvesse novas atualizações.</v>
      </c>
    </row>
    <row r="54" spans="1:36" s="219" customFormat="1" ht="409.5" x14ac:dyDescent="0.25">
      <c r="A54" s="481"/>
      <c r="B54" s="193" t="s">
        <v>579</v>
      </c>
      <c r="C54" s="148" t="s">
        <v>580</v>
      </c>
      <c r="D54" s="130" t="s">
        <v>1370</v>
      </c>
      <c r="E54" s="130" t="s">
        <v>582</v>
      </c>
      <c r="F54" s="194">
        <v>43796</v>
      </c>
      <c r="G54" s="194">
        <v>45596</v>
      </c>
      <c r="H54" s="155" t="s">
        <v>583</v>
      </c>
      <c r="I54" s="141">
        <v>0</v>
      </c>
      <c r="J54" s="138" t="s">
        <v>1063</v>
      </c>
      <c r="K54" s="138" t="s">
        <v>585</v>
      </c>
      <c r="L54" s="138" t="s">
        <v>585</v>
      </c>
      <c r="M54" s="130" t="s">
        <v>1064</v>
      </c>
      <c r="Q54" s="219" t="s">
        <v>60</v>
      </c>
      <c r="S54" s="220"/>
      <c r="T54" s="207" t="s">
        <v>1371</v>
      </c>
      <c r="U54" s="207" t="s">
        <v>1372</v>
      </c>
      <c r="V54" s="219" t="s">
        <v>1373</v>
      </c>
      <c r="W54" s="219" t="s">
        <v>1292</v>
      </c>
      <c r="X54" s="219" t="s">
        <v>1374</v>
      </c>
      <c r="AF54" s="138" t="s">
        <v>1375</v>
      </c>
      <c r="AI54" s="190" t="str">
        <f t="shared" si="0"/>
        <v>Produzir documento para as Ucs com o intuito de sensibilizar os gestores para a importância das ações de conservação de Toninhas. Levantou-se a falta de comunicação dos órgãos gestores das UCs com os especialistas e o fato dos planos de manejos serem documentos com ciclos de atualização longos como desafios dessa ação.</v>
      </c>
    </row>
    <row r="55" spans="1:36" ht="225" customHeight="1" x14ac:dyDescent="0.25">
      <c r="A55" s="481" t="s">
        <v>1376</v>
      </c>
      <c r="B55" s="182" t="s">
        <v>594</v>
      </c>
      <c r="C55" s="151" t="s">
        <v>595</v>
      </c>
      <c r="D55" s="131" t="s">
        <v>607</v>
      </c>
      <c r="E55" s="131" t="s">
        <v>1070</v>
      </c>
      <c r="F55" s="181">
        <v>43796</v>
      </c>
      <c r="G55" s="181">
        <v>45596</v>
      </c>
      <c r="H55" s="132" t="s">
        <v>598</v>
      </c>
      <c r="I55" s="133">
        <v>150000</v>
      </c>
      <c r="J55" s="132" t="s">
        <v>1377</v>
      </c>
      <c r="K55" s="132" t="s">
        <v>600</v>
      </c>
      <c r="L55" s="132" t="s">
        <v>600</v>
      </c>
      <c r="M55" s="131" t="s">
        <v>601</v>
      </c>
      <c r="Q55" s="183" t="s">
        <v>60</v>
      </c>
      <c r="S55" s="216"/>
      <c r="T55" s="190" t="s">
        <v>1378</v>
      </c>
      <c r="U55" s="190" t="s">
        <v>1379</v>
      </c>
      <c r="V55" s="190"/>
      <c r="W55" s="190" t="s">
        <v>1380</v>
      </c>
      <c r="X55" s="190" t="s">
        <v>1381</v>
      </c>
      <c r="AD55" s="190" t="s">
        <v>1382</v>
      </c>
      <c r="AF55" s="132" t="s">
        <v>1383</v>
      </c>
      <c r="AI55" s="190" t="str">
        <f t="shared" si="0"/>
        <v xml:space="preserve">Repensar na estratégia para avançar com a mesma. Todos os pesquisadores que estão fazendo divulgação de suas atividades precisam revisar o material de forma rápida e de forma alinhada com o CMA para avançar com o processo de autorização e publicação do mesmo. </v>
      </c>
    </row>
    <row r="56" spans="1:36" ht="162.75" customHeight="1" x14ac:dyDescent="0.25">
      <c r="A56" s="481"/>
      <c r="B56" s="182" t="s">
        <v>611</v>
      </c>
      <c r="C56" s="151" t="s">
        <v>612</v>
      </c>
      <c r="D56" s="131" t="s">
        <v>613</v>
      </c>
      <c r="E56" s="131" t="s">
        <v>614</v>
      </c>
      <c r="F56" s="240">
        <v>43796</v>
      </c>
      <c r="G56" s="240">
        <v>44652</v>
      </c>
      <c r="H56" s="131" t="s">
        <v>615</v>
      </c>
      <c r="I56" s="133">
        <v>0</v>
      </c>
      <c r="J56" s="131" t="s">
        <v>1384</v>
      </c>
      <c r="K56" s="131" t="s">
        <v>219</v>
      </c>
      <c r="L56" s="131" t="s">
        <v>219</v>
      </c>
      <c r="M56" s="131" t="s">
        <v>1080</v>
      </c>
      <c r="R56" s="183" t="s">
        <v>60</v>
      </c>
      <c r="S56" s="216"/>
      <c r="T56" s="190" t="s">
        <v>1385</v>
      </c>
      <c r="U56" s="190" t="s">
        <v>1386</v>
      </c>
      <c r="V56" s="190" t="s">
        <v>1387</v>
      </c>
      <c r="W56" s="190" t="s">
        <v>1388</v>
      </c>
      <c r="X56" s="190" t="s">
        <v>1389</v>
      </c>
      <c r="AD56" s="190" t="s">
        <v>1390</v>
      </c>
      <c r="AF56" s="131" t="s">
        <v>1391</v>
      </c>
      <c r="AI56" s="190" t="str">
        <f t="shared" si="0"/>
        <v>Identificar o que está acontecendo que isso não avança. Avaliar se essa ação será viável ser realizada.</v>
      </c>
    </row>
    <row r="57" spans="1:36" ht="192.75" customHeight="1" x14ac:dyDescent="0.25">
      <c r="A57" s="481"/>
      <c r="B57" s="183" t="s">
        <v>625</v>
      </c>
      <c r="C57" s="244" t="s">
        <v>626</v>
      </c>
      <c r="D57" s="245" t="s">
        <v>627</v>
      </c>
      <c r="E57" s="244" t="s">
        <v>628</v>
      </c>
      <c r="F57" s="246">
        <v>43952</v>
      </c>
      <c r="G57" s="247">
        <v>45230</v>
      </c>
      <c r="H57" s="245" t="s">
        <v>149</v>
      </c>
      <c r="I57" s="248">
        <v>50000</v>
      </c>
      <c r="J57" s="249" t="s">
        <v>631</v>
      </c>
      <c r="K57" s="249" t="s">
        <v>600</v>
      </c>
      <c r="L57" s="249" t="s">
        <v>600</v>
      </c>
      <c r="M57" s="245" t="s">
        <v>1082</v>
      </c>
      <c r="S57" s="250" t="s">
        <v>6</v>
      </c>
      <c r="T57" s="190" t="s">
        <v>1392</v>
      </c>
      <c r="U57" s="183" t="s">
        <v>1393</v>
      </c>
      <c r="V57" s="190" t="s">
        <v>1394</v>
      </c>
      <c r="W57" s="251" t="s">
        <v>149</v>
      </c>
      <c r="X57" s="183" t="s">
        <v>1395</v>
      </c>
      <c r="Y57" s="183" t="s">
        <v>1396</v>
      </c>
      <c r="Z57" s="183" t="s">
        <v>1397</v>
      </c>
      <c r="AC57" s="241">
        <v>45566</v>
      </c>
      <c r="AI57" s="190" t="str">
        <f t="shared" si="0"/>
        <v>Atas e oficios são insuficientes para a ação. Propõe-se a produção e disponibilização de material didático (ex.: digital no site do Consorcio Fransicana) ..</v>
      </c>
      <c r="AJ57" s="209"/>
    </row>
    <row r="58" spans="1:36" ht="398.25" customHeight="1" x14ac:dyDescent="0.25">
      <c r="A58" s="481"/>
      <c r="B58" s="182" t="s">
        <v>638</v>
      </c>
      <c r="C58" s="129" t="s">
        <v>639</v>
      </c>
      <c r="D58" s="112" t="s">
        <v>627</v>
      </c>
      <c r="E58" s="129" t="s">
        <v>640</v>
      </c>
      <c r="F58" s="134">
        <v>43952</v>
      </c>
      <c r="G58" s="181">
        <v>45596</v>
      </c>
      <c r="H58" s="112" t="s">
        <v>86</v>
      </c>
      <c r="I58" s="115">
        <v>50000</v>
      </c>
      <c r="J58" s="114" t="s">
        <v>641</v>
      </c>
      <c r="K58" s="114" t="s">
        <v>642</v>
      </c>
      <c r="L58" s="114" t="s">
        <v>642</v>
      </c>
      <c r="M58" s="112"/>
      <c r="Q58" s="183" t="s">
        <v>60</v>
      </c>
      <c r="S58" s="216"/>
      <c r="T58" s="207" t="s">
        <v>1398</v>
      </c>
      <c r="U58" s="207" t="s">
        <v>1399</v>
      </c>
      <c r="V58" s="207"/>
      <c r="W58" s="191" t="s">
        <v>1400</v>
      </c>
      <c r="X58" s="183" t="s">
        <v>1401</v>
      </c>
      <c r="Y58" s="129" t="s">
        <v>1402</v>
      </c>
      <c r="Z58" s="227" t="s">
        <v>1403</v>
      </c>
      <c r="AD58" s="183" t="s">
        <v>1404</v>
      </c>
      <c r="AF58" s="183" t="s">
        <v>1405</v>
      </c>
      <c r="AI58" s="190" t="str">
        <f t="shared" si="0"/>
        <v>Necessária maior articulação entre os grupos de trabalho para a temática específica da educação ambiental voltada para a conservação da toninha, visando otimizar recursos e esforços. Neste contexto, também faz-se necessária uma estruturação metodológica e um alinhamento discursivo entre os envolvidos em ações de educomunicação voltados à espécies, que devem ser pautados no conhecimento científico produzido nas áreas de pedagogia e políticas públicas para a educação, com articulação com especialistas, educadores e representantes do poder público.Ainda não foi realizada a articulação com as secretarias. (Ana Farro) Há carência de recursos financeiros e humanos para uma atuação ainda mais ampla de ações desta natureza, além de uma produção científica ainda relativamente incipiente voltada, especificamente, à sensibilização do público em geral e das comunidades escolares para a problemática da espécie. (Renan Paitach)</v>
      </c>
      <c r="AJ58" s="209"/>
    </row>
    <row r="59" spans="1:36" ht="148.5" customHeight="1" x14ac:dyDescent="0.25">
      <c r="A59" s="481"/>
      <c r="B59" s="182" t="s">
        <v>648</v>
      </c>
      <c r="C59" s="151" t="s">
        <v>649</v>
      </c>
      <c r="D59" s="112" t="s">
        <v>650</v>
      </c>
      <c r="E59" s="112" t="s">
        <v>651</v>
      </c>
      <c r="F59" s="181">
        <v>43796</v>
      </c>
      <c r="G59" s="181">
        <v>45596</v>
      </c>
      <c r="H59" s="112" t="s">
        <v>1092</v>
      </c>
      <c r="I59" s="115">
        <v>250000</v>
      </c>
      <c r="J59" s="114" t="s">
        <v>1406</v>
      </c>
      <c r="K59" s="112" t="s">
        <v>219</v>
      </c>
      <c r="L59" s="112" t="s">
        <v>219</v>
      </c>
      <c r="M59" s="112" t="s">
        <v>1407</v>
      </c>
      <c r="Q59" s="183" t="s">
        <v>60</v>
      </c>
      <c r="S59" s="216"/>
      <c r="T59" s="191" t="s">
        <v>1408</v>
      </c>
      <c r="U59" s="190"/>
      <c r="W59" s="207" t="s">
        <v>1409</v>
      </c>
      <c r="AF59" s="114" t="s">
        <v>1410</v>
      </c>
      <c r="AI59" s="190">
        <f t="shared" si="0"/>
        <v>0</v>
      </c>
      <c r="AJ59" s="209"/>
    </row>
    <row r="60" spans="1:36" ht="117.75" customHeight="1" x14ac:dyDescent="0.25">
      <c r="A60" s="481" t="s">
        <v>1411</v>
      </c>
      <c r="B60" s="182" t="s">
        <v>661</v>
      </c>
      <c r="C60" s="129" t="s">
        <v>662</v>
      </c>
      <c r="D60" s="130" t="s">
        <v>1093</v>
      </c>
      <c r="E60" s="112" t="s">
        <v>664</v>
      </c>
      <c r="F60" s="181">
        <v>43796</v>
      </c>
      <c r="G60" s="181">
        <v>45596</v>
      </c>
      <c r="H60" s="114" t="s">
        <v>665</v>
      </c>
      <c r="I60" s="115">
        <v>25000</v>
      </c>
      <c r="J60" s="114" t="s">
        <v>1412</v>
      </c>
      <c r="K60" s="114" t="s">
        <v>219</v>
      </c>
      <c r="L60" s="114" t="s">
        <v>219</v>
      </c>
      <c r="M60" s="130" t="s">
        <v>667</v>
      </c>
      <c r="Q60" s="183" t="s">
        <v>60</v>
      </c>
      <c r="S60" s="216"/>
      <c r="T60" s="183" t="s">
        <v>1413</v>
      </c>
      <c r="W60" s="207" t="s">
        <v>797</v>
      </c>
      <c r="X60" s="183" t="s">
        <v>1414</v>
      </c>
      <c r="AI60" s="190" t="str">
        <f t="shared" si="0"/>
        <v>Eduardo Secchi é o representante brasileiro do Site e será contactado para sua atualização (Milton).</v>
      </c>
      <c r="AJ60" s="209"/>
    </row>
    <row r="61" spans="1:36" ht="135.75" customHeight="1" x14ac:dyDescent="0.25">
      <c r="A61" s="481"/>
      <c r="B61" s="182" t="s">
        <v>671</v>
      </c>
      <c r="C61" s="129" t="s">
        <v>672</v>
      </c>
      <c r="D61" s="112" t="s">
        <v>1415</v>
      </c>
      <c r="E61" s="112" t="s">
        <v>673</v>
      </c>
      <c r="F61" s="181">
        <v>43797</v>
      </c>
      <c r="G61" s="181">
        <v>45596</v>
      </c>
      <c r="H61" s="112" t="s">
        <v>674</v>
      </c>
      <c r="I61" s="115">
        <v>0</v>
      </c>
      <c r="J61" s="114" t="s">
        <v>1416</v>
      </c>
      <c r="K61" s="114" t="s">
        <v>219</v>
      </c>
      <c r="L61" s="114" t="s">
        <v>219</v>
      </c>
      <c r="M61" s="112" t="s">
        <v>1417</v>
      </c>
      <c r="Q61" s="183" t="s">
        <v>60</v>
      </c>
      <c r="S61" s="216"/>
      <c r="T61" s="183" t="s">
        <v>1418</v>
      </c>
      <c r="U61" s="207"/>
      <c r="W61" s="190" t="s">
        <v>1419</v>
      </c>
      <c r="AI61" s="190">
        <f t="shared" si="0"/>
        <v>0</v>
      </c>
      <c r="AJ61" s="209"/>
    </row>
    <row r="62" spans="1:36" s="219" customFormat="1" ht="144.75" customHeight="1" x14ac:dyDescent="0.25">
      <c r="A62" s="481"/>
      <c r="B62" s="193" t="s">
        <v>682</v>
      </c>
      <c r="C62" s="154" t="s">
        <v>683</v>
      </c>
      <c r="D62" s="130" t="s">
        <v>1420</v>
      </c>
      <c r="E62" s="155" t="s">
        <v>1103</v>
      </c>
      <c r="F62" s="194">
        <v>43798</v>
      </c>
      <c r="G62" s="194">
        <v>45596</v>
      </c>
      <c r="H62" s="155" t="s">
        <v>686</v>
      </c>
      <c r="I62" s="156">
        <v>0</v>
      </c>
      <c r="J62" s="157" t="s">
        <v>1104</v>
      </c>
      <c r="K62" s="138" t="s">
        <v>600</v>
      </c>
      <c r="L62" s="138" t="s">
        <v>600</v>
      </c>
      <c r="M62" s="155" t="s">
        <v>1417</v>
      </c>
      <c r="Q62" s="219" t="s">
        <v>60</v>
      </c>
      <c r="S62" s="220"/>
      <c r="T62" s="219" t="s">
        <v>1421</v>
      </c>
      <c r="U62" s="219" t="s">
        <v>1422</v>
      </c>
      <c r="W62" s="219" t="s">
        <v>1423</v>
      </c>
      <c r="AI62" s="190">
        <f t="shared" si="0"/>
        <v>0</v>
      </c>
    </row>
    <row r="63" spans="1:36" ht="84" customHeight="1" x14ac:dyDescent="0.25">
      <c r="A63" s="481"/>
      <c r="B63" s="182" t="s">
        <v>690</v>
      </c>
      <c r="C63" s="129" t="s">
        <v>691</v>
      </c>
      <c r="D63" s="112" t="s">
        <v>1415</v>
      </c>
      <c r="E63" s="112" t="s">
        <v>692</v>
      </c>
      <c r="F63" s="134">
        <v>43922</v>
      </c>
      <c r="G63" s="181">
        <v>45383</v>
      </c>
      <c r="H63" s="112" t="s">
        <v>149</v>
      </c>
      <c r="I63" s="115">
        <v>0</v>
      </c>
      <c r="J63" s="138" t="s">
        <v>694</v>
      </c>
      <c r="K63" s="132" t="s">
        <v>600</v>
      </c>
      <c r="L63" s="132" t="s">
        <v>600</v>
      </c>
      <c r="M63" s="112" t="s">
        <v>1417</v>
      </c>
      <c r="O63" s="183" t="s">
        <v>60</v>
      </c>
      <c r="S63" s="216"/>
      <c r="W63" s="195" t="s">
        <v>149</v>
      </c>
      <c r="AI63" s="190">
        <f t="shared" si="0"/>
        <v>0</v>
      </c>
      <c r="AJ63" s="209"/>
    </row>
    <row r="64" spans="1:36" ht="90" x14ac:dyDescent="0.25">
      <c r="A64" s="481"/>
      <c r="B64" s="182" t="s">
        <v>699</v>
      </c>
      <c r="C64" s="151" t="s">
        <v>1114</v>
      </c>
      <c r="D64" s="131" t="s">
        <v>701</v>
      </c>
      <c r="E64" s="131" t="s">
        <v>1115</v>
      </c>
      <c r="F64" s="240">
        <v>43797</v>
      </c>
      <c r="G64" s="240">
        <v>45596</v>
      </c>
      <c r="H64" s="132" t="s">
        <v>703</v>
      </c>
      <c r="I64" s="133">
        <v>0</v>
      </c>
      <c r="J64" s="132" t="s">
        <v>1116</v>
      </c>
      <c r="K64" s="132" t="s">
        <v>219</v>
      </c>
      <c r="L64" s="132" t="s">
        <v>219</v>
      </c>
      <c r="M64" s="131" t="s">
        <v>1121</v>
      </c>
      <c r="P64" s="183" t="s">
        <v>60</v>
      </c>
      <c r="S64" s="216"/>
      <c r="T64" s="183" t="s">
        <v>1424</v>
      </c>
      <c r="AI64" s="190">
        <f t="shared" si="0"/>
        <v>0</v>
      </c>
    </row>
    <row r="65" spans="1:36" ht="75" x14ac:dyDescent="0.25">
      <c r="A65" s="481" t="s">
        <v>1425</v>
      </c>
      <c r="B65" s="182" t="s">
        <v>709</v>
      </c>
      <c r="C65" s="148" t="s">
        <v>710</v>
      </c>
      <c r="D65" s="130" t="s">
        <v>711</v>
      </c>
      <c r="E65" s="130" t="s">
        <v>712</v>
      </c>
      <c r="F65" s="181">
        <v>44163</v>
      </c>
      <c r="G65" s="181">
        <v>45596</v>
      </c>
      <c r="H65" s="130" t="s">
        <v>665</v>
      </c>
      <c r="I65" s="153">
        <v>25000</v>
      </c>
      <c r="J65" s="138" t="s">
        <v>1426</v>
      </c>
      <c r="K65" s="157" t="s">
        <v>219</v>
      </c>
      <c r="L65" s="157" t="s">
        <v>219</v>
      </c>
      <c r="M65" s="130" t="s">
        <v>714</v>
      </c>
      <c r="P65" s="183" t="s">
        <v>60</v>
      </c>
      <c r="S65" s="216"/>
      <c r="T65" s="207" t="s">
        <v>1427</v>
      </c>
      <c r="U65" s="207" t="s">
        <v>1428</v>
      </c>
      <c r="V65" s="207" t="s">
        <v>1429</v>
      </c>
      <c r="W65" s="207" t="s">
        <v>797</v>
      </c>
      <c r="X65" s="207" t="s">
        <v>1430</v>
      </c>
      <c r="AI65" s="190" t="str">
        <f t="shared" si="0"/>
        <v>Talvez essa ação pudesse ser unida à ação 6.1.</v>
      </c>
      <c r="AJ65" s="209"/>
    </row>
    <row r="66" spans="1:36" ht="150" x14ac:dyDescent="0.25">
      <c r="A66" s="481"/>
      <c r="B66" s="182" t="s">
        <v>723</v>
      </c>
      <c r="C66" s="148" t="s">
        <v>724</v>
      </c>
      <c r="D66" s="130" t="s">
        <v>1431</v>
      </c>
      <c r="E66" s="130" t="s">
        <v>726</v>
      </c>
      <c r="F66" s="181">
        <v>43797</v>
      </c>
      <c r="G66" s="181">
        <v>45596</v>
      </c>
      <c r="H66" s="112" t="s">
        <v>652</v>
      </c>
      <c r="I66" s="130">
        <v>0</v>
      </c>
      <c r="J66" s="138" t="s">
        <v>1124</v>
      </c>
      <c r="K66" s="157" t="s">
        <v>219</v>
      </c>
      <c r="L66" s="157" t="s">
        <v>219</v>
      </c>
      <c r="M66" s="130" t="s">
        <v>1125</v>
      </c>
      <c r="Q66" s="183" t="s">
        <v>60</v>
      </c>
      <c r="S66" s="216"/>
      <c r="T66" s="183" t="s">
        <v>1432</v>
      </c>
      <c r="V66" s="190"/>
      <c r="W66" s="195" t="s">
        <v>1433</v>
      </c>
      <c r="X66" s="183" t="s">
        <v>1434</v>
      </c>
      <c r="AI66" s="190" t="str">
        <f t="shared" si="0"/>
        <v>O depósito dos dados no SIMMAM é uma ação voluntária por parte dos pesquisadores, não havendo períodos específicos onde se exige o cadastro da informação. Assim, os dados chegam em "pulsos" quando as instituições conseguem cadastrar os registros. Nem todos os dados produzidos são inseridos no SIMMAM.</v>
      </c>
      <c r="AJ66" s="209"/>
    </row>
    <row r="67" spans="1:36" ht="165" x14ac:dyDescent="0.25">
      <c r="A67" s="481"/>
      <c r="B67" s="182" t="s">
        <v>732</v>
      </c>
      <c r="C67" s="151" t="s">
        <v>733</v>
      </c>
      <c r="D67" s="131" t="s">
        <v>734</v>
      </c>
      <c r="E67" s="131" t="s">
        <v>735</v>
      </c>
      <c r="F67" s="181">
        <v>43797</v>
      </c>
      <c r="G67" s="181">
        <v>45596</v>
      </c>
      <c r="H67" s="112" t="s">
        <v>917</v>
      </c>
      <c r="I67" s="133">
        <v>391105</v>
      </c>
      <c r="J67" s="132" t="s">
        <v>737</v>
      </c>
      <c r="K67" s="132" t="s">
        <v>219</v>
      </c>
      <c r="L67" s="132" t="s">
        <v>219</v>
      </c>
      <c r="M67" s="131" t="s">
        <v>1129</v>
      </c>
      <c r="Q67" s="183" t="s">
        <v>60</v>
      </c>
      <c r="S67" s="216"/>
      <c r="T67" s="183" t="s">
        <v>1435</v>
      </c>
      <c r="U67" s="183" t="s">
        <v>1436</v>
      </c>
      <c r="W67" s="183" t="s">
        <v>917</v>
      </c>
      <c r="AI67" s="190">
        <f t="shared" si="0"/>
        <v>0</v>
      </c>
    </row>
    <row r="68" spans="1:36" ht="165" x14ac:dyDescent="0.25">
      <c r="A68" s="481" t="s">
        <v>1437</v>
      </c>
      <c r="B68" s="182" t="s">
        <v>746</v>
      </c>
      <c r="C68" s="151" t="s">
        <v>1132</v>
      </c>
      <c r="D68" s="131" t="s">
        <v>1438</v>
      </c>
      <c r="E68" s="131" t="s">
        <v>749</v>
      </c>
      <c r="F68" s="240">
        <v>43797</v>
      </c>
      <c r="G68" s="240">
        <v>45593</v>
      </c>
      <c r="H68" s="132" t="s">
        <v>72</v>
      </c>
      <c r="I68" s="133">
        <v>0</v>
      </c>
      <c r="J68" s="132" t="s">
        <v>750</v>
      </c>
      <c r="K68" s="132" t="s">
        <v>219</v>
      </c>
      <c r="L68" s="132" t="s">
        <v>219</v>
      </c>
      <c r="M68" s="131" t="s">
        <v>1141</v>
      </c>
      <c r="P68" s="183" t="s">
        <v>60</v>
      </c>
      <c r="S68" s="216"/>
      <c r="T68" s="183" t="s">
        <v>1439</v>
      </c>
      <c r="AI68" s="190">
        <f t="shared" si="0"/>
        <v>0</v>
      </c>
    </row>
    <row r="69" spans="1:36" ht="150" x14ac:dyDescent="0.25">
      <c r="A69" s="481"/>
      <c r="B69" s="182" t="s">
        <v>756</v>
      </c>
      <c r="C69" s="148" t="s">
        <v>757</v>
      </c>
      <c r="D69" s="130" t="s">
        <v>758</v>
      </c>
      <c r="E69" s="130" t="s">
        <v>759</v>
      </c>
      <c r="F69" s="181">
        <v>43797</v>
      </c>
      <c r="G69" s="181">
        <v>45594</v>
      </c>
      <c r="H69" s="138" t="s">
        <v>760</v>
      </c>
      <c r="I69" s="141">
        <v>400000</v>
      </c>
      <c r="J69" s="138" t="s">
        <v>1142</v>
      </c>
      <c r="K69" s="138" t="s">
        <v>219</v>
      </c>
      <c r="L69" s="138" t="s">
        <v>219</v>
      </c>
      <c r="M69" s="130" t="s">
        <v>762</v>
      </c>
      <c r="P69" s="183" t="s">
        <v>60</v>
      </c>
      <c r="S69" s="216"/>
      <c r="T69" s="207" t="s">
        <v>1440</v>
      </c>
      <c r="U69" s="190" t="s">
        <v>1441</v>
      </c>
      <c r="V69" s="190" t="s">
        <v>1442</v>
      </c>
      <c r="W69" s="206" t="s">
        <v>760</v>
      </c>
      <c r="X69" s="190" t="s">
        <v>1443</v>
      </c>
      <c r="Y69" s="183" t="s">
        <v>1444</v>
      </c>
      <c r="AE69" s="207" t="s">
        <v>1445</v>
      </c>
      <c r="AI69" s="190" t="str">
        <f t="shared" si="0"/>
        <v>Realizar reunião anuais, talvez resgatando as reuniões do Consórcio Franciscana</v>
      </c>
      <c r="AJ69" s="209"/>
    </row>
    <row r="70" spans="1:36" ht="409.5" customHeight="1" x14ac:dyDescent="0.25">
      <c r="A70" s="481"/>
      <c r="B70" s="182" t="s">
        <v>766</v>
      </c>
      <c r="C70" s="129" t="s">
        <v>767</v>
      </c>
      <c r="D70" s="112" t="s">
        <v>768</v>
      </c>
      <c r="E70" s="112" t="s">
        <v>769</v>
      </c>
      <c r="F70" s="181">
        <v>43797</v>
      </c>
      <c r="G70" s="181">
        <v>45595</v>
      </c>
      <c r="H70" s="112" t="s">
        <v>1446</v>
      </c>
      <c r="I70" s="115">
        <v>0</v>
      </c>
      <c r="J70" s="114" t="s">
        <v>1447</v>
      </c>
      <c r="K70" s="114" t="s">
        <v>219</v>
      </c>
      <c r="L70" s="114" t="s">
        <v>219</v>
      </c>
      <c r="M70" s="112" t="s">
        <v>1448</v>
      </c>
      <c r="P70" s="183" t="s">
        <v>60</v>
      </c>
      <c r="S70" s="216"/>
      <c r="T70" s="190" t="s">
        <v>1449</v>
      </c>
      <c r="U70" s="190" t="s">
        <v>1379</v>
      </c>
      <c r="V70" s="190" t="s">
        <v>1450</v>
      </c>
      <c r="W70" s="190" t="s">
        <v>1380</v>
      </c>
      <c r="X70" s="190" t="s">
        <v>1451</v>
      </c>
      <c r="AD70" s="158" t="s">
        <v>1452</v>
      </c>
      <c r="AF70" s="183" t="s">
        <v>1453</v>
      </c>
      <c r="AI70" s="190" t="str">
        <f t="shared" si="0"/>
        <v>Repensar na estratégia para avançar com a mesma. Em contato com a articuladora, houve interesse na permanência da mesma na articulação, com a troca da instituição cinculada para a "Socioambiental".</v>
      </c>
    </row>
    <row r="71" spans="1:36" s="158" customFormat="1" ht="409.5" customHeight="1" x14ac:dyDescent="0.25">
      <c r="A71" s="481"/>
      <c r="B71" s="176" t="s">
        <v>779</v>
      </c>
      <c r="C71" s="148" t="s">
        <v>787</v>
      </c>
      <c r="D71" s="130" t="s">
        <v>1153</v>
      </c>
      <c r="E71" s="130" t="s">
        <v>782</v>
      </c>
      <c r="F71" s="181">
        <v>44163</v>
      </c>
      <c r="G71" s="181">
        <v>45596</v>
      </c>
      <c r="H71" s="130" t="s">
        <v>120</v>
      </c>
      <c r="I71" s="141">
        <v>250000</v>
      </c>
      <c r="J71" s="138" t="s">
        <v>1454</v>
      </c>
      <c r="K71" s="138" t="s">
        <v>219</v>
      </c>
      <c r="L71" s="138" t="s">
        <v>219</v>
      </c>
      <c r="M71" s="130" t="s">
        <v>784</v>
      </c>
      <c r="Q71" s="158" t="s">
        <v>60</v>
      </c>
      <c r="S71" s="234"/>
      <c r="T71" s="242" t="s">
        <v>1455</v>
      </c>
      <c r="U71" s="178" t="s">
        <v>1456</v>
      </c>
      <c r="V71" s="242"/>
      <c r="W71" s="242" t="s">
        <v>1244</v>
      </c>
      <c r="X71" s="158" t="s">
        <v>1457</v>
      </c>
      <c r="AI71" s="190" t="str">
        <f t="shared" si="0"/>
        <v>Avançar nos estudos de análise de tendência populacional.</v>
      </c>
      <c r="AJ71" s="235"/>
    </row>
    <row r="72" spans="1:36" ht="409.5" x14ac:dyDescent="0.25">
      <c r="A72" s="481"/>
      <c r="B72" s="182" t="s">
        <v>789</v>
      </c>
      <c r="C72" s="130" t="s">
        <v>790</v>
      </c>
      <c r="D72" s="112" t="s">
        <v>351</v>
      </c>
      <c r="E72" s="112" t="s">
        <v>791</v>
      </c>
      <c r="F72" s="181">
        <v>43797</v>
      </c>
      <c r="G72" s="181">
        <v>45596</v>
      </c>
      <c r="H72" s="130" t="s">
        <v>408</v>
      </c>
      <c r="I72" s="141">
        <v>10000000</v>
      </c>
      <c r="J72" s="130" t="s">
        <v>1458</v>
      </c>
      <c r="K72" s="138" t="s">
        <v>793</v>
      </c>
      <c r="L72" s="138" t="s">
        <v>793</v>
      </c>
      <c r="M72" s="130" t="s">
        <v>1156</v>
      </c>
      <c r="Q72" s="183" t="s">
        <v>60</v>
      </c>
      <c r="S72" s="216"/>
      <c r="T72" s="190" t="s">
        <v>1459</v>
      </c>
      <c r="U72" s="243" t="s">
        <v>1460</v>
      </c>
      <c r="V72" s="190"/>
      <c r="W72" s="207" t="s">
        <v>1461</v>
      </c>
      <c r="AI72" s="190">
        <f t="shared" si="0"/>
        <v>0</v>
      </c>
      <c r="AJ72" s="209"/>
    </row>
    <row r="73" spans="1:36" ht="15.75" x14ac:dyDescent="0.25">
      <c r="A73" s="481"/>
      <c r="B73" s="182"/>
      <c r="S73" s="216"/>
      <c r="AJ73" s="209"/>
    </row>
    <row r="74" spans="1:36" x14ac:dyDescent="0.25">
      <c r="AJ74" s="209"/>
    </row>
    <row r="75" spans="1:36" x14ac:dyDescent="0.25">
      <c r="B75" s="182"/>
      <c r="AJ75" s="209"/>
    </row>
    <row r="76" spans="1:36" x14ac:dyDescent="0.25">
      <c r="AJ76" s="209"/>
    </row>
    <row r="77" spans="1:36" ht="273" x14ac:dyDescent="0.25">
      <c r="A77" s="221" t="s">
        <v>799</v>
      </c>
      <c r="B77" s="221"/>
      <c r="C77" s="221"/>
      <c r="D77" s="221"/>
      <c r="E77" s="221"/>
      <c r="F77" s="221"/>
      <c r="G77" s="221"/>
      <c r="H77" s="221"/>
      <c r="I77" s="221"/>
      <c r="J77" s="221"/>
      <c r="K77" s="221"/>
      <c r="L77" s="221"/>
      <c r="M77" s="221"/>
      <c r="AJ77" s="209"/>
    </row>
    <row r="78" spans="1:36" ht="21" x14ac:dyDescent="0.25">
      <c r="A78" s="222"/>
      <c r="B78" s="222"/>
      <c r="C78" s="222"/>
      <c r="D78" s="222"/>
      <c r="E78" s="222"/>
      <c r="F78" s="222"/>
      <c r="G78" s="222"/>
      <c r="H78" s="222"/>
      <c r="I78" s="222"/>
      <c r="J78" s="222"/>
      <c r="K78" s="222"/>
      <c r="L78" s="222"/>
      <c r="M78" s="222"/>
      <c r="N78" s="222"/>
      <c r="AJ78" s="209"/>
    </row>
    <row r="79" spans="1:36" ht="139.5" x14ac:dyDescent="0.25">
      <c r="A79" s="223" t="s">
        <v>800</v>
      </c>
      <c r="B79" s="224"/>
      <c r="C79" s="224"/>
      <c r="AJ79" s="209"/>
    </row>
    <row r="80" spans="1:36" x14ac:dyDescent="0.25">
      <c r="AJ80" s="209"/>
    </row>
    <row r="81" spans="1:36" ht="15.75" x14ac:dyDescent="0.25">
      <c r="A81" s="483" t="s">
        <v>801</v>
      </c>
      <c r="B81" s="410" t="s">
        <v>12</v>
      </c>
      <c r="C81" s="410" t="s">
        <v>13</v>
      </c>
      <c r="D81" s="410" t="s">
        <v>14</v>
      </c>
      <c r="E81" s="410" t="s">
        <v>15</v>
      </c>
      <c r="F81" s="410" t="s">
        <v>16</v>
      </c>
      <c r="G81" s="410"/>
      <c r="H81" s="410" t="s">
        <v>17</v>
      </c>
      <c r="I81" s="410" t="s">
        <v>18</v>
      </c>
      <c r="J81" s="482" t="s">
        <v>19</v>
      </c>
      <c r="K81" s="482" t="s">
        <v>20</v>
      </c>
      <c r="L81" s="482"/>
      <c r="M81" s="482" t="s">
        <v>21</v>
      </c>
      <c r="N81" s="225"/>
      <c r="AJ81" s="209"/>
    </row>
    <row r="82" spans="1:36" ht="15.75" x14ac:dyDescent="0.25">
      <c r="A82" s="483"/>
      <c r="B82" s="410"/>
      <c r="C82" s="410"/>
      <c r="D82" s="410"/>
      <c r="E82" s="410"/>
      <c r="F82" s="184" t="s">
        <v>44</v>
      </c>
      <c r="G82" s="184" t="s">
        <v>45</v>
      </c>
      <c r="H82" s="410"/>
      <c r="I82" s="410"/>
      <c r="J82" s="482"/>
      <c r="K82" s="101" t="s">
        <v>46</v>
      </c>
      <c r="L82" s="101" t="s">
        <v>47</v>
      </c>
      <c r="M82" s="482"/>
      <c r="AJ82" s="209"/>
    </row>
    <row r="83" spans="1:36" ht="150" x14ac:dyDescent="0.25">
      <c r="A83" s="182" t="s">
        <v>1462</v>
      </c>
      <c r="B83" s="182"/>
      <c r="C83" s="183" t="s">
        <v>1463</v>
      </c>
      <c r="AJ83" s="209"/>
    </row>
    <row r="84" spans="1:36" x14ac:dyDescent="0.25">
      <c r="A84" s="182"/>
      <c r="B84" s="182"/>
      <c r="AJ84" s="209"/>
    </row>
    <row r="85" spans="1:36" x14ac:dyDescent="0.25">
      <c r="A85" s="182"/>
      <c r="B85" s="182"/>
      <c r="AJ85" s="209"/>
    </row>
    <row r="86" spans="1:36" x14ac:dyDescent="0.25">
      <c r="A86" s="182"/>
      <c r="B86" s="182"/>
      <c r="AJ86" s="209"/>
    </row>
    <row r="87" spans="1:36" x14ac:dyDescent="0.25">
      <c r="A87" s="182"/>
      <c r="B87" s="182"/>
      <c r="AJ87" s="209"/>
    </row>
    <row r="88" spans="1:36" x14ac:dyDescent="0.25">
      <c r="A88" s="182"/>
      <c r="B88" s="182"/>
      <c r="AJ88" s="209"/>
    </row>
    <row r="89" spans="1:36" x14ac:dyDescent="0.25">
      <c r="A89" s="182"/>
      <c r="B89" s="182"/>
      <c r="AJ89" s="209"/>
    </row>
    <row r="90" spans="1:36" x14ac:dyDescent="0.25">
      <c r="A90" s="182"/>
      <c r="B90" s="182"/>
      <c r="AJ90" s="209"/>
    </row>
    <row r="91" spans="1:36" x14ac:dyDescent="0.25">
      <c r="A91" s="182"/>
      <c r="B91" s="182"/>
      <c r="AJ91" s="209"/>
    </row>
    <row r="92" spans="1:36" x14ac:dyDescent="0.25">
      <c r="AJ92" s="209"/>
    </row>
    <row r="93" spans="1:36" ht="15.75" x14ac:dyDescent="0.25">
      <c r="A93" s="483" t="s">
        <v>801</v>
      </c>
      <c r="B93" s="410" t="s">
        <v>12</v>
      </c>
      <c r="C93" s="410" t="s">
        <v>13</v>
      </c>
      <c r="D93" s="410" t="s">
        <v>14</v>
      </c>
      <c r="E93" s="410" t="s">
        <v>15</v>
      </c>
      <c r="F93" s="410" t="s">
        <v>16</v>
      </c>
      <c r="G93" s="410"/>
      <c r="H93" s="410" t="s">
        <v>17</v>
      </c>
      <c r="I93" s="410" t="s">
        <v>18</v>
      </c>
      <c r="J93" s="410" t="s">
        <v>19</v>
      </c>
      <c r="K93" s="482" t="s">
        <v>20</v>
      </c>
      <c r="L93" s="482"/>
      <c r="M93" s="410" t="s">
        <v>21</v>
      </c>
      <c r="N93" s="225"/>
      <c r="AJ93" s="209"/>
    </row>
    <row r="94" spans="1:36" ht="15.75" x14ac:dyDescent="0.25">
      <c r="A94" s="483"/>
      <c r="B94" s="410"/>
      <c r="C94" s="410"/>
      <c r="D94" s="410"/>
      <c r="E94" s="410"/>
      <c r="F94" s="184" t="s">
        <v>44</v>
      </c>
      <c r="G94" s="184" t="s">
        <v>45</v>
      </c>
      <c r="H94" s="410"/>
      <c r="I94" s="410"/>
      <c r="J94" s="410"/>
      <c r="K94" s="101" t="s">
        <v>46</v>
      </c>
      <c r="L94" s="101" t="s">
        <v>47</v>
      </c>
      <c r="M94" s="410"/>
      <c r="AJ94" s="209"/>
    </row>
    <row r="95" spans="1:36" ht="150" x14ac:dyDescent="0.25">
      <c r="A95" s="182" t="s">
        <v>1462</v>
      </c>
      <c r="B95" s="182"/>
      <c r="C95" s="183" t="s">
        <v>1463</v>
      </c>
      <c r="AJ95" s="209"/>
    </row>
    <row r="96" spans="1:36" x14ac:dyDescent="0.25">
      <c r="A96" s="182"/>
      <c r="B96" s="182"/>
      <c r="AJ96" s="209"/>
    </row>
    <row r="97" spans="1:36" x14ac:dyDescent="0.25">
      <c r="A97" s="182"/>
      <c r="B97" s="182"/>
      <c r="AJ97" s="209"/>
    </row>
    <row r="98" spans="1:36" x14ac:dyDescent="0.25">
      <c r="A98" s="182"/>
      <c r="B98" s="182"/>
      <c r="AJ98" s="209"/>
    </row>
    <row r="99" spans="1:36" x14ac:dyDescent="0.25">
      <c r="A99" s="182"/>
      <c r="B99" s="182"/>
      <c r="AJ99" s="209"/>
    </row>
    <row r="100" spans="1:36" x14ac:dyDescent="0.25">
      <c r="A100" s="182"/>
      <c r="B100" s="182"/>
      <c r="AJ100" s="209"/>
    </row>
    <row r="101" spans="1:36" x14ac:dyDescent="0.25">
      <c r="A101" s="182"/>
      <c r="B101" s="182"/>
      <c r="AJ101" s="209"/>
    </row>
    <row r="102" spans="1:36" x14ac:dyDescent="0.25">
      <c r="A102" s="182"/>
      <c r="B102" s="182"/>
      <c r="AJ102" s="209"/>
    </row>
    <row r="103" spans="1:36" x14ac:dyDescent="0.25">
      <c r="A103" s="182"/>
      <c r="B103" s="182"/>
      <c r="AJ103" s="209"/>
    </row>
    <row r="104" spans="1:36" x14ac:dyDescent="0.25">
      <c r="AJ104" s="209"/>
    </row>
    <row r="105" spans="1:36" ht="15.75" x14ac:dyDescent="0.25">
      <c r="A105" s="483" t="s">
        <v>801</v>
      </c>
      <c r="B105" s="410" t="s">
        <v>12</v>
      </c>
      <c r="C105" s="410" t="s">
        <v>13</v>
      </c>
      <c r="D105" s="410" t="s">
        <v>14</v>
      </c>
      <c r="E105" s="410" t="s">
        <v>15</v>
      </c>
      <c r="F105" s="410" t="s">
        <v>16</v>
      </c>
      <c r="G105" s="410"/>
      <c r="H105" s="410" t="s">
        <v>17</v>
      </c>
      <c r="I105" s="410" t="s">
        <v>18</v>
      </c>
      <c r="J105" s="410" t="s">
        <v>19</v>
      </c>
      <c r="K105" s="482" t="s">
        <v>20</v>
      </c>
      <c r="L105" s="482"/>
      <c r="M105" s="410" t="s">
        <v>21</v>
      </c>
      <c r="N105" s="225"/>
      <c r="AJ105" s="209"/>
    </row>
    <row r="106" spans="1:36" ht="15.75" x14ac:dyDescent="0.25">
      <c r="A106" s="483"/>
      <c r="B106" s="410"/>
      <c r="C106" s="410"/>
      <c r="D106" s="410"/>
      <c r="E106" s="410"/>
      <c r="F106" s="184" t="s">
        <v>44</v>
      </c>
      <c r="G106" s="184" t="s">
        <v>45</v>
      </c>
      <c r="H106" s="410"/>
      <c r="I106" s="410"/>
      <c r="J106" s="410"/>
      <c r="K106" s="101" t="s">
        <v>46</v>
      </c>
      <c r="L106" s="101" t="s">
        <v>47</v>
      </c>
      <c r="M106" s="410"/>
      <c r="AJ106" s="209"/>
    </row>
    <row r="107" spans="1:36" x14ac:dyDescent="0.25">
      <c r="A107" s="182"/>
      <c r="B107" s="182"/>
      <c r="C107" s="183" t="s">
        <v>1463</v>
      </c>
      <c r="AJ107" s="209"/>
    </row>
    <row r="108" spans="1:36" x14ac:dyDescent="0.25">
      <c r="A108" s="182"/>
      <c r="B108" s="182"/>
      <c r="AJ108" s="209"/>
    </row>
    <row r="109" spans="1:36" x14ac:dyDescent="0.25">
      <c r="A109" s="182"/>
      <c r="B109" s="182"/>
      <c r="AJ109" s="209"/>
    </row>
    <row r="110" spans="1:36" x14ac:dyDescent="0.25">
      <c r="A110" s="182"/>
      <c r="B110" s="182"/>
      <c r="AJ110" s="209"/>
    </row>
    <row r="111" spans="1:36" x14ac:dyDescent="0.25">
      <c r="A111" s="182"/>
      <c r="B111" s="182"/>
      <c r="AJ111" s="209"/>
    </row>
    <row r="112" spans="1:36" x14ac:dyDescent="0.25">
      <c r="A112" s="182"/>
      <c r="B112" s="182"/>
      <c r="AJ112" s="209"/>
    </row>
    <row r="113" spans="1:36" x14ac:dyDescent="0.25">
      <c r="A113" s="182"/>
      <c r="B113" s="182"/>
      <c r="AJ113" s="209"/>
    </row>
    <row r="114" spans="1:36" x14ac:dyDescent="0.25">
      <c r="A114" s="182"/>
      <c r="B114" s="182"/>
      <c r="AJ114" s="209"/>
    </row>
    <row r="115" spans="1:36" x14ac:dyDescent="0.25">
      <c r="A115" s="182"/>
      <c r="B115" s="182"/>
      <c r="AJ115" s="209"/>
    </row>
    <row r="116" spans="1:36" x14ac:dyDescent="0.25">
      <c r="AJ116" s="209"/>
    </row>
    <row r="117" spans="1:36" ht="15.75" x14ac:dyDescent="0.25">
      <c r="A117" s="483" t="s">
        <v>802</v>
      </c>
      <c r="B117" s="410" t="s">
        <v>12</v>
      </c>
      <c r="C117" s="410" t="s">
        <v>13</v>
      </c>
      <c r="D117" s="410" t="s">
        <v>14</v>
      </c>
      <c r="E117" s="410" t="s">
        <v>15</v>
      </c>
      <c r="F117" s="410" t="s">
        <v>16</v>
      </c>
      <c r="G117" s="410"/>
      <c r="H117" s="410" t="s">
        <v>17</v>
      </c>
      <c r="I117" s="410" t="s">
        <v>18</v>
      </c>
      <c r="J117" s="410" t="s">
        <v>19</v>
      </c>
      <c r="K117" s="482" t="s">
        <v>20</v>
      </c>
      <c r="L117" s="482"/>
      <c r="M117" s="410" t="s">
        <v>21</v>
      </c>
      <c r="N117" s="225"/>
      <c r="AJ117" s="209"/>
    </row>
    <row r="118" spans="1:36" ht="15.75" x14ac:dyDescent="0.25">
      <c r="A118" s="483"/>
      <c r="B118" s="410"/>
      <c r="C118" s="410"/>
      <c r="D118" s="410"/>
      <c r="E118" s="410"/>
      <c r="F118" s="184" t="s">
        <v>44</v>
      </c>
      <c r="G118" s="184" t="s">
        <v>45</v>
      </c>
      <c r="H118" s="410"/>
      <c r="I118" s="410"/>
      <c r="J118" s="410"/>
      <c r="K118" s="101" t="s">
        <v>46</v>
      </c>
      <c r="L118" s="101" t="s">
        <v>47</v>
      </c>
      <c r="M118" s="410"/>
      <c r="AJ118" s="209"/>
    </row>
    <row r="119" spans="1:36" x14ac:dyDescent="0.25">
      <c r="A119" s="182"/>
      <c r="B119" s="182"/>
      <c r="AJ119" s="209"/>
    </row>
    <row r="120" spans="1:36" x14ac:dyDescent="0.25">
      <c r="A120" s="182"/>
      <c r="B120" s="182"/>
      <c r="AJ120" s="209"/>
    </row>
    <row r="121" spans="1:36" x14ac:dyDescent="0.25">
      <c r="A121" s="182"/>
      <c r="B121" s="182"/>
      <c r="AJ121" s="209"/>
    </row>
    <row r="122" spans="1:36" x14ac:dyDescent="0.25">
      <c r="A122" s="182"/>
      <c r="B122" s="182"/>
      <c r="AJ122" s="209"/>
    </row>
    <row r="123" spans="1:36" x14ac:dyDescent="0.25">
      <c r="A123" s="182"/>
      <c r="B123" s="182"/>
      <c r="AJ123" s="209"/>
    </row>
    <row r="124" spans="1:36" x14ac:dyDescent="0.25">
      <c r="A124" s="182"/>
      <c r="B124" s="182"/>
      <c r="AJ124" s="209"/>
    </row>
    <row r="125" spans="1:36" x14ac:dyDescent="0.25">
      <c r="A125" s="182"/>
      <c r="B125" s="182"/>
      <c r="AJ125" s="209"/>
    </row>
    <row r="126" spans="1:36" x14ac:dyDescent="0.25">
      <c r="A126" s="182"/>
      <c r="B126" s="182"/>
      <c r="AJ126" s="209"/>
    </row>
    <row r="127" spans="1:36" x14ac:dyDescent="0.25">
      <c r="A127" s="182"/>
      <c r="B127" s="182"/>
      <c r="AJ127" s="209"/>
    </row>
    <row r="128" spans="1:36" x14ac:dyDescent="0.25">
      <c r="A128" s="209"/>
      <c r="B128" s="209"/>
      <c r="C128" s="209"/>
      <c r="D128" s="209"/>
      <c r="E128" s="209"/>
      <c r="F128" s="209"/>
      <c r="G128" s="209"/>
      <c r="H128" s="209"/>
      <c r="I128" s="209"/>
      <c r="J128" s="209"/>
      <c r="K128" s="209"/>
      <c r="L128" s="209"/>
      <c r="M128" s="209"/>
      <c r="N128" s="209"/>
      <c r="O128" s="209"/>
      <c r="P128" s="209"/>
      <c r="Q128" s="209"/>
      <c r="R128" s="209"/>
      <c r="S128" s="209"/>
      <c r="T128" s="209"/>
      <c r="U128" s="209"/>
      <c r="V128" s="209"/>
      <c r="W128" s="209"/>
      <c r="X128" s="209"/>
      <c r="Y128" s="209"/>
      <c r="Z128" s="209"/>
      <c r="AA128" s="209"/>
      <c r="AB128" s="209"/>
      <c r="AC128" s="209"/>
      <c r="AD128" s="209"/>
      <c r="AE128" s="209"/>
      <c r="AF128" s="209"/>
      <c r="AG128" s="209"/>
      <c r="AH128" s="209"/>
      <c r="AI128" s="209"/>
      <c r="AJ128" s="209"/>
    </row>
    <row r="129" spans="1:36" x14ac:dyDescent="0.25">
      <c r="A129" s="209"/>
      <c r="B129" s="209"/>
      <c r="C129" s="209"/>
      <c r="D129" s="209"/>
      <c r="E129" s="209"/>
      <c r="F129" s="209"/>
      <c r="G129" s="209"/>
      <c r="H129" s="209"/>
      <c r="I129" s="209"/>
      <c r="J129" s="209"/>
      <c r="K129" s="209"/>
      <c r="L129" s="209"/>
      <c r="M129" s="209"/>
      <c r="N129" s="209"/>
      <c r="O129" s="209"/>
      <c r="P129" s="209"/>
      <c r="Q129" s="209"/>
      <c r="R129" s="209"/>
      <c r="S129" s="209"/>
      <c r="T129" s="209"/>
      <c r="U129" s="209"/>
      <c r="V129" s="209"/>
      <c r="W129" s="209"/>
      <c r="X129" s="209"/>
      <c r="Y129" s="209"/>
      <c r="Z129" s="209"/>
      <c r="AA129" s="209"/>
      <c r="AB129" s="209"/>
      <c r="AC129" s="209"/>
      <c r="AD129" s="209"/>
      <c r="AE129" s="209"/>
      <c r="AF129" s="209"/>
      <c r="AG129" s="209"/>
      <c r="AH129" s="209"/>
      <c r="AI129" s="209"/>
      <c r="AJ129" s="209"/>
    </row>
  </sheetData>
  <mergeCells count="92">
    <mergeCell ref="K117:L117"/>
    <mergeCell ref="M117:M118"/>
    <mergeCell ref="A117:A118"/>
    <mergeCell ref="B117:B118"/>
    <mergeCell ref="C117:C118"/>
    <mergeCell ref="D117:D118"/>
    <mergeCell ref="E117:E118"/>
    <mergeCell ref="F117:G117"/>
    <mergeCell ref="F105:G105"/>
    <mergeCell ref="H105:H106"/>
    <mergeCell ref="I105:I106"/>
    <mergeCell ref="J105:J106"/>
    <mergeCell ref="H117:H118"/>
    <mergeCell ref="I117:I118"/>
    <mergeCell ref="J117:J118"/>
    <mergeCell ref="K105:L105"/>
    <mergeCell ref="M105:M106"/>
    <mergeCell ref="H93:H94"/>
    <mergeCell ref="I93:I94"/>
    <mergeCell ref="J93:J94"/>
    <mergeCell ref="K93:L93"/>
    <mergeCell ref="M93:M94"/>
    <mergeCell ref="A105:A106"/>
    <mergeCell ref="B105:B106"/>
    <mergeCell ref="C105:C106"/>
    <mergeCell ref="D105:D106"/>
    <mergeCell ref="E105:E106"/>
    <mergeCell ref="A93:A94"/>
    <mergeCell ref="B93:B94"/>
    <mergeCell ref="C93:C94"/>
    <mergeCell ref="D93:D94"/>
    <mergeCell ref="E93:E94"/>
    <mergeCell ref="F93:G93"/>
    <mergeCell ref="F81:G81"/>
    <mergeCell ref="H81:H82"/>
    <mergeCell ref="I81:I82"/>
    <mergeCell ref="J81:J82"/>
    <mergeCell ref="A60:A64"/>
    <mergeCell ref="A65:A67"/>
    <mergeCell ref="A68:A73"/>
    <mergeCell ref="K81:L81"/>
    <mergeCell ref="M81:M82"/>
    <mergeCell ref="A81:A82"/>
    <mergeCell ref="B81:B82"/>
    <mergeCell ref="C81:C82"/>
    <mergeCell ref="D81:D82"/>
    <mergeCell ref="E81:E82"/>
    <mergeCell ref="A36:A44"/>
    <mergeCell ref="A11:A21"/>
    <mergeCell ref="A22:A35"/>
    <mergeCell ref="A45:A54"/>
    <mergeCell ref="A55:A59"/>
    <mergeCell ref="AG9:AG10"/>
    <mergeCell ref="AH9:AH10"/>
    <mergeCell ref="AI9:AI10"/>
    <mergeCell ref="N9:N10"/>
    <mergeCell ref="T9:T10"/>
    <mergeCell ref="AF9:AF10"/>
    <mergeCell ref="AE9:AE10"/>
    <mergeCell ref="S9:S10"/>
    <mergeCell ref="AD9:AD10"/>
    <mergeCell ref="AC9:AC10"/>
    <mergeCell ref="AB9:AB10"/>
    <mergeCell ref="AA9:AA10"/>
    <mergeCell ref="Z9:Z10"/>
    <mergeCell ref="Y9:Y10"/>
    <mergeCell ref="X9:X10"/>
    <mergeCell ref="W9:W10"/>
    <mergeCell ref="A1:AI1"/>
    <mergeCell ref="A2:AI2"/>
    <mergeCell ref="B4:G4"/>
    <mergeCell ref="B6:C6"/>
    <mergeCell ref="A8:M8"/>
    <mergeCell ref="N8:X8"/>
    <mergeCell ref="Y8:AI8"/>
    <mergeCell ref="V9:V10"/>
    <mergeCell ref="U9:U10"/>
    <mergeCell ref="M9:M10"/>
    <mergeCell ref="D9:D10"/>
    <mergeCell ref="C9:C10"/>
    <mergeCell ref="K9:L9"/>
    <mergeCell ref="R9:R10"/>
    <mergeCell ref="Q9:Q10"/>
    <mergeCell ref="P9:P10"/>
    <mergeCell ref="O9:O10"/>
    <mergeCell ref="B9:B10"/>
    <mergeCell ref="A9:A10"/>
    <mergeCell ref="J9:J10"/>
    <mergeCell ref="I9:I10"/>
    <mergeCell ref="H9:H10"/>
    <mergeCell ref="F9:G9"/>
    <mergeCell ref="E9:E10"/>
  </mergeCells>
  <conditionalFormatting sqref="N11:N73">
    <cfRule type="cellIs" dxfId="22" priority="8" stopIfTrue="1" operator="equal">
      <formula>"x"</formula>
    </cfRule>
  </conditionalFormatting>
  <conditionalFormatting sqref="O11:O73">
    <cfRule type="cellIs" dxfId="21" priority="7" operator="equal">
      <formula>"x"</formula>
    </cfRule>
  </conditionalFormatting>
  <conditionalFormatting sqref="P11:P73">
    <cfRule type="cellIs" dxfId="20" priority="6" operator="equal">
      <formula>"x"</formula>
    </cfRule>
  </conditionalFormatting>
  <conditionalFormatting sqref="Q11:Q73">
    <cfRule type="cellIs" dxfId="19" priority="5" stopIfTrue="1" operator="equal">
      <formula>"x"</formula>
    </cfRule>
  </conditionalFormatting>
  <conditionalFormatting sqref="R11:R73">
    <cfRule type="cellIs" dxfId="18" priority="4" operator="equal">
      <formula>"x"</formula>
    </cfRule>
  </conditionalFormatting>
  <conditionalFormatting sqref="S11:S73">
    <cfRule type="cellIs" dxfId="17" priority="1" stopIfTrue="1" operator="equal">
      <formula>$AN$7</formula>
    </cfRule>
    <cfRule type="cellIs" dxfId="16" priority="2" stopIfTrue="1" operator="equal">
      <formula>$AN$6</formula>
    </cfRule>
  </conditionalFormatting>
  <conditionalFormatting sqref="AN6:AN7">
    <cfRule type="cellIs" dxfId="15" priority="9" stopIfTrue="1" operator="equal">
      <formula>$AN$6</formula>
    </cfRule>
  </conditionalFormatting>
  <dataValidations count="1">
    <dataValidation type="list" allowBlank="1" showInputMessage="1" showErrorMessage="1" sqref="S11:S73"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43"/>
  <sheetViews>
    <sheetView showGridLines="0" zoomScale="80" zoomScaleNormal="80" zoomScalePageLayoutView="70" workbookViewId="0">
      <selection activeCell="D5" sqref="D5:M5"/>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35" t="s">
        <v>0</v>
      </c>
      <c r="C1" s="435"/>
      <c r="D1" s="435"/>
      <c r="E1" s="435"/>
      <c r="F1" s="435"/>
      <c r="G1" s="435"/>
      <c r="H1" s="435"/>
      <c r="I1" s="435"/>
      <c r="J1" s="435"/>
      <c r="K1" s="435"/>
      <c r="L1" s="435"/>
      <c r="M1" s="435"/>
      <c r="N1" s="435"/>
      <c r="O1" s="435"/>
      <c r="P1" s="435"/>
      <c r="Q1" s="435"/>
      <c r="R1" s="435"/>
      <c r="S1" s="435"/>
      <c r="T1" s="435"/>
      <c r="U1" s="435"/>
      <c r="V1" s="435"/>
      <c r="W1" s="435"/>
      <c r="X1" s="11"/>
    </row>
    <row r="2" spans="1:28" s="15" customFormat="1" ht="21" customHeight="1" x14ac:dyDescent="0.25">
      <c r="A2" s="16"/>
      <c r="B2" s="435"/>
      <c r="C2" s="435"/>
      <c r="D2" s="435"/>
      <c r="E2" s="435"/>
      <c r="F2" s="435"/>
      <c r="G2" s="435"/>
      <c r="H2" s="435"/>
      <c r="I2" s="435"/>
      <c r="J2" s="435"/>
      <c r="K2" s="435"/>
      <c r="L2" s="435"/>
      <c r="M2" s="435"/>
      <c r="N2" s="435"/>
      <c r="O2" s="435"/>
      <c r="P2" s="435"/>
      <c r="Q2" s="435"/>
      <c r="R2" s="435"/>
      <c r="S2" s="435"/>
      <c r="T2" s="435"/>
      <c r="U2" s="435"/>
      <c r="V2" s="435"/>
      <c r="W2" s="435"/>
      <c r="X2" s="16"/>
    </row>
    <row r="3" spans="1:28" ht="33.75" customHeight="1" x14ac:dyDescent="0.35">
      <c r="A3" s="11"/>
      <c r="B3" s="441" t="str">
        <f>'Monitoria Anual - 3'!A2</f>
        <v>PAN Toninhas</v>
      </c>
      <c r="C3" s="441"/>
      <c r="D3" s="441"/>
      <c r="E3" s="441"/>
      <c r="F3" s="441"/>
      <c r="G3" s="441"/>
      <c r="H3" s="441"/>
      <c r="I3" s="441"/>
      <c r="J3" s="441"/>
      <c r="K3" s="441"/>
      <c r="L3" s="441"/>
      <c r="M3" s="441"/>
      <c r="N3" s="441"/>
      <c r="O3" s="441"/>
      <c r="P3" s="441"/>
      <c r="Q3" s="441"/>
      <c r="R3" s="441"/>
      <c r="S3" s="441"/>
      <c r="T3" s="441"/>
      <c r="U3" s="441"/>
      <c r="V3" s="441"/>
      <c r="W3" s="441"/>
      <c r="X3" s="11"/>
    </row>
    <row r="4" spans="1:28" x14ac:dyDescent="0.25">
      <c r="A4" s="11"/>
      <c r="J4" s="12"/>
      <c r="K4" s="12"/>
      <c r="L4" s="12"/>
      <c r="M4" s="12"/>
      <c r="N4" s="12"/>
      <c r="O4" s="12"/>
      <c r="X4" s="11"/>
    </row>
    <row r="5" spans="1:28" s="2" customFormat="1" ht="45" customHeight="1" x14ac:dyDescent="0.25">
      <c r="A5" s="18"/>
      <c r="B5" s="446" t="s">
        <v>803</v>
      </c>
      <c r="C5" s="446"/>
      <c r="D5" s="447" t="str">
        <f>'Monitoria Anual - 3'!B4</f>
        <v>Evitar o declínio populacional da toninha em todas as áreas de manejo, em especial por meio da redução das capturas incidentais e da proteção do habitat</v>
      </c>
      <c r="E5" s="447"/>
      <c r="F5" s="447"/>
      <c r="G5" s="447"/>
      <c r="H5" s="447"/>
      <c r="I5" s="447"/>
      <c r="J5" s="447"/>
      <c r="K5" s="447"/>
      <c r="L5" s="447"/>
      <c r="M5" s="448"/>
      <c r="N5" s="13"/>
      <c r="O5" s="13"/>
      <c r="P5" s="13"/>
      <c r="Q5" s="13"/>
      <c r="R5" s="13"/>
      <c r="X5" s="18"/>
    </row>
    <row r="6" spans="1:28" x14ac:dyDescent="0.25">
      <c r="A6" s="11"/>
      <c r="J6" s="12"/>
      <c r="K6" s="12"/>
      <c r="L6" s="12"/>
      <c r="M6" s="12"/>
      <c r="N6" s="12"/>
      <c r="O6" s="12"/>
      <c r="X6" s="11"/>
    </row>
    <row r="7" spans="1:28" ht="26.25" customHeight="1" x14ac:dyDescent="0.25">
      <c r="A7" s="11"/>
      <c r="B7" s="446" t="s">
        <v>4</v>
      </c>
      <c r="C7" s="446"/>
      <c r="D7" s="436" t="str">
        <f>'Monitoria Anual - 3'!B6</f>
        <v>22/06/2023 a 26/05/2023  (virtual)</v>
      </c>
      <c r="E7" s="436"/>
      <c r="F7" s="436"/>
      <c r="G7" s="437"/>
      <c r="H7" s="2"/>
      <c r="I7" s="14"/>
      <c r="J7" s="12"/>
      <c r="K7" s="12"/>
      <c r="L7" s="12"/>
      <c r="M7" s="12"/>
      <c r="N7" s="12"/>
      <c r="O7" s="12"/>
      <c r="X7" s="11"/>
    </row>
    <row r="8" spans="1:28" x14ac:dyDescent="0.25">
      <c r="A8" s="11"/>
      <c r="X8" s="11"/>
    </row>
    <row r="9" spans="1:28" ht="31.5" customHeight="1" x14ac:dyDescent="0.25">
      <c r="A9" s="11"/>
      <c r="B9" s="435" t="s">
        <v>804</v>
      </c>
      <c r="C9" s="435"/>
      <c r="D9" s="435"/>
      <c r="E9" s="435"/>
      <c r="F9" s="435"/>
      <c r="G9" s="435"/>
      <c r="H9" s="435"/>
      <c r="I9" s="435"/>
      <c r="J9" s="435"/>
      <c r="K9" s="435"/>
      <c r="L9" s="435"/>
      <c r="M9" s="435"/>
      <c r="N9" s="435"/>
      <c r="O9" s="435"/>
      <c r="P9" s="435"/>
      <c r="Q9" s="435"/>
      <c r="R9" s="435"/>
      <c r="S9" s="435"/>
      <c r="T9" s="435"/>
      <c r="U9" s="435"/>
      <c r="V9" s="435"/>
      <c r="W9" s="435"/>
      <c r="X9" s="11"/>
    </row>
    <row r="10" spans="1:28" x14ac:dyDescent="0.25">
      <c r="A10" s="11"/>
      <c r="G10" s="10"/>
      <c r="H10" s="10"/>
      <c r="I10" s="10"/>
      <c r="X10" s="11"/>
    </row>
    <row r="11" spans="1:28" ht="15.75" x14ac:dyDescent="0.25">
      <c r="A11" s="11"/>
      <c r="B11" s="436" t="s">
        <v>805</v>
      </c>
      <c r="C11" s="437"/>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2"/>
      <c r="G12" s="442"/>
      <c r="H12" s="68"/>
      <c r="X12" s="11"/>
    </row>
    <row r="13" spans="1:28" ht="33.75" customHeight="1" thickBot="1" x14ac:dyDescent="0.3">
      <c r="A13" s="11"/>
      <c r="C13" s="443" t="s">
        <v>806</v>
      </c>
      <c r="D13" s="444"/>
      <c r="E13" s="444"/>
      <c r="F13" s="444"/>
      <c r="G13" s="445"/>
      <c r="H13" s="3"/>
      <c r="X13" s="11"/>
    </row>
    <row r="14" spans="1:28" s="2" customFormat="1" ht="34.5" customHeight="1" thickBot="1" x14ac:dyDescent="0.3">
      <c r="A14" s="18"/>
      <c r="C14" s="26" t="s">
        <v>807</v>
      </c>
      <c r="D14" s="7" t="s">
        <v>808</v>
      </c>
      <c r="E14" s="8" t="s">
        <v>809</v>
      </c>
      <c r="F14" s="7" t="s">
        <v>810</v>
      </c>
      <c r="G14" s="9" t="s">
        <v>809</v>
      </c>
      <c r="H14" s="6"/>
      <c r="X14" s="18"/>
    </row>
    <row r="15" spans="1:28" ht="15.75" x14ac:dyDescent="0.25">
      <c r="A15" s="11"/>
      <c r="C15" s="83" t="s">
        <v>811</v>
      </c>
      <c r="D15" s="93"/>
      <c r="E15" s="94"/>
      <c r="F15" s="90">
        <f>COUNTA('Monitoria Anual - 3'!S11:S912)</f>
        <v>1</v>
      </c>
      <c r="G15" s="27">
        <f t="shared" ref="G15:G21" si="0">F15/$F$22</f>
        <v>1.6393442622950821E-2</v>
      </c>
      <c r="H15" s="4"/>
      <c r="X15" s="11"/>
    </row>
    <row r="16" spans="1:28" ht="15.75" x14ac:dyDescent="0.25">
      <c r="A16" s="11"/>
      <c r="C16" s="84" t="s">
        <v>812</v>
      </c>
      <c r="D16" s="95">
        <f>COUNTA('Monitoria Anual - 3'!N11:N912)</f>
        <v>1</v>
      </c>
      <c r="E16" s="29">
        <f>D16/$D$22</f>
        <v>1.6393442622950821E-2</v>
      </c>
      <c r="F16" s="91">
        <f>D16-AB16</f>
        <v>1</v>
      </c>
      <c r="G16" s="29">
        <f t="shared" si="0"/>
        <v>1.6393442622950821E-2</v>
      </c>
      <c r="H16" s="4"/>
      <c r="X16" s="11"/>
      <c r="Z16">
        <f>COUNTIFS('Monitoria Anual - 3'!N:N,"x",'Monitoria Anual - 3'!S:S,"Excluída")</f>
        <v>0</v>
      </c>
      <c r="AA16">
        <f>COUNTIFS('Monitoria Anual - 3'!N:N,"x",'Monitoria Anual - 3'!S:S,"Agrupada")</f>
        <v>0</v>
      </c>
      <c r="AB16">
        <f>Z16+AA16</f>
        <v>0</v>
      </c>
    </row>
    <row r="17" spans="1:28" ht="15.75" x14ac:dyDescent="0.25">
      <c r="A17" s="11"/>
      <c r="C17" s="85" t="s">
        <v>813</v>
      </c>
      <c r="D17" s="95">
        <f>COUNTA('Monitoria Anual - 3'!O11:O912)</f>
        <v>9</v>
      </c>
      <c r="E17" s="29">
        <f>D17/$D$22</f>
        <v>0.14754098360655737</v>
      </c>
      <c r="F17" s="91">
        <f>D17-AB17</f>
        <v>9</v>
      </c>
      <c r="G17" s="29">
        <f t="shared" si="0"/>
        <v>0.14754098360655737</v>
      </c>
      <c r="H17" s="4"/>
      <c r="X17" s="11"/>
      <c r="Z17">
        <f t="array" ref="Z17">COUNTIFS('Monitoria Anual - 3'!O:O,"x",'Monitoria Anual - 3'!S:S,"Excluída")</f>
        <v>0</v>
      </c>
      <c r="AA17">
        <f t="array" ref="AA17">COUNTIFS('Monitoria Anual - 3'!O:O,"x",'Monitoria Anual - 3'!S:S,"Agrupada")</f>
        <v>0</v>
      </c>
      <c r="AB17">
        <f>Z17+AA17</f>
        <v>0</v>
      </c>
    </row>
    <row r="18" spans="1:28" ht="15.75" x14ac:dyDescent="0.25">
      <c r="A18" s="11"/>
      <c r="C18" s="86" t="s">
        <v>814</v>
      </c>
      <c r="D18" s="95">
        <f>COUNTA('Monitoria Anual - 3'!P11:P912)</f>
        <v>18</v>
      </c>
      <c r="E18" s="29">
        <f>D18/$D$22</f>
        <v>0.29508196721311475</v>
      </c>
      <c r="F18" s="91">
        <f>D18-AB18</f>
        <v>18</v>
      </c>
      <c r="G18" s="29">
        <f t="shared" si="0"/>
        <v>0.29508196721311475</v>
      </c>
      <c r="H18" s="4"/>
      <c r="X18" s="11"/>
      <c r="Z18">
        <f t="array" ref="Z18">COUNTIFS('Monitoria Anual - 3'!P:P,"x",'Monitoria Anual - 3'!S:S,"Excluída")</f>
        <v>0</v>
      </c>
      <c r="AA18">
        <f t="array" ref="AA18">COUNTIFS('Monitoria Anual - 3'!P:P,"x",'Monitoria Anual - 3'!S:S,"Agrupada")</f>
        <v>0</v>
      </c>
      <c r="AB18">
        <f>Z18+AA18</f>
        <v>0</v>
      </c>
    </row>
    <row r="19" spans="1:28" ht="15.75" x14ac:dyDescent="0.25">
      <c r="A19" s="11"/>
      <c r="C19" s="87" t="s">
        <v>815</v>
      </c>
      <c r="D19" s="95">
        <f>COUNTA('Monitoria Anual - 3'!Q11:Q912)</f>
        <v>30</v>
      </c>
      <c r="E19" s="29">
        <f>D19/$D$22</f>
        <v>0.49180327868852458</v>
      </c>
      <c r="F19" s="91">
        <f t="shared" ref="F19:F20" si="1">D19-AB19</f>
        <v>30</v>
      </c>
      <c r="G19" s="29">
        <f t="shared" si="0"/>
        <v>0.49180327868852458</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88" t="s">
        <v>816</v>
      </c>
      <c r="D20" s="95">
        <f>COUNTA('Monitoria Anual - 3'!R11:R912)</f>
        <v>3</v>
      </c>
      <c r="E20" s="29">
        <f>D20/$D$22</f>
        <v>4.9180327868852458E-2</v>
      </c>
      <c r="F20" s="91">
        <f t="shared" si="1"/>
        <v>3</v>
      </c>
      <c r="G20" s="29">
        <f t="shared" si="0"/>
        <v>4.9180327868852458E-2</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89" t="s">
        <v>817</v>
      </c>
      <c r="D21" s="96"/>
      <c r="E21" s="97"/>
      <c r="F21" s="92">
        <f>'Monitoria Anual - 3'!C79</f>
        <v>0</v>
      </c>
      <c r="G21" s="30">
        <f t="shared" si="0"/>
        <v>0</v>
      </c>
      <c r="H21" s="4"/>
      <c r="X21" s="11"/>
    </row>
    <row r="22" spans="1:28" ht="16.5" thickBot="1" x14ac:dyDescent="0.3">
      <c r="A22" s="11"/>
      <c r="C22" s="98" t="s">
        <v>818</v>
      </c>
      <c r="D22" s="100">
        <f>SUM(D16:D20)</f>
        <v>61</v>
      </c>
      <c r="E22" s="32">
        <f>SUM(E15:E21)</f>
        <v>1</v>
      </c>
      <c r="F22" s="99">
        <f>SUM(F16:F21)</f>
        <v>61</v>
      </c>
      <c r="G22" s="32">
        <f>SUM(G16:G21)</f>
        <v>1</v>
      </c>
      <c r="H22" s="4"/>
      <c r="X22" s="11"/>
    </row>
    <row r="23" spans="1:28" ht="15.75" thickBot="1" x14ac:dyDescent="0.3">
      <c r="A23" s="11"/>
      <c r="C23" s="78" t="s">
        <v>819</v>
      </c>
      <c r="D23" s="438">
        <f>COUNTIF('Monitoria Anual - 3'!S11:S912,"Agrupada")</f>
        <v>1</v>
      </c>
      <c r="E23" s="439"/>
      <c r="F23" s="439"/>
      <c r="G23" s="440"/>
      <c r="H23" s="5"/>
      <c r="X23" s="11"/>
    </row>
    <row r="24" spans="1:28" ht="15.75" thickBot="1" x14ac:dyDescent="0.3">
      <c r="A24" s="11"/>
      <c r="C24" s="77" t="s">
        <v>820</v>
      </c>
      <c r="D24" s="438">
        <f>COUNTIF('Monitoria Anual - 3'!S11:S74,"Excluída")</f>
        <v>0</v>
      </c>
      <c r="E24" s="439"/>
      <c r="F24" s="439"/>
      <c r="G24" s="440"/>
      <c r="X24" s="11"/>
    </row>
    <row r="25" spans="1:28" x14ac:dyDescent="0.25">
      <c r="A25" s="11"/>
      <c r="X25" s="11"/>
    </row>
    <row r="26" spans="1:28" x14ac:dyDescent="0.25">
      <c r="A26" s="11"/>
      <c r="X26" s="11"/>
    </row>
    <row r="27" spans="1:28" ht="15.75" x14ac:dyDescent="0.25">
      <c r="A27" s="11"/>
      <c r="B27" s="436" t="s">
        <v>821</v>
      </c>
      <c r="C27" s="437"/>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822</v>
      </c>
      <c r="D29" s="71">
        <f>COUNTA('Monitoria Anual - 3'!A11:A73)</f>
        <v>8</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2" t="s">
        <v>823</v>
      </c>
      <c r="D31" s="82" t="s">
        <v>824</v>
      </c>
      <c r="E31" s="19"/>
      <c r="F31" s="20"/>
      <c r="G31" s="21"/>
      <c r="H31" s="23"/>
      <c r="I31" s="24"/>
      <c r="J31" s="25"/>
      <c r="W31" s="1"/>
      <c r="X31" s="11"/>
    </row>
    <row r="32" spans="1:28" x14ac:dyDescent="0.25">
      <c r="A32" s="11"/>
      <c r="C32" s="79" t="s">
        <v>825</v>
      </c>
      <c r="D32" s="103">
        <f>SUM(F32:J32)</f>
        <v>11</v>
      </c>
      <c r="E32" s="34">
        <f>COUNTA('Monitoria Anual - 3'!S11:S21)</f>
        <v>0</v>
      </c>
      <c r="F32" s="69">
        <f>COUNTA('Monitoria Anual - 3'!N11:N21)</f>
        <v>0</v>
      </c>
      <c r="G32" s="69">
        <f>COUNTA('Monitoria Anual - 3'!O11:O21)</f>
        <v>0</v>
      </c>
      <c r="H32" s="69">
        <f>COUNTA('Monitoria Anual - 3'!P11:P21)</f>
        <v>4</v>
      </c>
      <c r="I32" s="69">
        <f>COUNTA('Monitoria Anual - 3'!Q11:Q21)</f>
        <v>7</v>
      </c>
      <c r="J32" s="70">
        <f>COUNTA('Monitoria Anual - 3'!R11:R21)</f>
        <v>0</v>
      </c>
      <c r="W32" s="1"/>
      <c r="X32" s="11"/>
    </row>
    <row r="33" spans="1:24" x14ac:dyDescent="0.25">
      <c r="A33" s="11"/>
      <c r="C33" s="80" t="s">
        <v>826</v>
      </c>
      <c r="D33" s="79">
        <f>SUM(F33:J33)</f>
        <v>14</v>
      </c>
      <c r="E33" s="35">
        <f>COUNTA('Monitoria Anual - 3'!S22:S35)</f>
        <v>0</v>
      </c>
      <c r="F33" s="36">
        <f>COUNTA('Monitoria Anual - 3'!N22:N35)</f>
        <v>0</v>
      </c>
      <c r="G33" s="36">
        <f>COUNTA('Monitoria Anual - 3'!O22:O35)</f>
        <v>4</v>
      </c>
      <c r="H33" s="36">
        <f>COUNTA('Monitoria Anual - 3'!P22:P35)</f>
        <v>6</v>
      </c>
      <c r="I33" s="36">
        <f>COUNTA('Monitoria Anual - 3'!Q22:Q35)</f>
        <v>3</v>
      </c>
      <c r="J33" s="37">
        <f>COUNTA('Monitoria Anual - 3'!R22:R35)</f>
        <v>1</v>
      </c>
      <c r="W33" s="1"/>
      <c r="X33" s="11"/>
    </row>
    <row r="34" spans="1:24" x14ac:dyDescent="0.25">
      <c r="A34" s="11"/>
      <c r="C34" s="80" t="s">
        <v>827</v>
      </c>
      <c r="D34" s="79">
        <f t="shared" ref="D34:D41" si="2">SUM(F34:J34)</f>
        <v>9</v>
      </c>
      <c r="E34" s="35">
        <f>COUNTA('Monitoria Anual - 3'!S36:S44)</f>
        <v>0</v>
      </c>
      <c r="F34" s="36">
        <f>COUNTA('Monitoria Anual - 3'!N36:N44)</f>
        <v>1</v>
      </c>
      <c r="G34" s="36">
        <f>COUNTA('Monitoria Anual - 3'!O36:O44)</f>
        <v>2</v>
      </c>
      <c r="H34" s="36">
        <f>COUNTA('Monitoria Anual - 3'!P36:P44)</f>
        <v>1</v>
      </c>
      <c r="I34" s="36">
        <f>COUNTA('Monitoria Anual - 3'!Q36:Q44)</f>
        <v>5</v>
      </c>
      <c r="J34" s="37">
        <f>COUNTA('Monitoria Anual - 3'!R36:R44)</f>
        <v>0</v>
      </c>
      <c r="W34" s="1"/>
      <c r="X34" s="11"/>
    </row>
    <row r="35" spans="1:24" x14ac:dyDescent="0.25">
      <c r="A35" s="11"/>
      <c r="C35" s="80" t="s">
        <v>828</v>
      </c>
      <c r="D35" s="79">
        <f t="shared" si="2"/>
        <v>10</v>
      </c>
      <c r="E35" s="35">
        <f>COUNTA('Monitoria Anual - 3'!S45:S54)</f>
        <v>0</v>
      </c>
      <c r="F35" s="36">
        <f>COUNTA('Monitoria Anual - 3'!N45:N54)</f>
        <v>0</v>
      </c>
      <c r="G35" s="36">
        <f>COUNTA('Monitoria Anual - 3'!O45:O54)</f>
        <v>2</v>
      </c>
      <c r="H35" s="36">
        <f>COUNTA('Monitoria Anual - 3'!P45:P54)</f>
        <v>2</v>
      </c>
      <c r="I35" s="36">
        <f>COUNTA('Monitoria Anual - 3'!Q45:Q54)</f>
        <v>5</v>
      </c>
      <c r="J35" s="37">
        <f>COUNTA('Monitoria Anual - 3'!R45:R54)</f>
        <v>1</v>
      </c>
      <c r="W35" s="1"/>
      <c r="X35" s="11"/>
    </row>
    <row r="36" spans="1:24" x14ac:dyDescent="0.25">
      <c r="A36" s="11"/>
      <c r="C36" s="80" t="s">
        <v>829</v>
      </c>
      <c r="D36" s="79">
        <f t="shared" si="2"/>
        <v>4</v>
      </c>
      <c r="E36" s="35">
        <f>COUNTA('Monitoria Anual - 3'!S55:S59)</f>
        <v>1</v>
      </c>
      <c r="F36" s="36">
        <f>COUNTA('Monitoria Anual - 3'!N55:N59)</f>
        <v>0</v>
      </c>
      <c r="G36" s="36">
        <f>COUNTA('Monitoria Anual - 3'!O55:O59)</f>
        <v>0</v>
      </c>
      <c r="H36" s="36">
        <f>COUNTA('Monitoria Anual - 3'!P55:P59)</f>
        <v>0</v>
      </c>
      <c r="I36" s="36">
        <f>COUNTA('Monitoria Anual - 3'!Q55:Q59)</f>
        <v>3</v>
      </c>
      <c r="J36" s="37">
        <f>COUNTA('Monitoria Anual - 3'!R55:R59)</f>
        <v>1</v>
      </c>
      <c r="W36" s="1"/>
      <c r="X36" s="11"/>
    </row>
    <row r="37" spans="1:24" x14ac:dyDescent="0.25">
      <c r="A37" s="11"/>
      <c r="C37" s="80" t="s">
        <v>830</v>
      </c>
      <c r="D37" s="79">
        <f t="shared" si="2"/>
        <v>5</v>
      </c>
      <c r="E37" s="35">
        <f>COUNTA('Monitoria Anual - 3'!S60:S64)</f>
        <v>0</v>
      </c>
      <c r="F37" s="36">
        <f>COUNTA('Monitoria Anual - 3'!N60:N64)</f>
        <v>0</v>
      </c>
      <c r="G37" s="36">
        <f>COUNTA('Monitoria Anual - 3'!O60:O64)</f>
        <v>1</v>
      </c>
      <c r="H37" s="36">
        <f>COUNTA('Monitoria Anual - 3'!P60:P64)</f>
        <v>1</v>
      </c>
      <c r="I37" s="36">
        <f>COUNTA('Monitoria Anual - 3'!Q60:Q64)</f>
        <v>3</v>
      </c>
      <c r="J37" s="37">
        <f>COUNTA('Monitoria Anual - 3'!R60:R64)</f>
        <v>0</v>
      </c>
      <c r="W37" s="1"/>
      <c r="X37" s="11"/>
    </row>
    <row r="38" spans="1:24" x14ac:dyDescent="0.25">
      <c r="A38" s="11"/>
      <c r="C38" s="80" t="s">
        <v>831</v>
      </c>
      <c r="D38" s="79">
        <f t="shared" si="2"/>
        <v>3</v>
      </c>
      <c r="E38" s="35">
        <f>COUNTA('Monitoria Anual - 3'!S65:S67)</f>
        <v>0</v>
      </c>
      <c r="F38" s="36">
        <f>COUNTA('Monitoria Anual - 3'!N65:N67)</f>
        <v>0</v>
      </c>
      <c r="G38" s="36">
        <f>COUNTA('Monitoria Anual - 3'!O65:O67)</f>
        <v>0</v>
      </c>
      <c r="H38" s="36">
        <f>COUNTA('Monitoria Anual - 3'!P65:P67)</f>
        <v>1</v>
      </c>
      <c r="I38" s="36">
        <f>COUNTA('Monitoria Anual - 3'!Q65:Q67)</f>
        <v>2</v>
      </c>
      <c r="J38" s="37">
        <f>COUNTA('Monitoria Anual - 3'!R65:R67)</f>
        <v>0</v>
      </c>
      <c r="W38" s="1"/>
      <c r="X38" s="11"/>
    </row>
    <row r="39" spans="1:24" x14ac:dyDescent="0.25">
      <c r="A39" s="11"/>
      <c r="C39" s="80" t="s">
        <v>832</v>
      </c>
      <c r="D39" s="79">
        <f t="shared" si="2"/>
        <v>5</v>
      </c>
      <c r="E39" s="35">
        <f>COUNTA('Monitoria Anual - 3'!S68:S73)</f>
        <v>0</v>
      </c>
      <c r="F39" s="36">
        <f>COUNTA('Monitoria Anual - 3'!N68:N73)</f>
        <v>0</v>
      </c>
      <c r="G39" s="36">
        <f>COUNTA('Monitoria Anual - 3'!O68:O73)</f>
        <v>0</v>
      </c>
      <c r="H39" s="36">
        <f>COUNTA('Monitoria Anual - 3'!P68:P73)</f>
        <v>3</v>
      </c>
      <c r="I39" s="36">
        <f>COUNTA('Monitoria Anual - 3'!Q68:Q73)</f>
        <v>2</v>
      </c>
      <c r="J39" s="37">
        <f>COUNTA('Monitoria Anual - 3'!R68:R73)</f>
        <v>0</v>
      </c>
      <c r="W39" s="1"/>
      <c r="X39" s="11"/>
    </row>
    <row r="40" spans="1:24" x14ac:dyDescent="0.25">
      <c r="A40" s="11"/>
      <c r="C40" s="80" t="s">
        <v>833</v>
      </c>
      <c r="D40" s="79">
        <f t="shared" si="2"/>
        <v>5</v>
      </c>
      <c r="E40" s="35">
        <f>COUNTA('Monitoria Anual - 3'!#REF!)</f>
        <v>1</v>
      </c>
      <c r="F40" s="36">
        <f>COUNTA('Monitoria Anual - 3'!#REF!)</f>
        <v>1</v>
      </c>
      <c r="G40" s="36">
        <f>COUNTA('Monitoria Anual - 3'!#REF!)</f>
        <v>1</v>
      </c>
      <c r="H40" s="36">
        <f>COUNTA('Monitoria Anual - 3'!#REF!)</f>
        <v>1</v>
      </c>
      <c r="I40" s="36">
        <f>COUNTA('Monitoria Anual - 3'!#REF!)</f>
        <v>1</v>
      </c>
      <c r="J40" s="37">
        <f>COUNTA('Monitoria Anual - 3'!#REF!)</f>
        <v>1</v>
      </c>
      <c r="W40" s="1"/>
      <c r="X40" s="11"/>
    </row>
    <row r="41" spans="1:24" ht="15.75" thickBot="1" x14ac:dyDescent="0.3">
      <c r="A41" s="11"/>
      <c r="C41" s="81" t="s">
        <v>834</v>
      </c>
      <c r="D41" s="104">
        <f t="shared" si="2"/>
        <v>5</v>
      </c>
      <c r="E41" s="38">
        <f>COUNTA('Monitoria Anual - 3'!#REF!)</f>
        <v>1</v>
      </c>
      <c r="F41" s="39">
        <f>COUNTA('Monitoria Anual - 3'!#REF!)</f>
        <v>1</v>
      </c>
      <c r="G41" s="39">
        <f>COUNTA('Monitoria Anual - 3'!#REF!)</f>
        <v>1</v>
      </c>
      <c r="H41" s="39">
        <f>COUNTA('Monitoria Anual - 3'!#REF!)</f>
        <v>1</v>
      </c>
      <c r="I41" s="39">
        <f>COUNTA('Monitoria Anual - 3'!#REF!)</f>
        <v>1</v>
      </c>
      <c r="J41" s="40">
        <f>COUNTA('Monitoria Anual - 3'!#REF!)</f>
        <v>1</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41 F33:F41">
    <cfRule type="cellIs" dxfId="1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26"/>
  <sheetViews>
    <sheetView showGridLines="0" zoomScale="50" zoomScaleNormal="50" workbookViewId="0">
      <pane xSplit="3" ySplit="10" topLeftCell="D11" activePane="bottomRight" state="frozen"/>
      <selection pane="topRight" activeCell="D8" sqref="D8"/>
      <selection pane="bottomLeft" activeCell="A11" sqref="A11"/>
      <selection pane="bottomRight" activeCell="T32" sqref="T32"/>
    </sheetView>
  </sheetViews>
  <sheetFormatPr defaultColWidth="8.85546875" defaultRowHeight="346.9" customHeight="1" x14ac:dyDescent="0.25"/>
  <cols>
    <col min="1" max="1" width="45.140625" style="273" customWidth="1"/>
    <col min="2" max="2" width="5.28515625" style="273" customWidth="1"/>
    <col min="3" max="3" width="21.28515625" style="274" customWidth="1"/>
    <col min="4" max="4" width="32.7109375" style="273" customWidth="1"/>
    <col min="5" max="5" width="29.42578125" style="273" customWidth="1"/>
    <col min="6" max="7" width="14" style="275" bestFit="1" customWidth="1"/>
    <col min="8" max="8" width="18" style="273" customWidth="1"/>
    <col min="9" max="9" width="3.85546875" style="276" customWidth="1"/>
    <col min="10" max="10" width="51.28515625" style="273" customWidth="1"/>
    <col min="11" max="11" width="20.140625" style="273" customWidth="1"/>
    <col min="12" max="12" width="21.5703125" style="273" customWidth="1"/>
    <col min="13" max="13" width="10.28515625" style="273" customWidth="1"/>
    <col min="14" max="19" width="13.7109375" style="273" customWidth="1"/>
    <col min="20" max="20" width="44" style="273" customWidth="1"/>
    <col min="21" max="21" width="58.28515625" style="273" customWidth="1"/>
    <col min="22" max="22" width="27.42578125" style="273" customWidth="1"/>
    <col min="23" max="23" width="26.7109375" style="273" customWidth="1"/>
    <col min="24" max="24" width="42.85546875" style="273" customWidth="1"/>
    <col min="25" max="27" width="28.85546875" style="273" customWidth="1"/>
    <col min="28" max="31" width="18.7109375" style="273" customWidth="1"/>
    <col min="32" max="32" width="26.28515625" style="273" customWidth="1"/>
    <col min="33" max="33" width="23" style="273" bestFit="1" customWidth="1"/>
    <col min="34" max="34" width="18.7109375" style="273" customWidth="1"/>
    <col min="35" max="35" width="22.7109375" style="273" customWidth="1"/>
    <col min="36" max="36" width="7" style="273" customWidth="1"/>
    <col min="37" max="39" width="8.85546875" style="273"/>
    <col min="40" max="40" width="8.85546875" style="273" hidden="1" customWidth="1"/>
    <col min="41" max="16384" width="8.85546875" style="273"/>
  </cols>
  <sheetData>
    <row r="1" spans="1:40" ht="346.9" hidden="1" customHeight="1" x14ac:dyDescent="0.25">
      <c r="A1" s="486" t="s">
        <v>0</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row>
    <row r="2" spans="1:40" ht="346.9" hidden="1" customHeight="1" thickBot="1" x14ac:dyDescent="0.3">
      <c r="A2" s="487" t="s">
        <v>0</v>
      </c>
      <c r="B2" s="487"/>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row>
    <row r="3" spans="1:40" ht="346.9" hidden="1" customHeight="1" x14ac:dyDescent="0.25"/>
    <row r="4" spans="1:40" ht="346.9" hidden="1" customHeight="1" x14ac:dyDescent="0.25">
      <c r="A4" s="277" t="s">
        <v>2</v>
      </c>
      <c r="B4" s="488" t="s">
        <v>836</v>
      </c>
      <c r="C4" s="488"/>
      <c r="D4" s="488"/>
      <c r="E4" s="488"/>
      <c r="F4" s="488"/>
      <c r="G4" s="489"/>
      <c r="H4" s="257"/>
      <c r="I4" s="258"/>
      <c r="J4" s="257"/>
      <c r="K4" s="257"/>
      <c r="L4" s="257"/>
      <c r="M4" s="257"/>
      <c r="N4" s="257"/>
      <c r="O4" s="257"/>
      <c r="P4" s="257"/>
      <c r="Q4" s="257"/>
      <c r="R4" s="257"/>
    </row>
    <row r="5" spans="1:40" ht="346.9" hidden="1" customHeight="1" x14ac:dyDescent="0.25"/>
    <row r="6" spans="1:40" ht="346.9" hidden="1" customHeight="1" x14ac:dyDescent="0.25">
      <c r="A6" s="277" t="s">
        <v>4</v>
      </c>
      <c r="B6" s="488" t="s">
        <v>1464</v>
      </c>
      <c r="C6" s="489"/>
      <c r="AN6" s="273" t="s">
        <v>6</v>
      </c>
    </row>
    <row r="7" spans="1:40" ht="346.9" hidden="1" customHeight="1" thickBot="1" x14ac:dyDescent="0.3">
      <c r="AN7" s="273" t="s">
        <v>7</v>
      </c>
    </row>
    <row r="8" spans="1:40" ht="18" customHeight="1" thickBot="1" x14ac:dyDescent="0.3">
      <c r="A8" s="490" t="s">
        <v>8</v>
      </c>
      <c r="B8" s="491"/>
      <c r="C8" s="491"/>
      <c r="D8" s="491"/>
      <c r="E8" s="491"/>
      <c r="F8" s="491"/>
      <c r="G8" s="491"/>
      <c r="H8" s="491"/>
      <c r="I8" s="491"/>
      <c r="J8" s="491"/>
      <c r="K8" s="491"/>
      <c r="L8" s="491"/>
      <c r="M8" s="492"/>
      <c r="N8" s="490" t="s">
        <v>9</v>
      </c>
      <c r="O8" s="491"/>
      <c r="P8" s="491"/>
      <c r="Q8" s="491"/>
      <c r="R8" s="491"/>
      <c r="S8" s="491"/>
      <c r="T8" s="491"/>
      <c r="U8" s="491"/>
      <c r="V8" s="491"/>
      <c r="W8" s="491"/>
      <c r="X8" s="493"/>
      <c r="Y8" s="494" t="s">
        <v>10</v>
      </c>
      <c r="Z8" s="495"/>
      <c r="AA8" s="495"/>
      <c r="AB8" s="495"/>
      <c r="AC8" s="495"/>
      <c r="AD8" s="495"/>
      <c r="AE8" s="495"/>
      <c r="AF8" s="495"/>
      <c r="AG8" s="495"/>
      <c r="AH8" s="495"/>
      <c r="AI8" s="496"/>
    </row>
    <row r="9" spans="1:40" ht="22.15" customHeight="1" x14ac:dyDescent="0.25">
      <c r="A9" s="515" t="s">
        <v>11</v>
      </c>
      <c r="B9" s="517" t="s">
        <v>12</v>
      </c>
      <c r="C9" s="484" t="s">
        <v>13</v>
      </c>
      <c r="D9" s="484" t="s">
        <v>14</v>
      </c>
      <c r="E9" s="484" t="s">
        <v>15</v>
      </c>
      <c r="F9" s="519" t="s">
        <v>16</v>
      </c>
      <c r="G9" s="519"/>
      <c r="H9" s="484" t="s">
        <v>17</v>
      </c>
      <c r="I9" s="510" t="s">
        <v>18</v>
      </c>
      <c r="J9" s="484" t="s">
        <v>19</v>
      </c>
      <c r="K9" s="504" t="s">
        <v>20</v>
      </c>
      <c r="L9" s="512"/>
      <c r="M9" s="484" t="s">
        <v>21</v>
      </c>
      <c r="N9" s="506" t="s">
        <v>22</v>
      </c>
      <c r="O9" s="506" t="s">
        <v>23</v>
      </c>
      <c r="P9" s="506" t="s">
        <v>24</v>
      </c>
      <c r="Q9" s="508" t="s">
        <v>25</v>
      </c>
      <c r="R9" s="506" t="s">
        <v>26</v>
      </c>
      <c r="S9" s="506" t="s">
        <v>27</v>
      </c>
      <c r="T9" s="497" t="s">
        <v>28</v>
      </c>
      <c r="U9" s="497" t="s">
        <v>29</v>
      </c>
      <c r="V9" s="497" t="s">
        <v>30</v>
      </c>
      <c r="W9" s="497" t="s">
        <v>31</v>
      </c>
      <c r="X9" s="504" t="s">
        <v>32</v>
      </c>
      <c r="Y9" s="501" t="s">
        <v>33</v>
      </c>
      <c r="Z9" s="497" t="s">
        <v>34</v>
      </c>
      <c r="AA9" s="513" t="s">
        <v>35</v>
      </c>
      <c r="AB9" s="497" t="s">
        <v>36</v>
      </c>
      <c r="AC9" s="497" t="s">
        <v>37</v>
      </c>
      <c r="AD9" s="497" t="s">
        <v>38</v>
      </c>
      <c r="AE9" s="497" t="s">
        <v>39</v>
      </c>
      <c r="AF9" s="504" t="s">
        <v>40</v>
      </c>
      <c r="AG9" s="497" t="s">
        <v>41</v>
      </c>
      <c r="AH9" s="497" t="s">
        <v>42</v>
      </c>
      <c r="AI9" s="498" t="s">
        <v>43</v>
      </c>
    </row>
    <row r="10" spans="1:40" ht="39" customHeight="1" thickBot="1" x14ac:dyDescent="0.3">
      <c r="A10" s="516"/>
      <c r="B10" s="518"/>
      <c r="C10" s="485"/>
      <c r="D10" s="485"/>
      <c r="E10" s="485"/>
      <c r="F10" s="281" t="s">
        <v>44</v>
      </c>
      <c r="G10" s="281" t="s">
        <v>45</v>
      </c>
      <c r="H10" s="485"/>
      <c r="I10" s="511"/>
      <c r="J10" s="485"/>
      <c r="K10" s="259" t="s">
        <v>46</v>
      </c>
      <c r="L10" s="259" t="s">
        <v>47</v>
      </c>
      <c r="M10" s="485"/>
      <c r="N10" s="507"/>
      <c r="O10" s="507"/>
      <c r="P10" s="507"/>
      <c r="Q10" s="509"/>
      <c r="R10" s="507"/>
      <c r="S10" s="507"/>
      <c r="T10" s="485"/>
      <c r="U10" s="485"/>
      <c r="V10" s="485"/>
      <c r="W10" s="485"/>
      <c r="X10" s="505"/>
      <c r="Y10" s="503"/>
      <c r="Z10" s="485"/>
      <c r="AA10" s="514"/>
      <c r="AB10" s="485"/>
      <c r="AC10" s="485"/>
      <c r="AD10" s="485"/>
      <c r="AE10" s="485"/>
      <c r="AF10" s="505"/>
      <c r="AG10" s="485"/>
      <c r="AH10" s="485"/>
      <c r="AI10" s="499"/>
    </row>
    <row r="11" spans="1:40" s="255" customFormat="1" ht="257.45" customHeight="1" x14ac:dyDescent="0.25">
      <c r="A11" s="500" t="s">
        <v>1165</v>
      </c>
      <c r="B11" s="265" t="s">
        <v>49</v>
      </c>
      <c r="C11" s="269" t="s">
        <v>50</v>
      </c>
      <c r="D11" s="265" t="s">
        <v>838</v>
      </c>
      <c r="E11" s="265" t="s">
        <v>52</v>
      </c>
      <c r="F11" s="270">
        <v>43770</v>
      </c>
      <c r="G11" s="270">
        <v>45596</v>
      </c>
      <c r="H11" s="265" t="s">
        <v>55</v>
      </c>
      <c r="I11" s="271">
        <v>200000</v>
      </c>
      <c r="J11" s="265" t="s">
        <v>1465</v>
      </c>
      <c r="K11" s="265" t="s">
        <v>57</v>
      </c>
      <c r="L11" s="265" t="s">
        <v>58</v>
      </c>
      <c r="M11" s="265" t="s">
        <v>1166</v>
      </c>
      <c r="N11" s="265"/>
      <c r="O11" s="284"/>
      <c r="P11" s="265"/>
      <c r="Q11" s="265" t="s">
        <v>60</v>
      </c>
      <c r="R11" s="265"/>
      <c r="S11" s="265"/>
      <c r="T11" s="238" t="s">
        <v>1466</v>
      </c>
      <c r="U11" s="238" t="s">
        <v>1467</v>
      </c>
      <c r="V11" s="238"/>
      <c r="W11" s="238" t="s">
        <v>1468</v>
      </c>
      <c r="X11" s="238" t="s">
        <v>1469</v>
      </c>
      <c r="Y11" s="265"/>
      <c r="Z11" s="265"/>
      <c r="AA11" s="265"/>
      <c r="AB11" s="265"/>
      <c r="AC11" s="265"/>
      <c r="AD11" s="265"/>
      <c r="AE11" s="265"/>
      <c r="AF11" s="265"/>
      <c r="AG11" s="265"/>
      <c r="AH11" s="265"/>
      <c r="AI11" s="265"/>
    </row>
    <row r="12" spans="1:40" s="255" customFormat="1" ht="257.45" customHeight="1" x14ac:dyDescent="0.25">
      <c r="A12" s="500"/>
      <c r="B12" s="238" t="s">
        <v>68</v>
      </c>
      <c r="C12" s="262" t="s">
        <v>69</v>
      </c>
      <c r="D12" s="238" t="s">
        <v>70</v>
      </c>
      <c r="E12" s="238" t="s">
        <v>71</v>
      </c>
      <c r="F12" s="263">
        <v>43771</v>
      </c>
      <c r="G12" s="263">
        <v>45596</v>
      </c>
      <c r="H12" s="238" t="s">
        <v>1470</v>
      </c>
      <c r="I12" s="264">
        <v>0</v>
      </c>
      <c r="J12" s="238" t="s">
        <v>1471</v>
      </c>
      <c r="K12" s="238" t="s">
        <v>74</v>
      </c>
      <c r="L12" s="238" t="s">
        <v>75</v>
      </c>
      <c r="M12" s="238" t="s">
        <v>845</v>
      </c>
      <c r="N12" s="265"/>
      <c r="O12" s="265"/>
      <c r="P12" s="265"/>
      <c r="Q12" s="265" t="s">
        <v>60</v>
      </c>
      <c r="R12" s="265"/>
      <c r="S12" s="265"/>
      <c r="T12" s="238" t="s">
        <v>1472</v>
      </c>
      <c r="U12" s="238"/>
      <c r="V12" s="238"/>
      <c r="W12" s="238" t="s">
        <v>1473</v>
      </c>
      <c r="X12" s="238" t="s">
        <v>1474</v>
      </c>
      <c r="Y12" s="238" t="s">
        <v>1475</v>
      </c>
      <c r="Z12" s="238"/>
      <c r="AA12" s="238"/>
      <c r="AB12" s="238"/>
      <c r="AC12" s="238"/>
      <c r="AD12" s="238"/>
      <c r="AE12" s="238"/>
      <c r="AF12" s="238" t="s">
        <v>1476</v>
      </c>
      <c r="AG12" s="238"/>
      <c r="AH12" s="238"/>
      <c r="AI12" s="238"/>
    </row>
    <row r="13" spans="1:40" s="255" customFormat="1" ht="257.45" customHeight="1" x14ac:dyDescent="0.25">
      <c r="A13" s="500"/>
      <c r="B13" s="238" t="s">
        <v>81</v>
      </c>
      <c r="C13" s="262" t="s">
        <v>850</v>
      </c>
      <c r="D13" s="238" t="s">
        <v>851</v>
      </c>
      <c r="E13" s="238" t="s">
        <v>84</v>
      </c>
      <c r="F13" s="263">
        <v>43772</v>
      </c>
      <c r="G13" s="263">
        <v>45596</v>
      </c>
      <c r="H13" s="238" t="s">
        <v>86</v>
      </c>
      <c r="I13" s="264">
        <v>300000</v>
      </c>
      <c r="J13" s="238" t="s">
        <v>1174</v>
      </c>
      <c r="K13" s="238" t="s">
        <v>88</v>
      </c>
      <c r="L13" s="238" t="s">
        <v>58</v>
      </c>
      <c r="M13" s="238" t="s">
        <v>89</v>
      </c>
      <c r="N13" s="265"/>
      <c r="O13" s="265"/>
      <c r="P13" s="265"/>
      <c r="Q13" s="265" t="s">
        <v>60</v>
      </c>
      <c r="R13" s="265"/>
      <c r="S13" s="265"/>
      <c r="T13" s="238" t="s">
        <v>1477</v>
      </c>
      <c r="U13" s="238" t="s">
        <v>1478</v>
      </c>
      <c r="V13" s="238"/>
      <c r="W13" s="238" t="s">
        <v>1479</v>
      </c>
      <c r="X13" s="238"/>
      <c r="Y13" s="238"/>
      <c r="Z13" s="238"/>
      <c r="AA13" s="238"/>
      <c r="AB13" s="238"/>
      <c r="AC13" s="238"/>
      <c r="AD13" s="238"/>
      <c r="AE13" s="238"/>
      <c r="AF13" s="238"/>
      <c r="AG13" s="238"/>
      <c r="AH13" s="238"/>
      <c r="AI13" s="238"/>
    </row>
    <row r="14" spans="1:40" s="255" customFormat="1" ht="257.45" customHeight="1" x14ac:dyDescent="0.25">
      <c r="A14" s="500"/>
      <c r="B14" s="238" t="s">
        <v>103</v>
      </c>
      <c r="C14" s="262" t="s">
        <v>104</v>
      </c>
      <c r="D14" s="238" t="s">
        <v>1179</v>
      </c>
      <c r="E14" s="238" t="s">
        <v>858</v>
      </c>
      <c r="F14" s="263">
        <v>43773</v>
      </c>
      <c r="G14" s="263">
        <v>45596</v>
      </c>
      <c r="H14" s="238" t="s">
        <v>1480</v>
      </c>
      <c r="I14" s="264">
        <v>200000</v>
      </c>
      <c r="J14" s="238" t="s">
        <v>1180</v>
      </c>
      <c r="K14" s="238" t="s">
        <v>108</v>
      </c>
      <c r="L14" s="238" t="s">
        <v>109</v>
      </c>
      <c r="M14" s="238" t="s">
        <v>863</v>
      </c>
      <c r="N14" s="265"/>
      <c r="O14" s="265"/>
      <c r="P14" s="265" t="s">
        <v>60</v>
      </c>
      <c r="Q14" s="265"/>
      <c r="R14" s="265"/>
      <c r="S14" s="265"/>
      <c r="T14" s="238" t="s">
        <v>1481</v>
      </c>
      <c r="U14" s="238"/>
      <c r="V14" s="238" t="s">
        <v>1482</v>
      </c>
      <c r="W14" s="238" t="s">
        <v>1479</v>
      </c>
      <c r="X14" s="238" t="s">
        <v>1483</v>
      </c>
      <c r="Y14" s="238" t="s">
        <v>1484</v>
      </c>
      <c r="Z14" s="238"/>
      <c r="AA14" s="238"/>
      <c r="AB14" s="238"/>
      <c r="AC14" s="238"/>
      <c r="AD14" s="238"/>
      <c r="AE14" s="238"/>
      <c r="AF14" s="238"/>
      <c r="AG14" s="238"/>
      <c r="AH14" s="238"/>
      <c r="AI14" s="238"/>
    </row>
    <row r="15" spans="1:40" s="255" customFormat="1" ht="257.45" customHeight="1" x14ac:dyDescent="0.25">
      <c r="A15" s="500"/>
      <c r="B15" s="238" t="s">
        <v>116</v>
      </c>
      <c r="C15" s="262" t="s">
        <v>117</v>
      </c>
      <c r="D15" s="238" t="s">
        <v>118</v>
      </c>
      <c r="E15" s="238" t="s">
        <v>119</v>
      </c>
      <c r="F15" s="263">
        <v>43774</v>
      </c>
      <c r="G15" s="263">
        <v>45596</v>
      </c>
      <c r="H15" s="238" t="s">
        <v>120</v>
      </c>
      <c r="I15" s="264">
        <v>1000000</v>
      </c>
      <c r="J15" s="238" t="s">
        <v>1485</v>
      </c>
      <c r="K15" s="238" t="s">
        <v>122</v>
      </c>
      <c r="L15" s="238" t="s">
        <v>122</v>
      </c>
      <c r="M15" s="238" t="s">
        <v>123</v>
      </c>
      <c r="N15" s="265"/>
      <c r="O15" s="265"/>
      <c r="P15" s="265"/>
      <c r="Q15" s="265" t="s">
        <v>60</v>
      </c>
      <c r="R15" s="265"/>
      <c r="S15" s="265"/>
      <c r="T15" s="238" t="s">
        <v>1486</v>
      </c>
      <c r="U15" s="238" t="s">
        <v>1487</v>
      </c>
      <c r="V15" s="238" t="s">
        <v>1488</v>
      </c>
      <c r="W15" s="238" t="s">
        <v>1489</v>
      </c>
      <c r="X15" s="238" t="s">
        <v>1490</v>
      </c>
      <c r="Y15" s="238"/>
      <c r="Z15" s="238"/>
      <c r="AA15" s="238"/>
      <c r="AB15" s="238"/>
      <c r="AC15" s="238"/>
      <c r="AD15" s="238"/>
      <c r="AE15" s="238"/>
      <c r="AF15" s="238"/>
      <c r="AG15" s="238"/>
      <c r="AH15" s="238"/>
      <c r="AI15" s="238"/>
    </row>
    <row r="16" spans="1:40" s="255" customFormat="1" ht="257.45" customHeight="1" x14ac:dyDescent="0.25">
      <c r="A16" s="500"/>
      <c r="B16" s="238" t="s">
        <v>128</v>
      </c>
      <c r="C16" s="262" t="s">
        <v>129</v>
      </c>
      <c r="D16" s="238" t="s">
        <v>1194</v>
      </c>
      <c r="E16" s="238" t="s">
        <v>869</v>
      </c>
      <c r="F16" s="263">
        <v>43775</v>
      </c>
      <c r="G16" s="263">
        <v>45596</v>
      </c>
      <c r="H16" s="238" t="s">
        <v>132</v>
      </c>
      <c r="I16" s="264">
        <v>5000000</v>
      </c>
      <c r="J16" s="238" t="s">
        <v>133</v>
      </c>
      <c r="K16" s="238" t="s">
        <v>1195</v>
      </c>
      <c r="L16" s="238" t="s">
        <v>135</v>
      </c>
      <c r="M16" s="238" t="s">
        <v>874</v>
      </c>
      <c r="N16" s="265"/>
      <c r="O16" s="265"/>
      <c r="P16" s="265" t="s">
        <v>60</v>
      </c>
      <c r="Q16" s="265"/>
      <c r="R16" s="265"/>
      <c r="S16" s="265"/>
      <c r="T16" s="238" t="s">
        <v>1491</v>
      </c>
      <c r="U16" s="238" t="s">
        <v>1492</v>
      </c>
      <c r="V16" s="238" t="s">
        <v>1493</v>
      </c>
      <c r="W16" s="238" t="s">
        <v>904</v>
      </c>
      <c r="X16" s="238"/>
      <c r="Y16" s="238"/>
      <c r="Z16" s="238"/>
      <c r="AA16" s="238"/>
      <c r="AB16" s="238"/>
      <c r="AC16" s="238"/>
      <c r="AD16" s="238"/>
      <c r="AE16" s="238"/>
      <c r="AF16" s="238"/>
      <c r="AG16" s="238"/>
      <c r="AH16" s="238"/>
      <c r="AI16" s="238"/>
    </row>
    <row r="17" spans="1:35" s="255" customFormat="1" ht="257.45" customHeight="1" x14ac:dyDescent="0.25">
      <c r="A17" s="500"/>
      <c r="B17" s="238" t="s">
        <v>143</v>
      </c>
      <c r="C17" s="262" t="s">
        <v>875</v>
      </c>
      <c r="D17" s="238" t="s">
        <v>145</v>
      </c>
      <c r="E17" s="238" t="s">
        <v>876</v>
      </c>
      <c r="F17" s="263">
        <v>43922</v>
      </c>
      <c r="G17" s="263">
        <v>45383</v>
      </c>
      <c r="H17" s="238" t="s">
        <v>149</v>
      </c>
      <c r="I17" s="264">
        <v>300000</v>
      </c>
      <c r="J17" s="238" t="s">
        <v>1494</v>
      </c>
      <c r="K17" s="238" t="s">
        <v>151</v>
      </c>
      <c r="L17" s="238" t="s">
        <v>152</v>
      </c>
      <c r="M17" s="238" t="s">
        <v>877</v>
      </c>
      <c r="N17" s="265"/>
      <c r="O17" s="265"/>
      <c r="P17" s="265"/>
      <c r="Q17" s="265" t="s">
        <v>60</v>
      </c>
      <c r="R17" s="265"/>
      <c r="S17" s="265"/>
      <c r="T17" s="238" t="s">
        <v>1495</v>
      </c>
      <c r="U17" s="238" t="s">
        <v>1492</v>
      </c>
      <c r="V17" s="238"/>
      <c r="W17" s="238" t="s">
        <v>1496</v>
      </c>
      <c r="X17" s="238"/>
      <c r="Y17" s="238"/>
      <c r="Z17" s="238"/>
      <c r="AA17" s="238"/>
      <c r="AB17" s="238"/>
      <c r="AC17" s="238"/>
      <c r="AD17" s="238"/>
      <c r="AE17" s="238"/>
      <c r="AF17" s="238"/>
      <c r="AG17" s="238"/>
      <c r="AH17" s="238"/>
      <c r="AI17" s="238"/>
    </row>
    <row r="18" spans="1:35" s="255" customFormat="1" ht="257.45" customHeight="1" x14ac:dyDescent="0.25">
      <c r="A18" s="500"/>
      <c r="B18" s="238" t="s">
        <v>159</v>
      </c>
      <c r="C18" s="262" t="s">
        <v>160</v>
      </c>
      <c r="D18" s="238" t="s">
        <v>1198</v>
      </c>
      <c r="E18" s="238" t="s">
        <v>1199</v>
      </c>
      <c r="F18" s="263">
        <v>43775</v>
      </c>
      <c r="G18" s="263">
        <v>45596</v>
      </c>
      <c r="H18" s="238" t="s">
        <v>55</v>
      </c>
      <c r="I18" s="264">
        <v>30000000</v>
      </c>
      <c r="J18" s="238" t="s">
        <v>1497</v>
      </c>
      <c r="K18" s="238" t="s">
        <v>57</v>
      </c>
      <c r="L18" s="238" t="s">
        <v>152</v>
      </c>
      <c r="M18" s="238" t="s">
        <v>164</v>
      </c>
      <c r="N18" s="265"/>
      <c r="O18" s="265"/>
      <c r="P18" s="265"/>
      <c r="Q18" s="265" t="s">
        <v>60</v>
      </c>
      <c r="R18" s="265"/>
      <c r="S18" s="265"/>
      <c r="T18" s="238" t="s">
        <v>1498</v>
      </c>
      <c r="U18" s="238" t="s">
        <v>1499</v>
      </c>
      <c r="V18" s="238"/>
      <c r="W18" s="238" t="s">
        <v>1500</v>
      </c>
      <c r="X18" s="238"/>
      <c r="Y18" s="238"/>
      <c r="Z18" s="238"/>
      <c r="AA18" s="238"/>
      <c r="AB18" s="238"/>
      <c r="AC18" s="238"/>
      <c r="AD18" s="238"/>
      <c r="AE18" s="238"/>
      <c r="AF18" s="238"/>
      <c r="AG18" s="238"/>
      <c r="AH18" s="238"/>
      <c r="AI18" s="238"/>
    </row>
    <row r="19" spans="1:35" s="255" customFormat="1" ht="257.45" customHeight="1" x14ac:dyDescent="0.25">
      <c r="A19" s="500"/>
      <c r="B19" s="238" t="s">
        <v>170</v>
      </c>
      <c r="C19" s="262" t="s">
        <v>887</v>
      </c>
      <c r="D19" s="238" t="s">
        <v>172</v>
      </c>
      <c r="E19" s="238" t="s">
        <v>173</v>
      </c>
      <c r="F19" s="263">
        <v>43776</v>
      </c>
      <c r="G19" s="263">
        <v>45596</v>
      </c>
      <c r="H19" s="238" t="s">
        <v>1501</v>
      </c>
      <c r="I19" s="264">
        <v>5000000</v>
      </c>
      <c r="J19" s="238" t="s">
        <v>175</v>
      </c>
      <c r="K19" s="238" t="s">
        <v>176</v>
      </c>
      <c r="L19" s="238" t="s">
        <v>152</v>
      </c>
      <c r="M19" s="238" t="s">
        <v>893</v>
      </c>
      <c r="N19" s="265"/>
      <c r="O19" s="265"/>
      <c r="P19" s="265"/>
      <c r="Q19" s="265" t="s">
        <v>60</v>
      </c>
      <c r="R19" s="265"/>
      <c r="S19" s="265"/>
      <c r="T19" s="237" t="s">
        <v>1202</v>
      </c>
      <c r="U19" s="237" t="s">
        <v>1203</v>
      </c>
      <c r="V19" s="238"/>
      <c r="W19" s="238" t="s">
        <v>1502</v>
      </c>
      <c r="X19" s="238"/>
      <c r="Y19" s="238"/>
      <c r="Z19" s="238"/>
      <c r="AA19" s="238"/>
      <c r="AB19" s="238"/>
      <c r="AC19" s="238"/>
      <c r="AD19" s="238"/>
      <c r="AE19" s="238"/>
      <c r="AF19" s="238"/>
      <c r="AG19" s="238"/>
      <c r="AH19" s="238"/>
      <c r="AI19" s="238"/>
    </row>
    <row r="20" spans="1:35" s="255" customFormat="1" ht="257.45" customHeight="1" x14ac:dyDescent="0.25">
      <c r="A20" s="500"/>
      <c r="B20" s="238" t="s">
        <v>184</v>
      </c>
      <c r="C20" s="262" t="s">
        <v>185</v>
      </c>
      <c r="D20" s="238" t="s">
        <v>1205</v>
      </c>
      <c r="E20" s="238" t="s">
        <v>1206</v>
      </c>
      <c r="F20" s="263">
        <v>43777</v>
      </c>
      <c r="G20" s="263">
        <v>45596</v>
      </c>
      <c r="H20" s="238" t="s">
        <v>86</v>
      </c>
      <c r="I20" s="264">
        <v>1000000</v>
      </c>
      <c r="J20" s="238" t="s">
        <v>1503</v>
      </c>
      <c r="K20" s="238" t="s">
        <v>189</v>
      </c>
      <c r="L20" s="238" t="s">
        <v>190</v>
      </c>
      <c r="M20" s="238"/>
      <c r="N20" s="265"/>
      <c r="O20" s="265"/>
      <c r="P20" s="265"/>
      <c r="Q20" s="265" t="s">
        <v>60</v>
      </c>
      <c r="R20" s="265"/>
      <c r="S20" s="265"/>
      <c r="T20" s="238" t="s">
        <v>1504</v>
      </c>
      <c r="U20" s="238" t="s">
        <v>1505</v>
      </c>
      <c r="V20" s="238"/>
      <c r="W20" s="238" t="s">
        <v>1506</v>
      </c>
      <c r="X20" s="238" t="s">
        <v>1507</v>
      </c>
      <c r="Y20" s="238"/>
      <c r="Z20" s="238"/>
      <c r="AA20" s="238"/>
      <c r="AB20" s="238"/>
      <c r="AC20" s="238"/>
      <c r="AD20" s="238"/>
      <c r="AE20" s="238"/>
      <c r="AF20" s="238"/>
      <c r="AG20" s="238"/>
      <c r="AH20" s="238"/>
      <c r="AI20" s="238"/>
    </row>
    <row r="21" spans="1:35" s="255" customFormat="1" ht="257.45" customHeight="1" thickBot="1" x14ac:dyDescent="0.3">
      <c r="A21" s="500"/>
      <c r="B21" s="256" t="s">
        <v>196</v>
      </c>
      <c r="C21" s="285" t="s">
        <v>1220</v>
      </c>
      <c r="D21" s="256" t="s">
        <v>1221</v>
      </c>
      <c r="E21" s="256" t="s">
        <v>1212</v>
      </c>
      <c r="F21" s="286">
        <v>43778</v>
      </c>
      <c r="G21" s="286">
        <v>45596</v>
      </c>
      <c r="H21" s="256" t="s">
        <v>200</v>
      </c>
      <c r="I21" s="287">
        <v>1000000</v>
      </c>
      <c r="J21" s="256" t="s">
        <v>1508</v>
      </c>
      <c r="K21" s="256" t="s">
        <v>202</v>
      </c>
      <c r="L21" s="256" t="s">
        <v>190</v>
      </c>
      <c r="M21" s="256" t="s">
        <v>1214</v>
      </c>
      <c r="N21" s="288"/>
      <c r="O21" s="288"/>
      <c r="P21" s="288" t="s">
        <v>60</v>
      </c>
      <c r="Q21" s="288"/>
      <c r="R21" s="288"/>
      <c r="S21" s="288"/>
      <c r="T21" s="238" t="s">
        <v>1509</v>
      </c>
      <c r="U21" s="238" t="s">
        <v>1510</v>
      </c>
      <c r="V21" s="238" t="s">
        <v>1511</v>
      </c>
      <c r="W21" s="238" t="s">
        <v>1512</v>
      </c>
      <c r="X21" s="238" t="s">
        <v>1513</v>
      </c>
      <c r="Y21" s="256"/>
      <c r="Z21" s="256"/>
      <c r="AA21" s="256"/>
      <c r="AB21" s="256"/>
      <c r="AC21" s="256"/>
      <c r="AD21" s="256"/>
      <c r="AE21" s="256"/>
      <c r="AF21" s="256"/>
      <c r="AG21" s="256"/>
      <c r="AH21" s="256"/>
      <c r="AI21" s="256"/>
    </row>
    <row r="22" spans="1:35" s="292" customFormat="1" ht="257.45" customHeight="1" x14ac:dyDescent="0.25">
      <c r="A22" s="501" t="s">
        <v>1222</v>
      </c>
      <c r="B22" s="279" t="s">
        <v>211</v>
      </c>
      <c r="C22" s="289" t="s">
        <v>913</v>
      </c>
      <c r="D22" s="279" t="s">
        <v>907</v>
      </c>
      <c r="E22" s="279" t="s">
        <v>214</v>
      </c>
      <c r="F22" s="290">
        <v>43776</v>
      </c>
      <c r="G22" s="290">
        <v>45596</v>
      </c>
      <c r="H22" s="279" t="s">
        <v>217</v>
      </c>
      <c r="I22" s="291">
        <v>0</v>
      </c>
      <c r="J22" s="279" t="s">
        <v>1514</v>
      </c>
      <c r="K22" s="279" t="s">
        <v>219</v>
      </c>
      <c r="L22" s="279" t="s">
        <v>219</v>
      </c>
      <c r="M22" s="279" t="s">
        <v>915</v>
      </c>
      <c r="N22" s="279"/>
      <c r="O22" s="279"/>
      <c r="P22" s="279" t="s">
        <v>60</v>
      </c>
      <c r="Q22" s="279"/>
      <c r="R22" s="279"/>
      <c r="S22" s="279"/>
      <c r="T22" s="238" t="s">
        <v>1515</v>
      </c>
      <c r="U22" s="238" t="s">
        <v>1516</v>
      </c>
      <c r="V22" s="238" t="s">
        <v>1517</v>
      </c>
      <c r="W22" s="238" t="s">
        <v>1479</v>
      </c>
      <c r="X22" s="238" t="s">
        <v>1518</v>
      </c>
      <c r="Y22" s="279"/>
      <c r="Z22" s="279"/>
      <c r="AA22" s="279"/>
      <c r="AB22" s="279"/>
      <c r="AC22" s="279"/>
      <c r="AD22" s="279"/>
      <c r="AE22" s="279"/>
      <c r="AF22" s="279"/>
      <c r="AG22" s="279"/>
      <c r="AH22" s="279"/>
      <c r="AI22" s="279"/>
    </row>
    <row r="23" spans="1:35" s="255" customFormat="1" ht="257.45" customHeight="1" x14ac:dyDescent="0.25">
      <c r="A23" s="502"/>
      <c r="B23" s="238" t="s">
        <v>228</v>
      </c>
      <c r="C23" s="262" t="s">
        <v>916</v>
      </c>
      <c r="D23" s="238" t="s">
        <v>1226</v>
      </c>
      <c r="E23" s="238" t="s">
        <v>231</v>
      </c>
      <c r="F23" s="263">
        <v>43777</v>
      </c>
      <c r="G23" s="263">
        <v>45596</v>
      </c>
      <c r="H23" s="238" t="s">
        <v>1480</v>
      </c>
      <c r="I23" s="264">
        <v>50000</v>
      </c>
      <c r="J23" s="238" t="s">
        <v>233</v>
      </c>
      <c r="K23" s="238" t="s">
        <v>239</v>
      </c>
      <c r="L23" s="238" t="s">
        <v>240</v>
      </c>
      <c r="M23" s="238" t="s">
        <v>918</v>
      </c>
      <c r="N23" s="265"/>
      <c r="O23" s="265" t="s">
        <v>60</v>
      </c>
      <c r="P23" s="265"/>
      <c r="Q23" s="265"/>
      <c r="R23" s="265"/>
      <c r="S23" s="265"/>
      <c r="T23" s="238" t="s">
        <v>1519</v>
      </c>
      <c r="U23" s="238"/>
      <c r="V23" s="238" t="s">
        <v>1520</v>
      </c>
      <c r="W23" s="238" t="s">
        <v>1479</v>
      </c>
      <c r="X23" s="238" t="s">
        <v>1521</v>
      </c>
      <c r="Y23" s="238"/>
      <c r="Z23" s="238"/>
      <c r="AA23" s="238"/>
      <c r="AB23" s="238"/>
      <c r="AC23" s="238"/>
      <c r="AD23" s="238"/>
      <c r="AE23" s="238"/>
      <c r="AF23" s="238"/>
      <c r="AG23" s="238"/>
      <c r="AH23" s="238"/>
      <c r="AI23" s="238"/>
    </row>
    <row r="24" spans="1:35" s="255" customFormat="1" ht="257.45" customHeight="1" x14ac:dyDescent="0.25">
      <c r="A24" s="502"/>
      <c r="B24" s="238" t="s">
        <v>241</v>
      </c>
      <c r="C24" s="269" t="s">
        <v>1235</v>
      </c>
      <c r="D24" s="265" t="s">
        <v>243</v>
      </c>
      <c r="E24" s="293" t="s">
        <v>1236</v>
      </c>
      <c r="F24" s="270">
        <v>44509</v>
      </c>
      <c r="G24" s="270">
        <v>45596</v>
      </c>
      <c r="H24" s="265" t="s">
        <v>245</v>
      </c>
      <c r="I24" s="271">
        <v>200000</v>
      </c>
      <c r="J24" s="265" t="s">
        <v>1231</v>
      </c>
      <c r="K24" s="265" t="s">
        <v>247</v>
      </c>
      <c r="L24" s="265" t="s">
        <v>248</v>
      </c>
      <c r="M24" s="265" t="s">
        <v>925</v>
      </c>
      <c r="N24" s="265"/>
      <c r="O24" s="265"/>
      <c r="P24" s="265"/>
      <c r="Q24" s="265" t="s">
        <v>60</v>
      </c>
      <c r="R24" s="265"/>
      <c r="S24" s="265"/>
      <c r="T24" s="238" t="s">
        <v>1522</v>
      </c>
      <c r="U24" s="238" t="s">
        <v>1523</v>
      </c>
      <c r="V24" s="238"/>
      <c r="W24" s="238" t="s">
        <v>1524</v>
      </c>
      <c r="X24" s="238" t="s">
        <v>1525</v>
      </c>
      <c r="Y24" s="265"/>
      <c r="Z24" s="265"/>
      <c r="AA24" s="265"/>
      <c r="AB24" s="265"/>
      <c r="AC24" s="265"/>
      <c r="AD24" s="265"/>
      <c r="AE24" s="265"/>
      <c r="AF24" s="265"/>
      <c r="AG24" s="265"/>
      <c r="AH24" s="265"/>
      <c r="AI24" s="265"/>
    </row>
    <row r="25" spans="1:35" s="255" customFormat="1" ht="257.45" customHeight="1" x14ac:dyDescent="0.25">
      <c r="A25" s="502"/>
      <c r="B25" s="238" t="s">
        <v>256</v>
      </c>
      <c r="C25" s="269" t="s">
        <v>257</v>
      </c>
      <c r="D25" s="265" t="s">
        <v>243</v>
      </c>
      <c r="E25" s="265" t="s">
        <v>258</v>
      </c>
      <c r="F25" s="270">
        <v>43777</v>
      </c>
      <c r="G25" s="270">
        <v>45596</v>
      </c>
      <c r="H25" s="265" t="s">
        <v>1480</v>
      </c>
      <c r="I25" s="271">
        <v>250000</v>
      </c>
      <c r="J25" s="265" t="s">
        <v>1526</v>
      </c>
      <c r="K25" s="265" t="s">
        <v>202</v>
      </c>
      <c r="L25" s="265" t="s">
        <v>190</v>
      </c>
      <c r="M25" s="265" t="s">
        <v>260</v>
      </c>
      <c r="N25" s="265"/>
      <c r="O25" s="265"/>
      <c r="P25" s="265" t="s">
        <v>60</v>
      </c>
      <c r="Q25" s="265"/>
      <c r="R25" s="265"/>
      <c r="S25" s="265"/>
      <c r="T25" s="238" t="s">
        <v>1527</v>
      </c>
      <c r="U25" s="238"/>
      <c r="V25" s="238" t="s">
        <v>1528</v>
      </c>
      <c r="W25" s="238"/>
      <c r="X25" s="238" t="s">
        <v>1529</v>
      </c>
      <c r="Y25" s="265" t="s">
        <v>1530</v>
      </c>
      <c r="Z25" s="265" t="s">
        <v>1531</v>
      </c>
      <c r="AA25" s="265"/>
      <c r="AB25" s="265"/>
      <c r="AC25" s="265"/>
      <c r="AD25" s="265"/>
      <c r="AE25" s="265"/>
      <c r="AF25" s="265"/>
      <c r="AG25" s="265"/>
      <c r="AH25" s="265"/>
      <c r="AI25" s="265"/>
    </row>
    <row r="26" spans="1:35" s="255" customFormat="1" ht="257.45" customHeight="1" x14ac:dyDescent="0.25">
      <c r="A26" s="502"/>
      <c r="B26" s="238" t="s">
        <v>263</v>
      </c>
      <c r="C26" s="269" t="s">
        <v>935</v>
      </c>
      <c r="D26" s="265" t="s">
        <v>265</v>
      </c>
      <c r="E26" s="265" t="s">
        <v>266</v>
      </c>
      <c r="F26" s="270">
        <v>43778</v>
      </c>
      <c r="G26" s="270">
        <v>45596</v>
      </c>
      <c r="H26" s="265" t="s">
        <v>267</v>
      </c>
      <c r="I26" s="271">
        <v>20000</v>
      </c>
      <c r="J26" s="265" t="s">
        <v>1532</v>
      </c>
      <c r="K26" s="265" t="s">
        <v>269</v>
      </c>
      <c r="L26" s="265" t="s">
        <v>58</v>
      </c>
      <c r="M26" s="265"/>
      <c r="N26" s="265"/>
      <c r="O26" s="265"/>
      <c r="P26" s="265"/>
      <c r="Q26" s="265" t="s">
        <v>60</v>
      </c>
      <c r="R26" s="265"/>
      <c r="S26" s="265"/>
      <c r="T26" s="238" t="s">
        <v>1533</v>
      </c>
      <c r="U26" s="238"/>
      <c r="V26" s="238"/>
      <c r="W26" s="238" t="s">
        <v>1534</v>
      </c>
      <c r="X26" s="238" t="s">
        <v>1535</v>
      </c>
      <c r="Y26" s="265"/>
      <c r="Z26" s="265"/>
      <c r="AA26" s="265"/>
      <c r="AB26" s="265"/>
      <c r="AC26" s="265"/>
      <c r="AD26" s="265"/>
      <c r="AE26" s="265"/>
      <c r="AF26" s="265"/>
      <c r="AG26" s="265"/>
      <c r="AH26" s="265"/>
      <c r="AI26" s="265"/>
    </row>
    <row r="27" spans="1:35" s="255" customFormat="1" ht="257.45" customHeight="1" x14ac:dyDescent="0.25">
      <c r="A27" s="502"/>
      <c r="B27" s="238" t="s">
        <v>274</v>
      </c>
      <c r="C27" s="269" t="s">
        <v>275</v>
      </c>
      <c r="D27" s="265" t="s">
        <v>1246</v>
      </c>
      <c r="E27" s="265" t="s">
        <v>277</v>
      </c>
      <c r="F27" s="270">
        <v>43779</v>
      </c>
      <c r="G27" s="270">
        <v>45596</v>
      </c>
      <c r="H27" s="265" t="s">
        <v>1536</v>
      </c>
      <c r="I27" s="271">
        <v>10000000</v>
      </c>
      <c r="J27" s="265" t="s">
        <v>278</v>
      </c>
      <c r="K27" s="265" t="s">
        <v>219</v>
      </c>
      <c r="L27" s="265" t="s">
        <v>219</v>
      </c>
      <c r="M27" s="265" t="s">
        <v>279</v>
      </c>
      <c r="N27" s="265"/>
      <c r="O27" s="265"/>
      <c r="P27" s="265" t="s">
        <v>60</v>
      </c>
      <c r="Q27" s="265"/>
      <c r="R27" s="265"/>
      <c r="S27" s="265"/>
      <c r="T27" s="238" t="s">
        <v>1537</v>
      </c>
      <c r="U27" s="238"/>
      <c r="V27" s="238" t="s">
        <v>1538</v>
      </c>
      <c r="W27" s="238" t="s">
        <v>1539</v>
      </c>
      <c r="X27" s="238"/>
      <c r="Y27" s="265"/>
      <c r="Z27" s="265"/>
      <c r="AA27" s="265"/>
      <c r="AB27" s="265"/>
      <c r="AC27" s="265"/>
      <c r="AD27" s="265"/>
      <c r="AE27" s="265"/>
      <c r="AF27" s="265"/>
      <c r="AG27" s="265"/>
      <c r="AH27" s="265"/>
      <c r="AI27" s="265"/>
    </row>
    <row r="28" spans="1:35" s="255" customFormat="1" ht="257.45" customHeight="1" x14ac:dyDescent="0.25">
      <c r="A28" s="502"/>
      <c r="B28" s="238" t="s">
        <v>285</v>
      </c>
      <c r="C28" s="269" t="s">
        <v>286</v>
      </c>
      <c r="D28" s="265" t="s">
        <v>287</v>
      </c>
      <c r="E28" s="265" t="s">
        <v>288</v>
      </c>
      <c r="F28" s="270">
        <v>43780</v>
      </c>
      <c r="G28" s="270">
        <v>45596</v>
      </c>
      <c r="H28" s="265" t="s">
        <v>289</v>
      </c>
      <c r="I28" s="271">
        <v>0</v>
      </c>
      <c r="J28" s="253" t="s">
        <v>1256</v>
      </c>
      <c r="K28" s="265" t="s">
        <v>219</v>
      </c>
      <c r="L28" s="265" t="s">
        <v>219</v>
      </c>
      <c r="M28" s="265"/>
      <c r="N28" s="265"/>
      <c r="O28" s="265"/>
      <c r="P28" s="265"/>
      <c r="Q28" s="265" t="s">
        <v>60</v>
      </c>
      <c r="R28" s="265"/>
      <c r="S28" s="265"/>
      <c r="T28" s="238" t="s">
        <v>1540</v>
      </c>
      <c r="U28" s="238" t="s">
        <v>1541</v>
      </c>
      <c r="V28" s="238"/>
      <c r="W28" s="238" t="s">
        <v>1479</v>
      </c>
      <c r="X28" s="238" t="s">
        <v>1542</v>
      </c>
      <c r="Y28" s="265"/>
      <c r="Z28" s="265"/>
      <c r="AA28" s="265"/>
      <c r="AB28" s="265"/>
      <c r="AC28" s="265"/>
      <c r="AD28" s="265"/>
      <c r="AE28" s="265"/>
      <c r="AF28" s="265"/>
      <c r="AG28" s="265"/>
      <c r="AH28" s="265"/>
      <c r="AI28" s="265"/>
    </row>
    <row r="29" spans="1:35" s="255" customFormat="1" ht="257.45" customHeight="1" x14ac:dyDescent="0.25">
      <c r="A29" s="502"/>
      <c r="B29" s="238" t="s">
        <v>298</v>
      </c>
      <c r="C29" s="269" t="s">
        <v>299</v>
      </c>
      <c r="D29" s="265" t="s">
        <v>287</v>
      </c>
      <c r="E29" s="265" t="s">
        <v>300</v>
      </c>
      <c r="F29" s="270">
        <v>43781</v>
      </c>
      <c r="G29" s="270">
        <v>45596</v>
      </c>
      <c r="H29" s="265" t="s">
        <v>289</v>
      </c>
      <c r="I29" s="271">
        <v>0</v>
      </c>
      <c r="J29" s="265" t="s">
        <v>1543</v>
      </c>
      <c r="K29" s="265" t="s">
        <v>219</v>
      </c>
      <c r="L29" s="265" t="s">
        <v>219</v>
      </c>
      <c r="M29" s="265" t="s">
        <v>1257</v>
      </c>
      <c r="N29" s="265"/>
      <c r="O29" s="265"/>
      <c r="P29" s="265"/>
      <c r="Q29" s="265" t="s">
        <v>60</v>
      </c>
      <c r="R29" s="265"/>
      <c r="S29" s="265"/>
      <c r="T29" s="238" t="s">
        <v>1544</v>
      </c>
      <c r="U29" s="238" t="s">
        <v>1545</v>
      </c>
      <c r="V29" s="238"/>
      <c r="W29" s="238" t="s">
        <v>1546</v>
      </c>
      <c r="X29" s="238" t="s">
        <v>1547</v>
      </c>
      <c r="Y29" s="265"/>
      <c r="Z29" s="265"/>
      <c r="AA29" s="265"/>
      <c r="AB29" s="265"/>
      <c r="AC29" s="265"/>
      <c r="AD29" s="265"/>
      <c r="AE29" s="265"/>
      <c r="AF29" s="265"/>
      <c r="AG29" s="265"/>
      <c r="AH29" s="265"/>
      <c r="AI29" s="265"/>
    </row>
    <row r="30" spans="1:35" s="255" customFormat="1" ht="257.45" customHeight="1" x14ac:dyDescent="0.25">
      <c r="A30" s="502"/>
      <c r="B30" s="238" t="s">
        <v>309</v>
      </c>
      <c r="C30" s="269" t="s">
        <v>310</v>
      </c>
      <c r="D30" s="265" t="s">
        <v>287</v>
      </c>
      <c r="E30" s="265" t="s">
        <v>311</v>
      </c>
      <c r="F30" s="270">
        <v>43782</v>
      </c>
      <c r="G30" s="270">
        <v>45596</v>
      </c>
      <c r="H30" s="265" t="s">
        <v>149</v>
      </c>
      <c r="I30" s="271">
        <v>0</v>
      </c>
      <c r="J30" s="265" t="s">
        <v>313</v>
      </c>
      <c r="K30" s="265" t="s">
        <v>58</v>
      </c>
      <c r="L30" s="265" t="s">
        <v>58</v>
      </c>
      <c r="M30" s="265" t="s">
        <v>320</v>
      </c>
      <c r="N30" s="265"/>
      <c r="O30" s="265"/>
      <c r="P30" s="265"/>
      <c r="Q30" s="265" t="s">
        <v>60</v>
      </c>
      <c r="R30" s="265"/>
      <c r="S30" s="265"/>
      <c r="T30" s="238"/>
      <c r="U30" s="238" t="s">
        <v>1548</v>
      </c>
      <c r="V30" s="238"/>
      <c r="W30" s="238"/>
      <c r="X30" s="238" t="s">
        <v>1549</v>
      </c>
      <c r="Y30" s="265"/>
      <c r="Z30" s="265"/>
      <c r="AA30" s="265"/>
      <c r="AB30" s="265"/>
      <c r="AC30" s="265"/>
      <c r="AD30" s="265"/>
      <c r="AE30" s="265"/>
      <c r="AF30" s="265"/>
      <c r="AG30" s="265"/>
      <c r="AH30" s="265"/>
      <c r="AI30" s="265"/>
    </row>
    <row r="31" spans="1:35" s="255" customFormat="1" ht="257.45" customHeight="1" x14ac:dyDescent="0.25">
      <c r="A31" s="502"/>
      <c r="B31" s="238" t="s">
        <v>321</v>
      </c>
      <c r="C31" s="269" t="s">
        <v>322</v>
      </c>
      <c r="D31" s="265" t="s">
        <v>323</v>
      </c>
      <c r="E31" s="265" t="s">
        <v>311</v>
      </c>
      <c r="F31" s="270">
        <v>43783</v>
      </c>
      <c r="G31" s="270">
        <v>44878</v>
      </c>
      <c r="H31" s="265" t="s">
        <v>149</v>
      </c>
      <c r="I31" s="271">
        <v>0</v>
      </c>
      <c r="J31" s="265" t="s">
        <v>313</v>
      </c>
      <c r="K31" s="265" t="s">
        <v>58</v>
      </c>
      <c r="L31" s="265" t="s">
        <v>58</v>
      </c>
      <c r="M31" s="265" t="s">
        <v>1268</v>
      </c>
      <c r="N31" s="265"/>
      <c r="O31" s="265"/>
      <c r="P31" s="265"/>
      <c r="Q31" s="265"/>
      <c r="R31" s="265" t="s">
        <v>60</v>
      </c>
      <c r="S31" s="265"/>
      <c r="T31" s="238"/>
      <c r="U31" s="238"/>
      <c r="V31" s="238"/>
      <c r="W31" s="238"/>
      <c r="X31" s="238"/>
      <c r="Y31" s="265"/>
      <c r="Z31" s="265"/>
      <c r="AA31" s="265"/>
      <c r="AB31" s="265"/>
      <c r="AC31" s="265"/>
      <c r="AD31" s="265"/>
      <c r="AE31" s="265"/>
      <c r="AF31" s="265"/>
      <c r="AG31" s="265"/>
      <c r="AH31" s="265"/>
      <c r="AI31" s="265"/>
    </row>
    <row r="32" spans="1:35" s="255" customFormat="1" ht="257.45" customHeight="1" x14ac:dyDescent="0.25">
      <c r="A32" s="502"/>
      <c r="B32" s="238" t="s">
        <v>330</v>
      </c>
      <c r="C32" s="269" t="s">
        <v>331</v>
      </c>
      <c r="D32" s="265" t="s">
        <v>1272</v>
      </c>
      <c r="E32" s="265" t="s">
        <v>333</v>
      </c>
      <c r="F32" s="270">
        <v>43784</v>
      </c>
      <c r="G32" s="270">
        <v>45596</v>
      </c>
      <c r="H32" s="238" t="s">
        <v>1480</v>
      </c>
      <c r="I32" s="271">
        <v>500000</v>
      </c>
      <c r="J32" s="265" t="s">
        <v>334</v>
      </c>
      <c r="K32" s="265" t="s">
        <v>219</v>
      </c>
      <c r="L32" s="265" t="s">
        <v>219</v>
      </c>
      <c r="M32" s="265" t="s">
        <v>956</v>
      </c>
      <c r="N32" s="265"/>
      <c r="O32" s="265"/>
      <c r="P32" s="265" t="s">
        <v>60</v>
      </c>
      <c r="Q32" s="265"/>
      <c r="R32" s="265"/>
      <c r="S32" s="265"/>
      <c r="T32" s="238" t="s">
        <v>1550</v>
      </c>
      <c r="U32" s="238"/>
      <c r="V32" s="238" t="s">
        <v>1551</v>
      </c>
      <c r="W32" s="238" t="s">
        <v>1479</v>
      </c>
      <c r="X32" s="238" t="s">
        <v>1552</v>
      </c>
      <c r="Y32" s="265"/>
      <c r="Z32" s="265"/>
      <c r="AA32" s="265"/>
      <c r="AB32" s="265"/>
      <c r="AC32" s="265"/>
      <c r="AD32" s="265"/>
      <c r="AE32" s="265"/>
      <c r="AF32" s="265"/>
      <c r="AG32" s="265"/>
      <c r="AH32" s="265"/>
      <c r="AI32" s="265"/>
    </row>
    <row r="33" spans="1:35" s="255" customFormat="1" ht="257.45" customHeight="1" x14ac:dyDescent="0.25">
      <c r="A33" s="502"/>
      <c r="B33" s="238" t="s">
        <v>339</v>
      </c>
      <c r="C33" s="269" t="s">
        <v>340</v>
      </c>
      <c r="D33" s="265" t="s">
        <v>1276</v>
      </c>
      <c r="E33" s="265" t="s">
        <v>342</v>
      </c>
      <c r="F33" s="270">
        <v>43785</v>
      </c>
      <c r="G33" s="270">
        <v>45321</v>
      </c>
      <c r="H33" s="265" t="s">
        <v>200</v>
      </c>
      <c r="I33" s="271">
        <v>0</v>
      </c>
      <c r="J33" s="265" t="s">
        <v>72</v>
      </c>
      <c r="K33" s="265" t="s">
        <v>219</v>
      </c>
      <c r="L33" s="265" t="s">
        <v>219</v>
      </c>
      <c r="M33" s="265"/>
      <c r="N33" s="265"/>
      <c r="O33" s="265" t="s">
        <v>60</v>
      </c>
      <c r="P33" s="265"/>
      <c r="Q33" s="265"/>
      <c r="R33" s="265"/>
      <c r="S33" s="265"/>
      <c r="T33" s="238" t="s">
        <v>1553</v>
      </c>
      <c r="U33" s="238" t="s">
        <v>1554</v>
      </c>
      <c r="V33" s="238" t="s">
        <v>1555</v>
      </c>
      <c r="W33" s="238" t="s">
        <v>1556</v>
      </c>
      <c r="X33" s="238" t="s">
        <v>1557</v>
      </c>
      <c r="Y33" s="265" t="s">
        <v>1558</v>
      </c>
      <c r="Z33" s="265"/>
      <c r="AA33" s="265"/>
      <c r="AB33" s="265"/>
      <c r="AC33" s="270">
        <v>45596</v>
      </c>
      <c r="AD33" s="265"/>
      <c r="AE33" s="265"/>
      <c r="AF33" s="265"/>
      <c r="AG33" s="265"/>
      <c r="AH33" s="265"/>
      <c r="AI33" s="265"/>
    </row>
    <row r="34" spans="1:35" s="255" customFormat="1" ht="257.45" customHeight="1" x14ac:dyDescent="0.25">
      <c r="A34" s="502"/>
      <c r="B34" s="238" t="s">
        <v>349</v>
      </c>
      <c r="C34" s="269" t="s">
        <v>350</v>
      </c>
      <c r="D34" s="265" t="s">
        <v>351</v>
      </c>
      <c r="E34" s="265" t="s">
        <v>352</v>
      </c>
      <c r="F34" s="270">
        <v>43786</v>
      </c>
      <c r="G34" s="270">
        <v>45596</v>
      </c>
      <c r="H34" s="265" t="s">
        <v>289</v>
      </c>
      <c r="I34" s="271">
        <v>300000</v>
      </c>
      <c r="J34" s="265" t="s">
        <v>353</v>
      </c>
      <c r="K34" s="265" t="s">
        <v>219</v>
      </c>
      <c r="L34" s="265" t="s">
        <v>219</v>
      </c>
      <c r="M34" s="265" t="s">
        <v>354</v>
      </c>
      <c r="N34" s="265"/>
      <c r="O34" s="265"/>
      <c r="P34" s="265"/>
      <c r="Q34" s="265" t="s">
        <v>60</v>
      </c>
      <c r="R34" s="265"/>
      <c r="S34" s="265"/>
      <c r="T34" s="238" t="s">
        <v>1559</v>
      </c>
      <c r="U34" s="238"/>
      <c r="V34" s="238"/>
      <c r="W34" s="238" t="s">
        <v>1560</v>
      </c>
      <c r="X34" s="238" t="s">
        <v>1561</v>
      </c>
      <c r="Y34" s="265"/>
      <c r="Z34" s="265"/>
      <c r="AA34" s="265"/>
      <c r="AB34" s="265"/>
      <c r="AC34" s="265"/>
      <c r="AD34" s="265"/>
      <c r="AE34" s="265"/>
      <c r="AF34" s="265"/>
      <c r="AG34" s="265"/>
      <c r="AH34" s="265"/>
      <c r="AI34" s="265"/>
    </row>
    <row r="35" spans="1:35" s="297" customFormat="1" ht="257.45" customHeight="1" thickBot="1" x14ac:dyDescent="0.3">
      <c r="A35" s="503"/>
      <c r="B35" s="280" t="s">
        <v>361</v>
      </c>
      <c r="C35" s="294" t="s">
        <v>967</v>
      </c>
      <c r="D35" s="283" t="s">
        <v>363</v>
      </c>
      <c r="E35" s="283" t="s">
        <v>364</v>
      </c>
      <c r="F35" s="295">
        <v>43787</v>
      </c>
      <c r="G35" s="295">
        <v>45596</v>
      </c>
      <c r="H35" s="283" t="s">
        <v>289</v>
      </c>
      <c r="I35" s="296">
        <v>60000</v>
      </c>
      <c r="J35" s="283" t="s">
        <v>968</v>
      </c>
      <c r="K35" s="283" t="s">
        <v>58</v>
      </c>
      <c r="L35" s="283" t="s">
        <v>58</v>
      </c>
      <c r="M35" s="283" t="s">
        <v>1284</v>
      </c>
      <c r="N35" s="283"/>
      <c r="O35" s="283"/>
      <c r="P35" s="283"/>
      <c r="Q35" s="283"/>
      <c r="R35" s="283"/>
      <c r="S35" s="283"/>
      <c r="T35" s="238" t="s">
        <v>1562</v>
      </c>
      <c r="U35" s="238"/>
      <c r="V35" s="238"/>
      <c r="W35" s="238"/>
      <c r="X35" s="238"/>
      <c r="Y35" s="283"/>
      <c r="Z35" s="283"/>
      <c r="AA35" s="283"/>
      <c r="AB35" s="283"/>
      <c r="AC35" s="283"/>
      <c r="AD35" s="283"/>
      <c r="AE35" s="283"/>
      <c r="AF35" s="283"/>
      <c r="AG35" s="283"/>
      <c r="AH35" s="283"/>
      <c r="AI35" s="283"/>
    </row>
    <row r="36" spans="1:35" s="255" customFormat="1" ht="257.45" customHeight="1" x14ac:dyDescent="0.25">
      <c r="A36" s="500" t="s">
        <v>1289</v>
      </c>
      <c r="B36" s="265" t="s">
        <v>376</v>
      </c>
      <c r="C36" s="269" t="s">
        <v>979</v>
      </c>
      <c r="D36" s="265" t="s">
        <v>378</v>
      </c>
      <c r="E36" s="265" t="s">
        <v>379</v>
      </c>
      <c r="F36" s="270">
        <v>43787</v>
      </c>
      <c r="G36" s="270">
        <v>45596</v>
      </c>
      <c r="H36" s="260" t="s">
        <v>1300</v>
      </c>
      <c r="I36" s="271">
        <v>0</v>
      </c>
      <c r="J36" s="265" t="s">
        <v>974</v>
      </c>
      <c r="K36" s="265" t="s">
        <v>382</v>
      </c>
      <c r="L36" s="265" t="s">
        <v>382</v>
      </c>
      <c r="M36" s="265"/>
      <c r="N36" s="265"/>
      <c r="O36" s="265"/>
      <c r="P36" s="265" t="s">
        <v>60</v>
      </c>
      <c r="Q36" s="265"/>
      <c r="R36" s="265"/>
      <c r="S36" s="265"/>
      <c r="T36" s="238" t="s">
        <v>1563</v>
      </c>
      <c r="U36" s="238"/>
      <c r="V36" s="238" t="s">
        <v>1563</v>
      </c>
      <c r="W36" s="236" t="s">
        <v>1300</v>
      </c>
      <c r="X36" s="238"/>
      <c r="Y36" s="265"/>
      <c r="Z36" s="265"/>
      <c r="AA36" s="265"/>
      <c r="AB36" s="265"/>
      <c r="AC36" s="265"/>
      <c r="AD36" s="265"/>
      <c r="AE36" s="265"/>
      <c r="AF36" s="265"/>
      <c r="AG36" s="265"/>
      <c r="AH36" s="265"/>
      <c r="AI36" s="265"/>
    </row>
    <row r="37" spans="1:35" s="255" customFormat="1" ht="257.45" customHeight="1" x14ac:dyDescent="0.25">
      <c r="A37" s="500"/>
      <c r="B37" s="238" t="s">
        <v>388</v>
      </c>
      <c r="C37" s="262" t="s">
        <v>389</v>
      </c>
      <c r="D37" s="238" t="s">
        <v>390</v>
      </c>
      <c r="E37" s="238" t="s">
        <v>391</v>
      </c>
      <c r="F37" s="263">
        <v>43788</v>
      </c>
      <c r="G37" s="263">
        <v>45017</v>
      </c>
      <c r="H37" s="261" t="s">
        <v>1300</v>
      </c>
      <c r="I37" s="264">
        <v>50000</v>
      </c>
      <c r="J37" s="261" t="s">
        <v>1301</v>
      </c>
      <c r="K37" s="238" t="s">
        <v>382</v>
      </c>
      <c r="L37" s="238" t="s">
        <v>382</v>
      </c>
      <c r="M37" s="238" t="s">
        <v>1295</v>
      </c>
      <c r="N37" s="265"/>
      <c r="O37" s="265" t="s">
        <v>60</v>
      </c>
      <c r="P37" s="265"/>
      <c r="Q37" s="265"/>
      <c r="R37" s="265"/>
      <c r="S37" s="265"/>
      <c r="T37" s="238" t="s">
        <v>1564</v>
      </c>
      <c r="U37" s="238"/>
      <c r="V37" s="238"/>
      <c r="W37" s="236" t="s">
        <v>1565</v>
      </c>
      <c r="X37" s="238" t="s">
        <v>1566</v>
      </c>
      <c r="Y37" s="238"/>
      <c r="Z37" s="238"/>
      <c r="AA37" s="238"/>
      <c r="AB37" s="263">
        <v>45596</v>
      </c>
      <c r="AC37" s="238"/>
      <c r="AD37" s="238"/>
      <c r="AE37" s="238"/>
      <c r="AF37" s="238"/>
      <c r="AG37" s="238"/>
      <c r="AH37" s="238"/>
      <c r="AI37" s="238"/>
    </row>
    <row r="38" spans="1:35" s="255" customFormat="1" ht="257.45" customHeight="1" x14ac:dyDescent="0.25">
      <c r="A38" s="500"/>
      <c r="B38" s="238" t="s">
        <v>404</v>
      </c>
      <c r="C38" s="262" t="s">
        <v>405</v>
      </c>
      <c r="D38" s="238" t="s">
        <v>351</v>
      </c>
      <c r="E38" s="238" t="s">
        <v>406</v>
      </c>
      <c r="F38" s="263">
        <v>43789</v>
      </c>
      <c r="G38" s="263">
        <v>45596</v>
      </c>
      <c r="H38" s="238" t="s">
        <v>408</v>
      </c>
      <c r="I38" s="264">
        <v>3500000</v>
      </c>
      <c r="J38" s="238" t="s">
        <v>1302</v>
      </c>
      <c r="K38" s="238" t="s">
        <v>410</v>
      </c>
      <c r="L38" s="238" t="s">
        <v>410</v>
      </c>
      <c r="M38" s="238" t="s">
        <v>991</v>
      </c>
      <c r="N38" s="265"/>
      <c r="O38" s="265"/>
      <c r="P38" s="265"/>
      <c r="Q38" s="265" t="s">
        <v>60</v>
      </c>
      <c r="R38" s="265"/>
      <c r="S38" s="265"/>
      <c r="T38" s="238" t="s">
        <v>1567</v>
      </c>
      <c r="U38" s="238" t="s">
        <v>1568</v>
      </c>
      <c r="V38" s="238"/>
      <c r="W38" s="238" t="s">
        <v>1569</v>
      </c>
      <c r="X38" s="238" t="s">
        <v>1570</v>
      </c>
      <c r="Y38" s="238"/>
      <c r="Z38" s="238"/>
      <c r="AA38" s="238"/>
      <c r="AB38" s="238"/>
      <c r="AC38" s="238"/>
      <c r="AD38" s="238"/>
      <c r="AE38" s="238"/>
      <c r="AF38" s="238"/>
      <c r="AG38" s="238"/>
      <c r="AH38" s="238"/>
      <c r="AI38" s="238"/>
    </row>
    <row r="39" spans="1:35" s="255" customFormat="1" ht="257.45" customHeight="1" x14ac:dyDescent="0.25">
      <c r="A39" s="500"/>
      <c r="B39" s="238" t="s">
        <v>417</v>
      </c>
      <c r="C39" s="262" t="s">
        <v>418</v>
      </c>
      <c r="D39" s="265" t="s">
        <v>419</v>
      </c>
      <c r="E39" s="265" t="s">
        <v>420</v>
      </c>
      <c r="F39" s="270">
        <v>43790</v>
      </c>
      <c r="G39" s="270">
        <v>45596</v>
      </c>
      <c r="H39" s="265" t="s">
        <v>422</v>
      </c>
      <c r="I39" s="271">
        <v>180000</v>
      </c>
      <c r="J39" s="265" t="s">
        <v>1571</v>
      </c>
      <c r="K39" s="265" t="s">
        <v>122</v>
      </c>
      <c r="L39" s="265" t="s">
        <v>122</v>
      </c>
      <c r="M39" s="265" t="s">
        <v>424</v>
      </c>
      <c r="N39" s="265"/>
      <c r="O39" s="265"/>
      <c r="P39" s="265"/>
      <c r="Q39" s="265" t="s">
        <v>60</v>
      </c>
      <c r="R39" s="265"/>
      <c r="S39" s="265"/>
      <c r="T39" s="238" t="s">
        <v>1572</v>
      </c>
      <c r="U39" s="238"/>
      <c r="V39" s="238"/>
      <c r="W39" s="238" t="s">
        <v>1489</v>
      </c>
      <c r="X39" s="238"/>
      <c r="Y39" s="265"/>
      <c r="Z39" s="265"/>
      <c r="AA39" s="265"/>
      <c r="AB39" s="265"/>
      <c r="AC39" s="265"/>
      <c r="AD39" s="265"/>
      <c r="AE39" s="265"/>
      <c r="AF39" s="265"/>
      <c r="AG39" s="265"/>
      <c r="AH39" s="265"/>
      <c r="AI39" s="265"/>
    </row>
    <row r="40" spans="1:35" s="255" customFormat="1" ht="257.45" customHeight="1" x14ac:dyDescent="0.25">
      <c r="A40" s="500"/>
      <c r="B40" s="238" t="s">
        <v>429</v>
      </c>
      <c r="C40" s="262" t="s">
        <v>430</v>
      </c>
      <c r="D40" s="265" t="s">
        <v>351</v>
      </c>
      <c r="E40" s="265" t="s">
        <v>431</v>
      </c>
      <c r="F40" s="270">
        <v>44509</v>
      </c>
      <c r="G40" s="270">
        <v>45596</v>
      </c>
      <c r="H40" s="265" t="s">
        <v>422</v>
      </c>
      <c r="I40" s="271">
        <v>60000</v>
      </c>
      <c r="J40" s="265" t="s">
        <v>995</v>
      </c>
      <c r="K40" s="265" t="s">
        <v>122</v>
      </c>
      <c r="L40" s="265" t="s">
        <v>122</v>
      </c>
      <c r="M40" s="265" t="s">
        <v>999</v>
      </c>
      <c r="N40" s="265"/>
      <c r="O40" s="265"/>
      <c r="P40" s="265"/>
      <c r="Q40" s="265"/>
      <c r="R40" s="265"/>
      <c r="S40" s="265"/>
      <c r="T40" s="238" t="s">
        <v>1572</v>
      </c>
      <c r="U40" s="238"/>
      <c r="V40" s="238"/>
      <c r="W40" s="238"/>
      <c r="X40" s="238" t="s">
        <v>1573</v>
      </c>
      <c r="Y40" s="265"/>
      <c r="Z40" s="265"/>
      <c r="AA40" s="265"/>
      <c r="AB40" s="265"/>
      <c r="AC40" s="265"/>
      <c r="AD40" s="265"/>
      <c r="AE40" s="265"/>
      <c r="AF40" s="265"/>
      <c r="AG40" s="265"/>
      <c r="AH40" s="265"/>
      <c r="AI40" s="265"/>
    </row>
    <row r="41" spans="1:35" s="255" customFormat="1" ht="257.45" customHeight="1" x14ac:dyDescent="0.25">
      <c r="A41" s="500"/>
      <c r="B41" s="238" t="s">
        <v>435</v>
      </c>
      <c r="C41" s="262" t="s">
        <v>436</v>
      </c>
      <c r="D41" s="265" t="s">
        <v>351</v>
      </c>
      <c r="E41" s="265" t="s">
        <v>437</v>
      </c>
      <c r="F41" s="270">
        <v>43790</v>
      </c>
      <c r="G41" s="270">
        <v>45596</v>
      </c>
      <c r="H41" s="265" t="s">
        <v>438</v>
      </c>
      <c r="I41" s="271">
        <v>750000</v>
      </c>
      <c r="J41" s="265" t="s">
        <v>1000</v>
      </c>
      <c r="K41" s="265" t="s">
        <v>219</v>
      </c>
      <c r="L41" s="265" t="s">
        <v>219</v>
      </c>
      <c r="M41" s="265"/>
      <c r="N41" s="265"/>
      <c r="O41" s="265"/>
      <c r="P41" s="265"/>
      <c r="Q41" s="265" t="s">
        <v>60</v>
      </c>
      <c r="R41" s="265"/>
      <c r="S41" s="265"/>
      <c r="T41" s="238"/>
      <c r="U41" s="238" t="s">
        <v>1574</v>
      </c>
      <c r="V41" s="238"/>
      <c r="W41" s="238" t="s">
        <v>1575</v>
      </c>
      <c r="X41" s="238" t="s">
        <v>1576</v>
      </c>
      <c r="Y41" s="265"/>
      <c r="Z41" s="265"/>
      <c r="AA41" s="265"/>
      <c r="AB41" s="265"/>
      <c r="AC41" s="265"/>
      <c r="AD41" s="265"/>
      <c r="AE41" s="265"/>
      <c r="AF41" s="265"/>
      <c r="AG41" s="265"/>
      <c r="AH41" s="265"/>
      <c r="AI41" s="265"/>
    </row>
    <row r="42" spans="1:35" s="255" customFormat="1" ht="257.45" customHeight="1" x14ac:dyDescent="0.25">
      <c r="A42" s="500"/>
      <c r="B42" s="238" t="s">
        <v>442</v>
      </c>
      <c r="C42" s="262" t="s">
        <v>443</v>
      </c>
      <c r="D42" s="265" t="s">
        <v>351</v>
      </c>
      <c r="E42" s="265" t="s">
        <v>444</v>
      </c>
      <c r="F42" s="270">
        <v>43791</v>
      </c>
      <c r="G42" s="270">
        <v>45596</v>
      </c>
      <c r="H42" s="265" t="s">
        <v>438</v>
      </c>
      <c r="I42" s="271">
        <v>750000</v>
      </c>
      <c r="J42" s="265" t="s">
        <v>1000</v>
      </c>
      <c r="K42" s="265" t="s">
        <v>219</v>
      </c>
      <c r="L42" s="265" t="s">
        <v>219</v>
      </c>
      <c r="M42" s="265"/>
      <c r="N42" s="265"/>
      <c r="O42" s="265"/>
      <c r="P42" s="265"/>
      <c r="Q42" s="265" t="s">
        <v>60</v>
      </c>
      <c r="R42" s="265"/>
      <c r="S42" s="265"/>
      <c r="T42" s="238"/>
      <c r="U42" s="238" t="s">
        <v>1574</v>
      </c>
      <c r="V42" s="238"/>
      <c r="W42" s="238" t="s">
        <v>1577</v>
      </c>
      <c r="X42" s="238" t="s">
        <v>1578</v>
      </c>
      <c r="Y42" s="265"/>
      <c r="Z42" s="265"/>
      <c r="AA42" s="265"/>
      <c r="AB42" s="265"/>
      <c r="AC42" s="265"/>
      <c r="AD42" s="265"/>
      <c r="AE42" s="265"/>
      <c r="AF42" s="265"/>
      <c r="AG42" s="265"/>
      <c r="AH42" s="265"/>
      <c r="AI42" s="265"/>
    </row>
    <row r="43" spans="1:35" s="255" customFormat="1" ht="257.45" customHeight="1" x14ac:dyDescent="0.25">
      <c r="A43" s="500"/>
      <c r="B43" s="238" t="s">
        <v>446</v>
      </c>
      <c r="C43" s="262" t="s">
        <v>447</v>
      </c>
      <c r="D43" s="265" t="s">
        <v>448</v>
      </c>
      <c r="E43" s="265" t="s">
        <v>449</v>
      </c>
      <c r="F43" s="270">
        <v>45260</v>
      </c>
      <c r="G43" s="270">
        <v>45596</v>
      </c>
      <c r="H43" s="265" t="s">
        <v>451</v>
      </c>
      <c r="I43" s="271">
        <v>125000</v>
      </c>
      <c r="J43" s="265" t="s">
        <v>1006</v>
      </c>
      <c r="K43" s="265" t="s">
        <v>219</v>
      </c>
      <c r="L43" s="265" t="s">
        <v>219</v>
      </c>
      <c r="M43" s="265" t="s">
        <v>456</v>
      </c>
      <c r="N43" s="265"/>
      <c r="O43" s="265" t="s">
        <v>60</v>
      </c>
      <c r="P43" s="265"/>
      <c r="Q43" s="265"/>
      <c r="R43" s="265"/>
      <c r="S43" s="265"/>
      <c r="T43" s="238" t="s">
        <v>1579</v>
      </c>
      <c r="U43" s="238"/>
      <c r="V43" s="238"/>
      <c r="W43" s="238"/>
      <c r="X43" s="238" t="s">
        <v>1580</v>
      </c>
      <c r="Y43" s="265"/>
      <c r="Z43" s="265"/>
      <c r="AA43" s="265"/>
      <c r="AB43" s="265"/>
      <c r="AC43" s="265"/>
      <c r="AD43" s="265"/>
      <c r="AE43" s="265"/>
      <c r="AF43" s="265"/>
      <c r="AG43" s="265"/>
      <c r="AH43" s="265"/>
      <c r="AI43" s="265"/>
    </row>
    <row r="44" spans="1:35" s="255" customFormat="1" ht="257.45" customHeight="1" thickBot="1" x14ac:dyDescent="0.3">
      <c r="A44" s="500"/>
      <c r="B44" s="256" t="s">
        <v>457</v>
      </c>
      <c r="C44" s="285" t="s">
        <v>458</v>
      </c>
      <c r="D44" s="288" t="s">
        <v>459</v>
      </c>
      <c r="E44" s="288" t="s">
        <v>460</v>
      </c>
      <c r="F44" s="298">
        <v>43791</v>
      </c>
      <c r="G44" s="298">
        <v>45596</v>
      </c>
      <c r="H44" s="288" t="s">
        <v>86</v>
      </c>
      <c r="I44" s="299">
        <v>750000</v>
      </c>
      <c r="J44" s="288" t="s">
        <v>1322</v>
      </c>
      <c r="K44" s="288" t="s">
        <v>88</v>
      </c>
      <c r="L44" s="288" t="s">
        <v>190</v>
      </c>
      <c r="M44" s="288" t="s">
        <v>1323</v>
      </c>
      <c r="N44" s="288"/>
      <c r="O44" s="288" t="s">
        <v>60</v>
      </c>
      <c r="P44" s="288"/>
      <c r="Q44" s="288"/>
      <c r="R44" s="288"/>
      <c r="S44" s="288"/>
      <c r="T44" s="238" t="s">
        <v>1324</v>
      </c>
      <c r="U44" s="238"/>
      <c r="V44" s="238" t="s">
        <v>1326</v>
      </c>
      <c r="W44" s="238" t="s">
        <v>1489</v>
      </c>
      <c r="X44" s="238" t="s">
        <v>1581</v>
      </c>
      <c r="Y44" s="288"/>
      <c r="Z44" s="288"/>
      <c r="AA44" s="288"/>
      <c r="AB44" s="288"/>
      <c r="AC44" s="288"/>
      <c r="AD44" s="288"/>
      <c r="AE44" s="288"/>
      <c r="AF44" s="288"/>
      <c r="AG44" s="288"/>
      <c r="AH44" s="288"/>
      <c r="AI44" s="288"/>
    </row>
    <row r="45" spans="1:35" s="292" customFormat="1" ht="257.45" customHeight="1" x14ac:dyDescent="0.25">
      <c r="A45" s="501" t="s">
        <v>1331</v>
      </c>
      <c r="B45" s="279" t="s">
        <v>470</v>
      </c>
      <c r="C45" s="289" t="s">
        <v>1337</v>
      </c>
      <c r="D45" s="279" t="s">
        <v>1332</v>
      </c>
      <c r="E45" s="279" t="s">
        <v>473</v>
      </c>
      <c r="F45" s="290">
        <v>43791</v>
      </c>
      <c r="G45" s="290">
        <v>45596</v>
      </c>
      <c r="H45" s="279" t="s">
        <v>474</v>
      </c>
      <c r="I45" s="291">
        <v>60000</v>
      </c>
      <c r="J45" s="279" t="s">
        <v>1015</v>
      </c>
      <c r="K45" s="279" t="s">
        <v>219</v>
      </c>
      <c r="L45" s="279" t="s">
        <v>219</v>
      </c>
      <c r="M45" s="279" t="s">
        <v>1016</v>
      </c>
      <c r="N45" s="279"/>
      <c r="O45" s="279"/>
      <c r="P45" s="279" t="s">
        <v>60</v>
      </c>
      <c r="Q45" s="279"/>
      <c r="R45" s="279"/>
      <c r="S45" s="279"/>
      <c r="T45" s="238" t="s">
        <v>1582</v>
      </c>
      <c r="U45" s="238" t="s">
        <v>1583</v>
      </c>
      <c r="V45" s="238" t="s">
        <v>1584</v>
      </c>
      <c r="W45" s="238"/>
      <c r="X45" s="238" t="s">
        <v>1585</v>
      </c>
      <c r="Y45" s="279"/>
      <c r="Z45" s="279"/>
      <c r="AA45" s="279"/>
      <c r="AB45" s="279"/>
      <c r="AC45" s="279"/>
      <c r="AD45" s="279"/>
      <c r="AE45" s="279"/>
      <c r="AF45" s="279"/>
      <c r="AG45" s="279"/>
      <c r="AH45" s="279"/>
      <c r="AI45" s="279"/>
    </row>
    <row r="46" spans="1:35" s="255" customFormat="1" ht="257.45" customHeight="1" x14ac:dyDescent="0.25">
      <c r="A46" s="502"/>
      <c r="B46" s="238" t="s">
        <v>482</v>
      </c>
      <c r="C46" s="262" t="s">
        <v>1338</v>
      </c>
      <c r="D46" s="238" t="s">
        <v>1586</v>
      </c>
      <c r="E46" s="238" t="s">
        <v>485</v>
      </c>
      <c r="F46" s="263">
        <v>44157</v>
      </c>
      <c r="G46" s="263">
        <v>45596</v>
      </c>
      <c r="H46" s="238" t="s">
        <v>120</v>
      </c>
      <c r="I46" s="264">
        <v>60000</v>
      </c>
      <c r="J46" s="238" t="s">
        <v>1587</v>
      </c>
      <c r="K46" s="238" t="s">
        <v>202</v>
      </c>
      <c r="L46" s="238" t="s">
        <v>58</v>
      </c>
      <c r="M46" s="238" t="s">
        <v>1026</v>
      </c>
      <c r="N46" s="265"/>
      <c r="O46" s="265"/>
      <c r="P46" s="265" t="s">
        <v>60</v>
      </c>
      <c r="Q46" s="265"/>
      <c r="R46" s="265"/>
      <c r="S46" s="265"/>
      <c r="T46" s="238" t="s">
        <v>1588</v>
      </c>
      <c r="U46" s="238" t="s">
        <v>1589</v>
      </c>
      <c r="V46" s="238" t="s">
        <v>1584</v>
      </c>
      <c r="W46" s="238"/>
      <c r="X46" s="238" t="s">
        <v>1590</v>
      </c>
      <c r="Y46" s="238"/>
      <c r="Z46" s="238"/>
      <c r="AA46" s="238"/>
      <c r="AB46" s="238"/>
      <c r="AC46" s="238"/>
      <c r="AD46" s="238"/>
      <c r="AE46" s="238"/>
      <c r="AF46" s="238"/>
      <c r="AG46" s="238"/>
      <c r="AH46" s="238"/>
      <c r="AI46" s="238"/>
    </row>
    <row r="47" spans="1:35" s="255" customFormat="1" ht="257.45" customHeight="1" x14ac:dyDescent="0.25">
      <c r="A47" s="502"/>
      <c r="B47" s="238" t="s">
        <v>493</v>
      </c>
      <c r="C47" s="262" t="s">
        <v>494</v>
      </c>
      <c r="D47" s="238" t="s">
        <v>1027</v>
      </c>
      <c r="E47" s="238" t="s">
        <v>496</v>
      </c>
      <c r="F47" s="263">
        <v>43791</v>
      </c>
      <c r="G47" s="263">
        <v>45596</v>
      </c>
      <c r="H47" s="238" t="s">
        <v>492</v>
      </c>
      <c r="I47" s="264">
        <v>0</v>
      </c>
      <c r="J47" s="238" t="s">
        <v>1591</v>
      </c>
      <c r="K47" s="238" t="s">
        <v>498</v>
      </c>
      <c r="L47" s="238" t="s">
        <v>498</v>
      </c>
      <c r="M47" s="238" t="s">
        <v>499</v>
      </c>
      <c r="N47" s="265"/>
      <c r="O47" s="265"/>
      <c r="P47" s="265"/>
      <c r="Q47" s="265" t="s">
        <v>60</v>
      </c>
      <c r="R47" s="265"/>
      <c r="S47" s="265"/>
      <c r="T47" s="238" t="s">
        <v>1592</v>
      </c>
      <c r="U47" s="238" t="s">
        <v>1593</v>
      </c>
      <c r="V47" s="238"/>
      <c r="W47" s="238" t="s">
        <v>1594</v>
      </c>
      <c r="X47" s="238" t="s">
        <v>1595</v>
      </c>
      <c r="Y47" s="238"/>
      <c r="Z47" s="238"/>
      <c r="AA47" s="238"/>
      <c r="AB47" s="238"/>
      <c r="AC47" s="238"/>
      <c r="AD47" s="238"/>
      <c r="AE47" s="238"/>
      <c r="AF47" s="238"/>
      <c r="AG47" s="238"/>
      <c r="AH47" s="238"/>
      <c r="AI47" s="238"/>
    </row>
    <row r="48" spans="1:35" s="255" customFormat="1" ht="257.45" customHeight="1" x14ac:dyDescent="0.25">
      <c r="A48" s="502"/>
      <c r="B48" s="238" t="s">
        <v>507</v>
      </c>
      <c r="C48" s="262" t="s">
        <v>508</v>
      </c>
      <c r="D48" s="238" t="s">
        <v>509</v>
      </c>
      <c r="E48" s="238" t="s">
        <v>496</v>
      </c>
      <c r="F48" s="263">
        <v>43792</v>
      </c>
      <c r="G48" s="263">
        <v>45596</v>
      </c>
      <c r="H48" s="238" t="s">
        <v>492</v>
      </c>
      <c r="I48" s="264">
        <v>0</v>
      </c>
      <c r="J48" s="238" t="s">
        <v>1033</v>
      </c>
      <c r="K48" s="238" t="s">
        <v>511</v>
      </c>
      <c r="L48" s="238" t="s">
        <v>512</v>
      </c>
      <c r="M48" s="238"/>
      <c r="N48" s="265"/>
      <c r="O48" s="265"/>
      <c r="P48" s="265"/>
      <c r="Q48" s="265" t="s">
        <v>60</v>
      </c>
      <c r="R48" s="265"/>
      <c r="S48" s="265"/>
      <c r="T48" s="238" t="s">
        <v>1596</v>
      </c>
      <c r="U48" s="238"/>
      <c r="V48" s="238"/>
      <c r="W48" s="238"/>
      <c r="X48" s="238" t="s">
        <v>1597</v>
      </c>
      <c r="Y48" s="238"/>
      <c r="Z48" s="238"/>
      <c r="AA48" s="238"/>
      <c r="AB48" s="238"/>
      <c r="AC48" s="238"/>
      <c r="AD48" s="238"/>
      <c r="AE48" s="238"/>
      <c r="AF48" s="238"/>
      <c r="AG48" s="238"/>
      <c r="AH48" s="238"/>
      <c r="AI48" s="238"/>
    </row>
    <row r="49" spans="1:35" s="255" customFormat="1" ht="257.45" customHeight="1" x14ac:dyDescent="0.25">
      <c r="A49" s="502"/>
      <c r="B49" s="238" t="s">
        <v>518</v>
      </c>
      <c r="C49" s="262" t="s">
        <v>519</v>
      </c>
      <c r="D49" s="238" t="s">
        <v>1348</v>
      </c>
      <c r="E49" s="238" t="s">
        <v>496</v>
      </c>
      <c r="F49" s="263">
        <v>43793</v>
      </c>
      <c r="G49" s="263">
        <v>45596</v>
      </c>
      <c r="H49" s="238" t="s">
        <v>149</v>
      </c>
      <c r="I49" s="264">
        <v>100000</v>
      </c>
      <c r="J49" s="238" t="s">
        <v>1598</v>
      </c>
      <c r="K49" s="238" t="s">
        <v>522</v>
      </c>
      <c r="L49" s="238" t="s">
        <v>523</v>
      </c>
      <c r="M49" s="238"/>
      <c r="N49" s="265"/>
      <c r="O49" s="265"/>
      <c r="P49" s="265"/>
      <c r="Q49" s="265" t="s">
        <v>60</v>
      </c>
      <c r="R49" s="265"/>
      <c r="S49" s="265"/>
      <c r="T49" s="238" t="s">
        <v>1599</v>
      </c>
      <c r="U49" s="238"/>
      <c r="V49" s="238"/>
      <c r="W49" s="238" t="s">
        <v>1600</v>
      </c>
      <c r="X49" s="238" t="s">
        <v>1601</v>
      </c>
      <c r="Y49" s="238"/>
      <c r="Z49" s="238"/>
      <c r="AA49" s="238"/>
      <c r="AB49" s="238"/>
      <c r="AC49" s="238"/>
      <c r="AD49" s="238"/>
      <c r="AE49" s="238"/>
      <c r="AF49" s="238"/>
      <c r="AG49" s="238"/>
      <c r="AH49" s="238"/>
      <c r="AI49" s="238"/>
    </row>
    <row r="50" spans="1:35" s="255" customFormat="1" ht="257.45" customHeight="1" x14ac:dyDescent="0.25">
      <c r="A50" s="502"/>
      <c r="B50" s="238" t="s">
        <v>528</v>
      </c>
      <c r="C50" s="262" t="s">
        <v>529</v>
      </c>
      <c r="D50" s="238" t="s">
        <v>530</v>
      </c>
      <c r="E50" s="238" t="s">
        <v>531</v>
      </c>
      <c r="F50" s="263">
        <v>43794</v>
      </c>
      <c r="G50" s="263">
        <v>45596</v>
      </c>
      <c r="H50" s="238" t="s">
        <v>532</v>
      </c>
      <c r="I50" s="264">
        <v>0</v>
      </c>
      <c r="J50" s="238" t="s">
        <v>1042</v>
      </c>
      <c r="K50" s="238" t="s">
        <v>534</v>
      </c>
      <c r="L50" s="238" t="s">
        <v>535</v>
      </c>
      <c r="M50" s="238"/>
      <c r="N50" s="265"/>
      <c r="O50" s="265"/>
      <c r="P50" s="265" t="s">
        <v>60</v>
      </c>
      <c r="Q50" s="265"/>
      <c r="R50" s="265"/>
      <c r="S50" s="265"/>
      <c r="T50" s="238" t="s">
        <v>1602</v>
      </c>
      <c r="U50" s="238"/>
      <c r="V50" s="238" t="s">
        <v>1603</v>
      </c>
      <c r="W50" s="238"/>
      <c r="X50" s="238" t="s">
        <v>1604</v>
      </c>
      <c r="Y50" s="238"/>
      <c r="Z50" s="238"/>
      <c r="AA50" s="238"/>
      <c r="AB50" s="238"/>
      <c r="AC50" s="238"/>
      <c r="AD50" s="238"/>
      <c r="AE50" s="238"/>
      <c r="AF50" s="238"/>
      <c r="AG50" s="238"/>
      <c r="AH50" s="238"/>
      <c r="AI50" s="238"/>
    </row>
    <row r="51" spans="1:35" s="255" customFormat="1" ht="257.45" customHeight="1" x14ac:dyDescent="0.25">
      <c r="A51" s="502"/>
      <c r="B51" s="238" t="s">
        <v>542</v>
      </c>
      <c r="C51" s="262" t="s">
        <v>543</v>
      </c>
      <c r="D51" s="238" t="s">
        <v>495</v>
      </c>
      <c r="E51" s="238" t="s">
        <v>544</v>
      </c>
      <c r="F51" s="263">
        <v>43795</v>
      </c>
      <c r="G51" s="263">
        <v>45596</v>
      </c>
      <c r="H51" s="238" t="s">
        <v>545</v>
      </c>
      <c r="I51" s="264">
        <v>0</v>
      </c>
      <c r="J51" s="238" t="s">
        <v>1045</v>
      </c>
      <c r="K51" s="238" t="s">
        <v>547</v>
      </c>
      <c r="L51" s="238" t="s">
        <v>548</v>
      </c>
      <c r="M51" s="238" t="s">
        <v>1046</v>
      </c>
      <c r="N51" s="265"/>
      <c r="O51" s="265"/>
      <c r="P51" s="265" t="s">
        <v>60</v>
      </c>
      <c r="Q51" s="265"/>
      <c r="R51" s="265"/>
      <c r="S51" s="265"/>
      <c r="T51" s="238" t="s">
        <v>1605</v>
      </c>
      <c r="U51" s="238" t="s">
        <v>1606</v>
      </c>
      <c r="V51" s="238" t="s">
        <v>1607</v>
      </c>
      <c r="W51" s="238" t="s">
        <v>1489</v>
      </c>
      <c r="X51" s="238" t="s">
        <v>1608</v>
      </c>
      <c r="Y51" s="238"/>
      <c r="Z51" s="238"/>
      <c r="AA51" s="238"/>
      <c r="AB51" s="238"/>
      <c r="AC51" s="238"/>
      <c r="AD51" s="238"/>
      <c r="AE51" s="238"/>
      <c r="AF51" s="238"/>
      <c r="AG51" s="238"/>
      <c r="AH51" s="238"/>
      <c r="AI51" s="238"/>
    </row>
    <row r="52" spans="1:35" s="255" customFormat="1" ht="257.45" customHeight="1" x14ac:dyDescent="0.25">
      <c r="A52" s="502"/>
      <c r="B52" s="238" t="s">
        <v>558</v>
      </c>
      <c r="C52" s="262" t="s">
        <v>559</v>
      </c>
      <c r="D52" s="238" t="s">
        <v>495</v>
      </c>
      <c r="E52" s="238" t="s">
        <v>560</v>
      </c>
      <c r="F52" s="263">
        <v>43796</v>
      </c>
      <c r="G52" s="263">
        <v>45596</v>
      </c>
      <c r="H52" s="238" t="s">
        <v>561</v>
      </c>
      <c r="I52" s="264">
        <v>0</v>
      </c>
      <c r="J52" s="238" t="s">
        <v>562</v>
      </c>
      <c r="K52" s="238" t="s">
        <v>219</v>
      </c>
      <c r="L52" s="238" t="s">
        <v>219</v>
      </c>
      <c r="M52" s="238" t="s">
        <v>1360</v>
      </c>
      <c r="N52" s="265"/>
      <c r="O52" s="265" t="s">
        <v>60</v>
      </c>
      <c r="P52" s="265"/>
      <c r="Q52" s="265"/>
      <c r="R52" s="265"/>
      <c r="S52" s="265"/>
      <c r="T52" s="238" t="s">
        <v>1609</v>
      </c>
      <c r="U52" s="238"/>
      <c r="V52" s="238" t="s">
        <v>1610</v>
      </c>
      <c r="W52" s="238" t="s">
        <v>1577</v>
      </c>
      <c r="X52" s="238" t="s">
        <v>1611</v>
      </c>
      <c r="Y52" s="238"/>
      <c r="Z52" s="238"/>
      <c r="AA52" s="238"/>
      <c r="AB52" s="238"/>
      <c r="AC52" s="238"/>
      <c r="AD52" s="238"/>
      <c r="AE52" s="238"/>
      <c r="AF52" s="238"/>
      <c r="AG52" s="238"/>
      <c r="AH52" s="238"/>
      <c r="AI52" s="238"/>
    </row>
    <row r="53" spans="1:35" s="255" customFormat="1" ht="257.45" customHeight="1" x14ac:dyDescent="0.25">
      <c r="A53" s="502"/>
      <c r="B53" s="238" t="s">
        <v>564</v>
      </c>
      <c r="C53" s="269" t="s">
        <v>565</v>
      </c>
      <c r="D53" s="265" t="s">
        <v>1363</v>
      </c>
      <c r="E53" s="265" t="s">
        <v>567</v>
      </c>
      <c r="F53" s="270">
        <v>43922</v>
      </c>
      <c r="G53" s="270">
        <v>45596</v>
      </c>
      <c r="H53" s="265" t="s">
        <v>568</v>
      </c>
      <c r="I53" s="271">
        <v>0</v>
      </c>
      <c r="J53" s="265" t="s">
        <v>1364</v>
      </c>
      <c r="K53" s="265" t="s">
        <v>219</v>
      </c>
      <c r="L53" s="265" t="s">
        <v>219</v>
      </c>
      <c r="M53" s="265" t="s">
        <v>1365</v>
      </c>
      <c r="N53" s="265"/>
      <c r="O53" s="265"/>
      <c r="P53" s="265"/>
      <c r="Q53" s="265"/>
      <c r="R53" s="265" t="s">
        <v>60</v>
      </c>
      <c r="S53" s="265"/>
      <c r="T53" s="238"/>
      <c r="U53" s="238"/>
      <c r="V53" s="238"/>
      <c r="W53" s="238"/>
      <c r="X53" s="238"/>
      <c r="Y53" s="265"/>
      <c r="Z53" s="265"/>
      <c r="AA53" s="265"/>
      <c r="AB53" s="265"/>
      <c r="AC53" s="265"/>
      <c r="AD53" s="265"/>
      <c r="AE53" s="265"/>
      <c r="AF53" s="265"/>
      <c r="AG53" s="265"/>
      <c r="AH53" s="265"/>
      <c r="AI53" s="265"/>
    </row>
    <row r="54" spans="1:35" s="297" customFormat="1" ht="257.45" customHeight="1" thickBot="1" x14ac:dyDescent="0.3">
      <c r="A54" s="503"/>
      <c r="B54" s="280" t="s">
        <v>579</v>
      </c>
      <c r="C54" s="294" t="s">
        <v>580</v>
      </c>
      <c r="D54" s="283" t="s">
        <v>1370</v>
      </c>
      <c r="E54" s="283" t="s">
        <v>582</v>
      </c>
      <c r="F54" s="295">
        <v>43796</v>
      </c>
      <c r="G54" s="295">
        <v>45596</v>
      </c>
      <c r="H54" s="265" t="s">
        <v>1536</v>
      </c>
      <c r="I54" s="296">
        <v>0</v>
      </c>
      <c r="J54" s="254" t="s">
        <v>1612</v>
      </c>
      <c r="K54" s="283" t="s">
        <v>585</v>
      </c>
      <c r="L54" s="283" t="s">
        <v>585</v>
      </c>
      <c r="M54" s="283" t="s">
        <v>1064</v>
      </c>
      <c r="N54" s="283"/>
      <c r="O54" s="283"/>
      <c r="P54" s="283"/>
      <c r="Q54" s="283" t="s">
        <v>60</v>
      </c>
      <c r="R54" s="283"/>
      <c r="S54" s="283"/>
      <c r="T54" s="238" t="s">
        <v>1613</v>
      </c>
      <c r="U54" s="238"/>
      <c r="V54" s="238"/>
      <c r="W54" s="238" t="s">
        <v>1614</v>
      </c>
      <c r="X54" s="238" t="s">
        <v>1615</v>
      </c>
      <c r="Y54" s="283"/>
      <c r="Z54" s="283"/>
      <c r="AA54" s="283"/>
      <c r="AB54" s="283"/>
      <c r="AC54" s="283"/>
      <c r="AD54" s="283"/>
      <c r="AE54" s="283"/>
      <c r="AF54" s="283"/>
      <c r="AG54" s="283"/>
      <c r="AH54" s="283"/>
      <c r="AI54" s="283"/>
    </row>
    <row r="55" spans="1:35" s="255" customFormat="1" ht="257.45" customHeight="1" x14ac:dyDescent="0.25">
      <c r="A55" s="500" t="s">
        <v>1376</v>
      </c>
      <c r="B55" s="265" t="s">
        <v>594</v>
      </c>
      <c r="C55" s="269" t="s">
        <v>595</v>
      </c>
      <c r="D55" s="265" t="s">
        <v>607</v>
      </c>
      <c r="E55" s="265" t="s">
        <v>1070</v>
      </c>
      <c r="F55" s="270">
        <v>43796</v>
      </c>
      <c r="G55" s="270">
        <v>45596</v>
      </c>
      <c r="H55" s="265" t="s">
        <v>598</v>
      </c>
      <c r="I55" s="271">
        <v>150000</v>
      </c>
      <c r="J55" s="300" t="s">
        <v>1383</v>
      </c>
      <c r="K55" s="265" t="s">
        <v>600</v>
      </c>
      <c r="L55" s="265" t="s">
        <v>600</v>
      </c>
      <c r="M55" s="265" t="s">
        <v>601</v>
      </c>
      <c r="N55" s="265"/>
      <c r="O55" s="265"/>
      <c r="P55" s="265"/>
      <c r="Q55" s="265" t="s">
        <v>60</v>
      </c>
      <c r="R55" s="265"/>
      <c r="S55" s="265"/>
      <c r="T55" s="238" t="s">
        <v>1616</v>
      </c>
      <c r="U55" s="238" t="s">
        <v>1617</v>
      </c>
      <c r="V55" s="238"/>
      <c r="W55" s="238" t="s">
        <v>1618</v>
      </c>
      <c r="X55" s="238" t="s">
        <v>1619</v>
      </c>
      <c r="Y55" s="265"/>
      <c r="Z55" s="265"/>
      <c r="AA55" s="265"/>
      <c r="AB55" s="265"/>
      <c r="AC55" s="265"/>
      <c r="AD55" s="265"/>
      <c r="AE55" s="265"/>
      <c r="AF55" s="265"/>
      <c r="AG55" s="265"/>
      <c r="AH55" s="265"/>
      <c r="AI55" s="265"/>
    </row>
    <row r="56" spans="1:35" s="255" customFormat="1" ht="257.45" customHeight="1" x14ac:dyDescent="0.25">
      <c r="A56" s="500"/>
      <c r="B56" s="238" t="s">
        <v>611</v>
      </c>
      <c r="C56" s="262" t="s">
        <v>612</v>
      </c>
      <c r="D56" s="238" t="s">
        <v>613</v>
      </c>
      <c r="E56" s="238" t="s">
        <v>614</v>
      </c>
      <c r="F56" s="263">
        <v>43796</v>
      </c>
      <c r="G56" s="263">
        <v>44652</v>
      </c>
      <c r="H56" s="238" t="s">
        <v>615</v>
      </c>
      <c r="I56" s="264">
        <v>0</v>
      </c>
      <c r="J56" s="238" t="s">
        <v>1620</v>
      </c>
      <c r="K56" s="238" t="s">
        <v>219</v>
      </c>
      <c r="L56" s="238" t="s">
        <v>219</v>
      </c>
      <c r="M56" s="238" t="s">
        <v>1080</v>
      </c>
      <c r="N56" s="265"/>
      <c r="O56" s="265"/>
      <c r="P56" s="265"/>
      <c r="Q56" s="265"/>
      <c r="R56" s="265" t="s">
        <v>60</v>
      </c>
      <c r="S56" s="265"/>
      <c r="T56" s="238"/>
      <c r="U56" s="238"/>
      <c r="V56" s="238"/>
      <c r="W56" s="238"/>
      <c r="X56" s="238"/>
      <c r="Y56" s="238"/>
      <c r="Z56" s="238"/>
      <c r="AA56" s="238"/>
      <c r="AB56" s="238"/>
      <c r="AC56" s="238"/>
      <c r="AD56" s="238"/>
      <c r="AE56" s="238"/>
      <c r="AF56" s="238"/>
      <c r="AG56" s="238"/>
      <c r="AH56" s="238"/>
      <c r="AI56" s="238"/>
    </row>
    <row r="57" spans="1:35" s="255" customFormat="1" ht="257.45" customHeight="1" x14ac:dyDescent="0.25">
      <c r="A57" s="500"/>
      <c r="B57" s="238" t="s">
        <v>625</v>
      </c>
      <c r="C57" s="262" t="s">
        <v>626</v>
      </c>
      <c r="D57" s="238" t="s">
        <v>627</v>
      </c>
      <c r="E57" s="238" t="s">
        <v>628</v>
      </c>
      <c r="F57" s="263">
        <v>43952</v>
      </c>
      <c r="G57" s="263">
        <v>45230</v>
      </c>
      <c r="H57" s="238" t="s">
        <v>149</v>
      </c>
      <c r="I57" s="264">
        <v>50000</v>
      </c>
      <c r="J57" s="238" t="s">
        <v>631</v>
      </c>
      <c r="K57" s="238" t="s">
        <v>600</v>
      </c>
      <c r="L57" s="238" t="s">
        <v>600</v>
      </c>
      <c r="M57" s="238" t="s">
        <v>1082</v>
      </c>
      <c r="N57" s="265"/>
      <c r="O57" s="265"/>
      <c r="P57" s="265"/>
      <c r="Q57" s="265"/>
      <c r="R57" s="265"/>
      <c r="S57" s="265" t="s">
        <v>6</v>
      </c>
      <c r="T57" s="238"/>
      <c r="U57" s="238"/>
      <c r="V57" s="238"/>
      <c r="W57" s="238"/>
      <c r="X57" s="238"/>
      <c r="Y57" s="238"/>
      <c r="Z57" s="238"/>
      <c r="AA57" s="238"/>
      <c r="AB57" s="238"/>
      <c r="AC57" s="238"/>
      <c r="AD57" s="238"/>
      <c r="AE57" s="238"/>
      <c r="AF57" s="238"/>
      <c r="AG57" s="238"/>
      <c r="AH57" s="238"/>
      <c r="AI57" s="238"/>
    </row>
    <row r="58" spans="1:35" s="255" customFormat="1" ht="315.75" customHeight="1" x14ac:dyDescent="0.25">
      <c r="A58" s="500"/>
      <c r="B58" s="238" t="s">
        <v>638</v>
      </c>
      <c r="C58" s="266" t="s">
        <v>1402</v>
      </c>
      <c r="D58" s="238" t="s">
        <v>1403</v>
      </c>
      <c r="E58" s="238" t="s">
        <v>640</v>
      </c>
      <c r="F58" s="263">
        <v>43952</v>
      </c>
      <c r="G58" s="263">
        <v>45596</v>
      </c>
      <c r="H58" s="238" t="s">
        <v>1621</v>
      </c>
      <c r="I58" s="264">
        <v>50000</v>
      </c>
      <c r="J58" s="238" t="s">
        <v>1405</v>
      </c>
      <c r="K58" s="238" t="s">
        <v>642</v>
      </c>
      <c r="L58" s="238" t="s">
        <v>642</v>
      </c>
      <c r="M58" s="238"/>
      <c r="N58" s="265"/>
      <c r="O58" s="265"/>
      <c r="P58" s="265"/>
      <c r="Q58" s="265" t="s">
        <v>60</v>
      </c>
      <c r="R58" s="265"/>
      <c r="S58" s="265"/>
      <c r="T58" s="238" t="s">
        <v>1622</v>
      </c>
      <c r="U58" s="238" t="s">
        <v>1623</v>
      </c>
      <c r="V58" s="238"/>
      <c r="W58" s="238" t="s">
        <v>1624</v>
      </c>
      <c r="X58" s="238" t="s">
        <v>1625</v>
      </c>
      <c r="Y58" s="238"/>
      <c r="Z58" s="238"/>
      <c r="AA58" s="238"/>
      <c r="AB58" s="238"/>
      <c r="AC58" s="238"/>
      <c r="AD58" s="238"/>
      <c r="AE58" s="238"/>
      <c r="AF58" s="238"/>
      <c r="AG58" s="238"/>
      <c r="AH58" s="238"/>
      <c r="AI58" s="238"/>
    </row>
    <row r="59" spans="1:35" s="255" customFormat="1" ht="257.45" customHeight="1" thickBot="1" x14ac:dyDescent="0.3">
      <c r="A59" s="500"/>
      <c r="B59" s="256" t="s">
        <v>648</v>
      </c>
      <c r="C59" s="285" t="s">
        <v>649</v>
      </c>
      <c r="D59" s="256" t="s">
        <v>650</v>
      </c>
      <c r="E59" s="256" t="s">
        <v>651</v>
      </c>
      <c r="F59" s="286">
        <v>43796</v>
      </c>
      <c r="G59" s="286">
        <v>45596</v>
      </c>
      <c r="H59" s="256" t="s">
        <v>1092</v>
      </c>
      <c r="I59" s="287">
        <v>250000</v>
      </c>
      <c r="J59" s="267" t="s">
        <v>1626</v>
      </c>
      <c r="K59" s="256" t="s">
        <v>219</v>
      </c>
      <c r="L59" s="256" t="s">
        <v>219</v>
      </c>
      <c r="M59" s="256" t="s">
        <v>1407</v>
      </c>
      <c r="N59" s="288"/>
      <c r="O59" s="288"/>
      <c r="P59" s="288"/>
      <c r="Q59" s="288" t="s">
        <v>60</v>
      </c>
      <c r="R59" s="288"/>
      <c r="S59" s="288"/>
      <c r="T59" s="238" t="s">
        <v>1627</v>
      </c>
      <c r="U59" s="238" t="s">
        <v>1628</v>
      </c>
      <c r="V59" s="238"/>
      <c r="W59" s="238" t="s">
        <v>1629</v>
      </c>
      <c r="X59" s="238" t="s">
        <v>1630</v>
      </c>
      <c r="Y59" s="256"/>
      <c r="Z59" s="256"/>
      <c r="AA59" s="256"/>
      <c r="AB59" s="256"/>
      <c r="AC59" s="256"/>
      <c r="AD59" s="256"/>
      <c r="AE59" s="256"/>
      <c r="AF59" s="256"/>
      <c r="AG59" s="256"/>
      <c r="AH59" s="256"/>
      <c r="AI59" s="256"/>
    </row>
    <row r="60" spans="1:35" s="292" customFormat="1" ht="257.45" customHeight="1" x14ac:dyDescent="0.25">
      <c r="A60" s="501" t="s">
        <v>1411</v>
      </c>
      <c r="B60" s="279" t="s">
        <v>661</v>
      </c>
      <c r="C60" s="289" t="s">
        <v>662</v>
      </c>
      <c r="D60" s="279" t="s">
        <v>1093</v>
      </c>
      <c r="E60" s="279" t="s">
        <v>664</v>
      </c>
      <c r="F60" s="290">
        <v>43796</v>
      </c>
      <c r="G60" s="290">
        <v>45596</v>
      </c>
      <c r="H60" s="279" t="s">
        <v>665</v>
      </c>
      <c r="I60" s="291">
        <v>25000</v>
      </c>
      <c r="J60" s="279" t="s">
        <v>1412</v>
      </c>
      <c r="K60" s="279" t="s">
        <v>219</v>
      </c>
      <c r="L60" s="279" t="s">
        <v>219</v>
      </c>
      <c r="M60" s="279" t="s">
        <v>667</v>
      </c>
      <c r="N60" s="279"/>
      <c r="O60" s="279"/>
      <c r="P60" s="279" t="s">
        <v>60</v>
      </c>
      <c r="Q60" s="279"/>
      <c r="R60" s="279"/>
      <c r="S60" s="279"/>
      <c r="T60" s="238"/>
      <c r="U60" s="238"/>
      <c r="V60" s="238" t="s">
        <v>1631</v>
      </c>
      <c r="W60" s="238" t="s">
        <v>1632</v>
      </c>
      <c r="X60" s="238" t="s">
        <v>1633</v>
      </c>
      <c r="Y60" s="279" t="s">
        <v>1634</v>
      </c>
      <c r="Z60" s="279" t="s">
        <v>1635</v>
      </c>
      <c r="AA60" s="279"/>
      <c r="AB60" s="279"/>
      <c r="AC60" s="279"/>
      <c r="AD60" s="279"/>
      <c r="AE60" s="279"/>
      <c r="AF60" s="279" t="s">
        <v>1636</v>
      </c>
      <c r="AG60" s="279"/>
      <c r="AH60" s="279"/>
      <c r="AI60" s="279"/>
    </row>
    <row r="61" spans="1:35" s="255" customFormat="1" ht="257.45" customHeight="1" x14ac:dyDescent="0.25">
      <c r="A61" s="502"/>
      <c r="B61" s="238" t="s">
        <v>671</v>
      </c>
      <c r="C61" s="262" t="s">
        <v>672</v>
      </c>
      <c r="D61" s="238" t="s">
        <v>1415</v>
      </c>
      <c r="E61" s="238" t="s">
        <v>673</v>
      </c>
      <c r="F61" s="263">
        <v>43797</v>
      </c>
      <c r="G61" s="263">
        <v>45596</v>
      </c>
      <c r="H61" s="238" t="s">
        <v>674</v>
      </c>
      <c r="I61" s="264">
        <v>0</v>
      </c>
      <c r="J61" s="238" t="s">
        <v>1416</v>
      </c>
      <c r="K61" s="238" t="s">
        <v>219</v>
      </c>
      <c r="L61" s="238" t="s">
        <v>219</v>
      </c>
      <c r="M61" s="238" t="s">
        <v>1417</v>
      </c>
      <c r="N61" s="265"/>
      <c r="O61" s="265"/>
      <c r="P61" s="265"/>
      <c r="Q61" s="265" t="s">
        <v>60</v>
      </c>
      <c r="R61" s="265"/>
      <c r="S61" s="265"/>
      <c r="T61" s="238"/>
      <c r="U61" s="238"/>
      <c r="V61" s="238"/>
      <c r="W61" s="238" t="s">
        <v>1637</v>
      </c>
      <c r="X61" s="238" t="s">
        <v>1638</v>
      </c>
      <c r="Y61" s="238"/>
      <c r="Z61" s="238"/>
      <c r="AA61" s="238"/>
      <c r="AB61" s="238"/>
      <c r="AC61" s="238"/>
      <c r="AD61" s="238"/>
      <c r="AE61" s="238"/>
      <c r="AF61" s="238"/>
      <c r="AG61" s="238"/>
      <c r="AH61" s="238"/>
      <c r="AI61" s="238"/>
    </row>
    <row r="62" spans="1:35" s="255" customFormat="1" ht="257.45" customHeight="1" x14ac:dyDescent="0.25">
      <c r="A62" s="502"/>
      <c r="B62" s="238" t="s">
        <v>682</v>
      </c>
      <c r="C62" s="262" t="s">
        <v>683</v>
      </c>
      <c r="D62" s="238" t="s">
        <v>1420</v>
      </c>
      <c r="E62" s="238" t="s">
        <v>1103</v>
      </c>
      <c r="F62" s="263">
        <v>43798</v>
      </c>
      <c r="G62" s="263">
        <v>45596</v>
      </c>
      <c r="H62" s="238" t="s">
        <v>686</v>
      </c>
      <c r="I62" s="264">
        <v>0</v>
      </c>
      <c r="J62" s="238" t="s">
        <v>1639</v>
      </c>
      <c r="K62" s="238" t="s">
        <v>600</v>
      </c>
      <c r="L62" s="238" t="s">
        <v>600</v>
      </c>
      <c r="M62" s="238" t="s">
        <v>1417</v>
      </c>
      <c r="N62" s="265"/>
      <c r="O62" s="265"/>
      <c r="P62" s="265"/>
      <c r="Q62" s="265" t="s">
        <v>60</v>
      </c>
      <c r="R62" s="265"/>
      <c r="S62" s="265"/>
      <c r="T62" s="238" t="s">
        <v>1640</v>
      </c>
      <c r="U62" s="238" t="s">
        <v>1641</v>
      </c>
      <c r="V62" s="238"/>
      <c r="W62" s="238" t="s">
        <v>1642</v>
      </c>
      <c r="X62" s="238" t="s">
        <v>1643</v>
      </c>
      <c r="Y62" s="238"/>
      <c r="Z62" s="238"/>
      <c r="AA62" s="238"/>
      <c r="AB62" s="238"/>
      <c r="AC62" s="238"/>
      <c r="AD62" s="238"/>
      <c r="AE62" s="238"/>
      <c r="AF62" s="238"/>
      <c r="AG62" s="238"/>
      <c r="AH62" s="238"/>
      <c r="AI62" s="238"/>
    </row>
    <row r="63" spans="1:35" s="255" customFormat="1" ht="257.45" customHeight="1" x14ac:dyDescent="0.25">
      <c r="A63" s="502"/>
      <c r="B63" s="238" t="s">
        <v>690</v>
      </c>
      <c r="C63" s="262" t="s">
        <v>691</v>
      </c>
      <c r="D63" s="238" t="s">
        <v>1415</v>
      </c>
      <c r="E63" s="238" t="s">
        <v>692</v>
      </c>
      <c r="F63" s="263">
        <v>43922</v>
      </c>
      <c r="G63" s="263">
        <v>45383</v>
      </c>
      <c r="H63" s="238" t="s">
        <v>149</v>
      </c>
      <c r="I63" s="264">
        <v>0</v>
      </c>
      <c r="J63" s="238" t="s">
        <v>694</v>
      </c>
      <c r="K63" s="238" t="s">
        <v>600</v>
      </c>
      <c r="L63" s="238" t="s">
        <v>600</v>
      </c>
      <c r="M63" s="238" t="s">
        <v>1417</v>
      </c>
      <c r="N63" s="265"/>
      <c r="O63" s="265"/>
      <c r="P63" s="265"/>
      <c r="Q63" s="265" t="s">
        <v>60</v>
      </c>
      <c r="R63" s="265"/>
      <c r="S63" s="265"/>
      <c r="T63" s="238" t="s">
        <v>1644</v>
      </c>
      <c r="U63" s="238"/>
      <c r="V63" s="238"/>
      <c r="W63" s="238" t="s">
        <v>1275</v>
      </c>
      <c r="X63" s="238" t="s">
        <v>1645</v>
      </c>
      <c r="Y63" s="238"/>
      <c r="Z63" s="238"/>
      <c r="AA63" s="238"/>
      <c r="AB63" s="263"/>
      <c r="AC63" s="263">
        <v>45596</v>
      </c>
      <c r="AD63" s="238"/>
      <c r="AE63" s="238"/>
      <c r="AF63" s="238"/>
      <c r="AG63" s="238"/>
      <c r="AH63" s="238"/>
      <c r="AI63" s="238"/>
    </row>
    <row r="64" spans="1:35" s="297" customFormat="1" ht="257.45" customHeight="1" thickBot="1" x14ac:dyDescent="0.3">
      <c r="A64" s="503"/>
      <c r="B64" s="280" t="s">
        <v>699</v>
      </c>
      <c r="C64" s="301" t="s">
        <v>1114</v>
      </c>
      <c r="D64" s="280" t="s">
        <v>701</v>
      </c>
      <c r="E64" s="280" t="s">
        <v>1115</v>
      </c>
      <c r="F64" s="281">
        <v>43797</v>
      </c>
      <c r="G64" s="281">
        <v>45596</v>
      </c>
      <c r="H64" s="280" t="s">
        <v>703</v>
      </c>
      <c r="I64" s="282">
        <v>0</v>
      </c>
      <c r="J64" s="280" t="s">
        <v>1116</v>
      </c>
      <c r="K64" s="280" t="s">
        <v>219</v>
      </c>
      <c r="L64" s="280" t="s">
        <v>219</v>
      </c>
      <c r="M64" s="280" t="s">
        <v>1121</v>
      </c>
      <c r="N64" s="283"/>
      <c r="O64" s="283"/>
      <c r="P64" s="283"/>
      <c r="Q64" s="283" t="s">
        <v>60</v>
      </c>
      <c r="R64" s="283"/>
      <c r="S64" s="283"/>
      <c r="T64" s="238" t="s">
        <v>1646</v>
      </c>
      <c r="U64" s="238"/>
      <c r="V64" s="238"/>
      <c r="W64" s="238" t="s">
        <v>1275</v>
      </c>
      <c r="X64" s="238"/>
      <c r="Y64" s="280"/>
      <c r="Z64" s="280"/>
      <c r="AA64" s="280"/>
      <c r="AB64" s="280"/>
      <c r="AC64" s="280"/>
      <c r="AD64" s="280"/>
      <c r="AE64" s="280"/>
      <c r="AF64" s="280"/>
      <c r="AG64" s="280"/>
      <c r="AH64" s="280"/>
      <c r="AI64" s="280"/>
    </row>
    <row r="65" spans="1:35" s="292" customFormat="1" ht="257.45" customHeight="1" x14ac:dyDescent="0.25">
      <c r="A65" s="501" t="s">
        <v>1425</v>
      </c>
      <c r="B65" s="279" t="s">
        <v>709</v>
      </c>
      <c r="C65" s="289" t="s">
        <v>710</v>
      </c>
      <c r="D65" s="279" t="s">
        <v>711</v>
      </c>
      <c r="E65" s="279" t="s">
        <v>712</v>
      </c>
      <c r="F65" s="290">
        <v>44163</v>
      </c>
      <c r="G65" s="290">
        <v>45596</v>
      </c>
      <c r="H65" s="279" t="s">
        <v>665</v>
      </c>
      <c r="I65" s="291">
        <v>25000</v>
      </c>
      <c r="J65" s="279" t="s">
        <v>1426</v>
      </c>
      <c r="K65" s="279" t="s">
        <v>219</v>
      </c>
      <c r="L65" s="279" t="s">
        <v>219</v>
      </c>
      <c r="M65" s="279" t="s">
        <v>714</v>
      </c>
      <c r="N65" s="279"/>
      <c r="O65" s="279" t="s">
        <v>60</v>
      </c>
      <c r="P65" s="279"/>
      <c r="Q65" s="279"/>
      <c r="R65" s="279"/>
      <c r="S65" s="279" t="s">
        <v>6</v>
      </c>
      <c r="T65" s="238" t="s">
        <v>1647</v>
      </c>
      <c r="U65" s="238"/>
      <c r="V65" s="238" t="s">
        <v>1081</v>
      </c>
      <c r="W65" s="238" t="s">
        <v>1489</v>
      </c>
      <c r="X65" s="238" t="s">
        <v>1648</v>
      </c>
      <c r="Y65" s="238" t="s">
        <v>1647</v>
      </c>
      <c r="Z65" s="279"/>
      <c r="AA65" s="279"/>
      <c r="AB65" s="279"/>
      <c r="AC65" s="279"/>
      <c r="AD65" s="279"/>
      <c r="AE65" s="279"/>
      <c r="AF65" s="279"/>
      <c r="AG65" s="279"/>
      <c r="AH65" s="279"/>
      <c r="AI65" s="279"/>
    </row>
    <row r="66" spans="1:35" s="255" customFormat="1" ht="257.45" customHeight="1" x14ac:dyDescent="0.25">
      <c r="A66" s="502"/>
      <c r="B66" s="238" t="s">
        <v>723</v>
      </c>
      <c r="C66" s="262" t="s">
        <v>724</v>
      </c>
      <c r="D66" s="238" t="s">
        <v>1431</v>
      </c>
      <c r="E66" s="238" t="s">
        <v>726</v>
      </c>
      <c r="F66" s="263">
        <v>43797</v>
      </c>
      <c r="G66" s="263">
        <v>45596</v>
      </c>
      <c r="H66" s="238" t="s">
        <v>652</v>
      </c>
      <c r="I66" s="264">
        <v>0</v>
      </c>
      <c r="J66" s="238" t="s">
        <v>1124</v>
      </c>
      <c r="K66" s="238" t="s">
        <v>219</v>
      </c>
      <c r="L66" s="238" t="s">
        <v>219</v>
      </c>
      <c r="M66" s="238" t="s">
        <v>1125</v>
      </c>
      <c r="N66" s="265"/>
      <c r="O66" s="265"/>
      <c r="P66" s="265"/>
      <c r="Q66" s="265" t="s">
        <v>60</v>
      </c>
      <c r="R66" s="265"/>
      <c r="S66" s="265"/>
      <c r="T66" s="238" t="s">
        <v>1649</v>
      </c>
      <c r="U66" s="238" t="s">
        <v>1650</v>
      </c>
      <c r="V66" s="238" t="s">
        <v>1651</v>
      </c>
      <c r="W66" s="238" t="s">
        <v>1275</v>
      </c>
      <c r="X66" s="238" t="s">
        <v>1652</v>
      </c>
      <c r="Y66" s="238"/>
      <c r="Z66" s="238"/>
      <c r="AA66" s="238"/>
      <c r="AB66" s="238"/>
      <c r="AC66" s="238"/>
      <c r="AD66" s="238"/>
      <c r="AE66" s="238"/>
      <c r="AF66" s="238"/>
      <c r="AG66" s="238"/>
      <c r="AH66" s="238"/>
      <c r="AI66" s="238"/>
    </row>
    <row r="67" spans="1:35" s="297" customFormat="1" ht="257.45" customHeight="1" thickBot="1" x14ac:dyDescent="0.3">
      <c r="A67" s="503"/>
      <c r="B67" s="280" t="s">
        <v>732</v>
      </c>
      <c r="C67" s="301" t="s">
        <v>733</v>
      </c>
      <c r="D67" s="280" t="s">
        <v>734</v>
      </c>
      <c r="E67" s="280" t="s">
        <v>735</v>
      </c>
      <c r="F67" s="281">
        <v>43797</v>
      </c>
      <c r="G67" s="281">
        <v>45596</v>
      </c>
      <c r="H67" s="280" t="s">
        <v>917</v>
      </c>
      <c r="I67" s="282">
        <v>391105</v>
      </c>
      <c r="J67" s="280" t="s">
        <v>737</v>
      </c>
      <c r="K67" s="280" t="s">
        <v>219</v>
      </c>
      <c r="L67" s="280" t="s">
        <v>219</v>
      </c>
      <c r="M67" s="280" t="s">
        <v>1129</v>
      </c>
      <c r="N67" s="283"/>
      <c r="O67" s="283"/>
      <c r="P67" s="283"/>
      <c r="Q67" s="283" t="s">
        <v>60</v>
      </c>
      <c r="R67" s="283"/>
      <c r="S67" s="283"/>
      <c r="T67" s="238" t="s">
        <v>1653</v>
      </c>
      <c r="U67" s="238" t="s">
        <v>1654</v>
      </c>
      <c r="V67" s="238"/>
      <c r="W67" s="238" t="s">
        <v>1479</v>
      </c>
      <c r="X67" s="238" t="s">
        <v>1655</v>
      </c>
      <c r="Y67" s="280" t="s">
        <v>1656</v>
      </c>
      <c r="Z67" s="280"/>
      <c r="AA67" s="280"/>
      <c r="AB67" s="280"/>
      <c r="AC67" s="280"/>
      <c r="AD67" s="280"/>
      <c r="AE67" s="280"/>
      <c r="AF67" s="280"/>
      <c r="AG67" s="280"/>
      <c r="AH67" s="280"/>
      <c r="AI67" s="280"/>
    </row>
    <row r="68" spans="1:35" s="292" customFormat="1" ht="257.45" customHeight="1" x14ac:dyDescent="0.25">
      <c r="A68" s="520" t="s">
        <v>1437</v>
      </c>
      <c r="B68" s="279" t="s">
        <v>746</v>
      </c>
      <c r="C68" s="289" t="s">
        <v>1657</v>
      </c>
      <c r="D68" s="279" t="s">
        <v>1438</v>
      </c>
      <c r="E68" s="279" t="s">
        <v>749</v>
      </c>
      <c r="F68" s="290">
        <v>43797</v>
      </c>
      <c r="G68" s="290">
        <v>45593</v>
      </c>
      <c r="H68" s="279" t="s">
        <v>1658</v>
      </c>
      <c r="I68" s="291">
        <v>0</v>
      </c>
      <c r="J68" s="279" t="s">
        <v>750</v>
      </c>
      <c r="K68" s="279" t="s">
        <v>219</v>
      </c>
      <c r="L68" s="279" t="s">
        <v>219</v>
      </c>
      <c r="M68" s="279" t="s">
        <v>1141</v>
      </c>
      <c r="N68" s="279"/>
      <c r="O68" s="279"/>
      <c r="P68" s="279"/>
      <c r="Q68" s="279" t="s">
        <v>60</v>
      </c>
      <c r="R68" s="279"/>
      <c r="S68" s="279"/>
      <c r="T68" s="238" t="s">
        <v>1659</v>
      </c>
      <c r="U68" s="238" t="s">
        <v>1660</v>
      </c>
      <c r="V68" s="238"/>
      <c r="W68" s="238" t="s">
        <v>1661</v>
      </c>
      <c r="X68" s="238" t="s">
        <v>1662</v>
      </c>
      <c r="Y68" s="279"/>
      <c r="Z68" s="279"/>
      <c r="AA68" s="279"/>
      <c r="AB68" s="279"/>
      <c r="AC68" s="279"/>
      <c r="AD68" s="279"/>
      <c r="AE68" s="279"/>
      <c r="AF68" s="279"/>
      <c r="AG68" s="279"/>
      <c r="AH68" s="279"/>
      <c r="AI68" s="279"/>
    </row>
    <row r="69" spans="1:35" s="255" customFormat="1" ht="257.45" customHeight="1" x14ac:dyDescent="0.25">
      <c r="A69" s="521"/>
      <c r="B69" s="238" t="s">
        <v>756</v>
      </c>
      <c r="C69" s="262" t="s">
        <v>1444</v>
      </c>
      <c r="D69" s="238" t="s">
        <v>758</v>
      </c>
      <c r="E69" s="238" t="s">
        <v>759</v>
      </c>
      <c r="F69" s="263">
        <v>43797</v>
      </c>
      <c r="G69" s="263">
        <v>45594</v>
      </c>
      <c r="H69" s="238" t="s">
        <v>760</v>
      </c>
      <c r="I69" s="264">
        <v>400000</v>
      </c>
      <c r="J69" s="238" t="s">
        <v>1142</v>
      </c>
      <c r="K69" s="238" t="s">
        <v>219</v>
      </c>
      <c r="L69" s="238" t="s">
        <v>219</v>
      </c>
      <c r="M69" s="238" t="s">
        <v>762</v>
      </c>
      <c r="N69" s="265"/>
      <c r="O69" s="265"/>
      <c r="P69" s="265"/>
      <c r="Q69" s="265" t="s">
        <v>60</v>
      </c>
      <c r="R69" s="265"/>
      <c r="S69" s="265"/>
      <c r="T69" s="238" t="s">
        <v>1663</v>
      </c>
      <c r="U69" s="238"/>
      <c r="V69" s="238"/>
      <c r="W69" s="238" t="s">
        <v>1664</v>
      </c>
      <c r="X69" s="238"/>
      <c r="Y69" s="238"/>
      <c r="Z69" s="238"/>
      <c r="AA69" s="238"/>
      <c r="AB69" s="238"/>
      <c r="AC69" s="238"/>
      <c r="AD69" s="238"/>
      <c r="AE69" s="238"/>
      <c r="AF69" s="238"/>
      <c r="AG69" s="238"/>
      <c r="AH69" s="238"/>
      <c r="AI69" s="238"/>
    </row>
    <row r="70" spans="1:35" s="255" customFormat="1" ht="257.45" customHeight="1" x14ac:dyDescent="0.25">
      <c r="A70" s="521"/>
      <c r="B70" s="238" t="s">
        <v>766</v>
      </c>
      <c r="C70" s="262" t="s">
        <v>767</v>
      </c>
      <c r="D70" s="238" t="s">
        <v>768</v>
      </c>
      <c r="E70" s="238" t="s">
        <v>769</v>
      </c>
      <c r="F70" s="263">
        <v>43797</v>
      </c>
      <c r="G70" s="263">
        <v>45595</v>
      </c>
      <c r="H70" s="238" t="s">
        <v>1452</v>
      </c>
      <c r="I70" s="264">
        <v>0</v>
      </c>
      <c r="J70" s="238" t="s">
        <v>1665</v>
      </c>
      <c r="K70" s="238" t="s">
        <v>219</v>
      </c>
      <c r="L70" s="238" t="s">
        <v>219</v>
      </c>
      <c r="M70" s="238" t="s">
        <v>1448</v>
      </c>
      <c r="N70" s="265"/>
      <c r="O70" s="265"/>
      <c r="P70" s="265" t="s">
        <v>60</v>
      </c>
      <c r="Q70" s="265"/>
      <c r="R70" s="265"/>
      <c r="S70" s="265"/>
      <c r="T70" s="238" t="s">
        <v>1666</v>
      </c>
      <c r="U70" s="238" t="s">
        <v>1667</v>
      </c>
      <c r="V70" s="238" t="s">
        <v>1668</v>
      </c>
      <c r="W70" s="238" t="s">
        <v>1614</v>
      </c>
      <c r="X70" s="238" t="s">
        <v>1669</v>
      </c>
      <c r="Y70" s="238"/>
      <c r="Z70" s="238"/>
      <c r="AA70" s="238"/>
      <c r="AB70" s="238"/>
      <c r="AC70" s="238"/>
      <c r="AD70" s="238"/>
      <c r="AE70" s="238"/>
      <c r="AF70" s="238"/>
      <c r="AG70" s="238"/>
      <c r="AH70" s="238"/>
      <c r="AI70" s="238"/>
    </row>
    <row r="71" spans="1:35" s="255" customFormat="1" ht="257.45" customHeight="1" x14ac:dyDescent="0.25">
      <c r="A71" s="521"/>
      <c r="B71" s="238" t="s">
        <v>779</v>
      </c>
      <c r="C71" s="262" t="s">
        <v>787</v>
      </c>
      <c r="D71" s="238" t="s">
        <v>1153</v>
      </c>
      <c r="E71" s="238" t="s">
        <v>782</v>
      </c>
      <c r="F71" s="263">
        <v>44163</v>
      </c>
      <c r="G71" s="263">
        <v>45596</v>
      </c>
      <c r="H71" s="238" t="s">
        <v>120</v>
      </c>
      <c r="I71" s="264">
        <v>250000</v>
      </c>
      <c r="J71" s="238" t="s">
        <v>1670</v>
      </c>
      <c r="K71" s="238" t="s">
        <v>219</v>
      </c>
      <c r="L71" s="238" t="s">
        <v>219</v>
      </c>
      <c r="M71" s="238" t="s">
        <v>784</v>
      </c>
      <c r="N71" s="265"/>
      <c r="O71" s="265"/>
      <c r="P71" s="265"/>
      <c r="Q71" s="265" t="s">
        <v>60</v>
      </c>
      <c r="R71" s="265"/>
      <c r="S71" s="265"/>
      <c r="T71" s="238" t="s">
        <v>1671</v>
      </c>
      <c r="U71" s="238" t="s">
        <v>1672</v>
      </c>
      <c r="V71" s="238"/>
      <c r="W71" s="238" t="s">
        <v>1673</v>
      </c>
      <c r="X71" s="238"/>
      <c r="Y71" s="238"/>
      <c r="Z71" s="238"/>
      <c r="AA71" s="238"/>
      <c r="AB71" s="238"/>
      <c r="AC71" s="238"/>
      <c r="AD71" s="238"/>
      <c r="AE71" s="238"/>
      <c r="AF71" s="238"/>
      <c r="AG71" s="238"/>
      <c r="AH71" s="238"/>
      <c r="AI71" s="238"/>
    </row>
    <row r="72" spans="1:35" s="297" customFormat="1" ht="303" customHeight="1" thickBot="1" x14ac:dyDescent="0.3">
      <c r="A72" s="522"/>
      <c r="B72" s="280" t="s">
        <v>789</v>
      </c>
      <c r="C72" s="301" t="s">
        <v>790</v>
      </c>
      <c r="D72" s="280" t="s">
        <v>351</v>
      </c>
      <c r="E72" s="280" t="s">
        <v>791</v>
      </c>
      <c r="F72" s="281">
        <v>43797</v>
      </c>
      <c r="G72" s="281">
        <v>45596</v>
      </c>
      <c r="H72" s="280" t="s">
        <v>408</v>
      </c>
      <c r="I72" s="282">
        <v>10000000</v>
      </c>
      <c r="J72" s="280" t="s">
        <v>1458</v>
      </c>
      <c r="K72" s="280" t="s">
        <v>793</v>
      </c>
      <c r="L72" s="280" t="s">
        <v>793</v>
      </c>
      <c r="M72" s="280" t="s">
        <v>1156</v>
      </c>
      <c r="N72" s="283"/>
      <c r="O72" s="283"/>
      <c r="P72" s="283"/>
      <c r="Q72" s="283" t="s">
        <v>60</v>
      </c>
      <c r="R72" s="283"/>
      <c r="S72" s="283"/>
      <c r="T72" s="238" t="s">
        <v>1674</v>
      </c>
      <c r="U72" s="238" t="s">
        <v>1675</v>
      </c>
      <c r="V72" s="238"/>
      <c r="W72" s="238" t="s">
        <v>1676</v>
      </c>
      <c r="X72" s="238"/>
      <c r="Y72" s="280"/>
      <c r="Z72" s="280"/>
      <c r="AA72" s="280"/>
      <c r="AB72" s="280"/>
      <c r="AC72" s="280"/>
      <c r="AD72" s="280"/>
      <c r="AE72" s="280"/>
      <c r="AF72" s="280"/>
      <c r="AG72" s="280"/>
      <c r="AH72" s="280"/>
      <c r="AI72" s="280"/>
    </row>
    <row r="75" spans="1:35" ht="346.9" customHeight="1" thickBot="1" x14ac:dyDescent="0.3">
      <c r="L75" s="302"/>
    </row>
    <row r="76" spans="1:35" ht="346.9" customHeight="1" thickBot="1" x14ac:dyDescent="0.3">
      <c r="A76" s="303" t="s">
        <v>799</v>
      </c>
      <c r="B76" s="304"/>
      <c r="C76" s="305"/>
      <c r="D76" s="306"/>
      <c r="E76" s="306"/>
      <c r="F76" s="307"/>
      <c r="G76" s="307"/>
      <c r="H76" s="306"/>
      <c r="I76" s="308"/>
      <c r="J76" s="306"/>
      <c r="K76" s="306"/>
      <c r="L76" s="309"/>
      <c r="M76" s="310"/>
    </row>
    <row r="77" spans="1:35" ht="346.9" customHeight="1" thickBot="1" x14ac:dyDescent="0.3">
      <c r="A77" s="311"/>
      <c r="B77" s="312"/>
      <c r="C77" s="313"/>
      <c r="D77" s="272"/>
      <c r="E77" s="272"/>
      <c r="F77" s="314"/>
      <c r="G77" s="314"/>
      <c r="H77" s="272"/>
      <c r="I77" s="315"/>
      <c r="J77" s="272"/>
      <c r="K77" s="272"/>
      <c r="L77" s="272"/>
      <c r="M77" s="272"/>
      <c r="N77" s="272"/>
    </row>
    <row r="78" spans="1:35" ht="346.9" customHeight="1" thickBot="1" x14ac:dyDescent="0.3">
      <c r="A78" s="316" t="s">
        <v>800</v>
      </c>
      <c r="B78" s="312"/>
      <c r="C78" s="317">
        <f>COUNTA(C82:C90,C94:C102,C106:C114,C118:C126)</f>
        <v>0</v>
      </c>
    </row>
    <row r="80" spans="1:35" ht="346.9" customHeight="1" x14ac:dyDescent="0.25">
      <c r="A80" s="523" t="s">
        <v>801</v>
      </c>
      <c r="B80" s="525" t="s">
        <v>12</v>
      </c>
      <c r="C80" s="526" t="s">
        <v>13</v>
      </c>
      <c r="D80" s="500" t="s">
        <v>14</v>
      </c>
      <c r="E80" s="500" t="s">
        <v>15</v>
      </c>
      <c r="F80" s="527" t="s">
        <v>16</v>
      </c>
      <c r="G80" s="527"/>
      <c r="H80" s="500" t="s">
        <v>17</v>
      </c>
      <c r="I80" s="528" t="s">
        <v>18</v>
      </c>
      <c r="J80" s="500" t="s">
        <v>19</v>
      </c>
      <c r="K80" s="500" t="s">
        <v>20</v>
      </c>
      <c r="L80" s="500"/>
      <c r="M80" s="500" t="s">
        <v>21</v>
      </c>
      <c r="N80" s="318"/>
    </row>
    <row r="81" spans="1:14" ht="346.9" customHeight="1" x14ac:dyDescent="0.25">
      <c r="A81" s="524"/>
      <c r="B81" s="525"/>
      <c r="C81" s="526"/>
      <c r="D81" s="500"/>
      <c r="E81" s="500"/>
      <c r="F81" s="263" t="s">
        <v>44</v>
      </c>
      <c r="G81" s="263" t="s">
        <v>45</v>
      </c>
      <c r="H81" s="500"/>
      <c r="I81" s="528"/>
      <c r="J81" s="500"/>
      <c r="K81" s="268" t="s">
        <v>46</v>
      </c>
      <c r="L81" s="268" t="s">
        <v>47</v>
      </c>
      <c r="M81" s="500"/>
    </row>
    <row r="82" spans="1:14" ht="346.9" customHeight="1" x14ac:dyDescent="0.25">
      <c r="A82" s="236" t="s">
        <v>1462</v>
      </c>
      <c r="B82" s="236"/>
      <c r="C82" s="319"/>
      <c r="D82" s="236"/>
      <c r="E82" s="236"/>
      <c r="F82" s="263"/>
      <c r="G82" s="263"/>
      <c r="H82" s="236"/>
      <c r="I82" s="320"/>
      <c r="J82" s="278"/>
      <c r="K82" s="278"/>
      <c r="L82" s="278"/>
      <c r="M82" s="278"/>
    </row>
    <row r="83" spans="1:14" ht="346.9" customHeight="1" x14ac:dyDescent="0.25">
      <c r="A83" s="236"/>
      <c r="B83" s="236"/>
      <c r="C83" s="319"/>
      <c r="D83" s="236"/>
      <c r="E83" s="236"/>
      <c r="F83" s="263"/>
      <c r="G83" s="263"/>
      <c r="H83" s="236"/>
      <c r="I83" s="320"/>
      <c r="J83" s="236"/>
      <c r="K83" s="236"/>
      <c r="L83" s="236"/>
      <c r="M83" s="236"/>
    </row>
    <row r="84" spans="1:14" ht="346.9" customHeight="1" x14ac:dyDescent="0.25">
      <c r="A84" s="236"/>
      <c r="B84" s="236"/>
      <c r="C84" s="319"/>
      <c r="D84" s="236"/>
      <c r="E84" s="236"/>
      <c r="F84" s="263"/>
      <c r="G84" s="263"/>
      <c r="H84" s="236"/>
      <c r="I84" s="320"/>
      <c r="J84" s="236"/>
      <c r="K84" s="236"/>
      <c r="L84" s="236"/>
      <c r="M84" s="236"/>
    </row>
    <row r="85" spans="1:14" ht="346.9" customHeight="1" x14ac:dyDescent="0.25">
      <c r="A85" s="236"/>
      <c r="B85" s="236"/>
      <c r="C85" s="319"/>
      <c r="D85" s="236"/>
      <c r="E85" s="236"/>
      <c r="F85" s="263"/>
      <c r="G85" s="263"/>
      <c r="H85" s="236"/>
      <c r="I85" s="320"/>
      <c r="J85" s="236"/>
      <c r="K85" s="236"/>
      <c r="L85" s="236"/>
      <c r="M85" s="236"/>
    </row>
    <row r="86" spans="1:14" ht="346.9" customHeight="1" x14ac:dyDescent="0.25">
      <c r="A86" s="236"/>
      <c r="B86" s="236"/>
      <c r="C86" s="319"/>
      <c r="D86" s="236"/>
      <c r="E86" s="236"/>
      <c r="F86" s="263"/>
      <c r="G86" s="263"/>
      <c r="H86" s="236"/>
      <c r="I86" s="320"/>
      <c r="J86" s="236"/>
      <c r="K86" s="236"/>
      <c r="L86" s="236"/>
      <c r="M86" s="236"/>
    </row>
    <row r="87" spans="1:14" ht="346.9" customHeight="1" x14ac:dyDescent="0.25">
      <c r="A87" s="236"/>
      <c r="B87" s="236"/>
      <c r="C87" s="319"/>
      <c r="D87" s="236"/>
      <c r="E87" s="236"/>
      <c r="F87" s="263"/>
      <c r="G87" s="263"/>
      <c r="H87" s="236"/>
      <c r="I87" s="320"/>
      <c r="J87" s="236"/>
      <c r="K87" s="236"/>
      <c r="L87" s="236"/>
      <c r="M87" s="236"/>
    </row>
    <row r="88" spans="1:14" ht="346.9" customHeight="1" x14ac:dyDescent="0.25">
      <c r="A88" s="236"/>
      <c r="B88" s="236"/>
      <c r="C88" s="319"/>
      <c r="D88" s="236"/>
      <c r="E88" s="236"/>
      <c r="F88" s="263"/>
      <c r="G88" s="263"/>
      <c r="H88" s="236"/>
      <c r="I88" s="320"/>
      <c r="J88" s="236"/>
      <c r="K88" s="236"/>
      <c r="L88" s="236"/>
      <c r="M88" s="236"/>
    </row>
    <row r="89" spans="1:14" ht="346.9" customHeight="1" x14ac:dyDescent="0.25">
      <c r="A89" s="236"/>
      <c r="B89" s="236"/>
      <c r="C89" s="319"/>
      <c r="D89" s="236"/>
      <c r="E89" s="236"/>
      <c r="F89" s="263"/>
      <c r="G89" s="263"/>
      <c r="H89" s="236"/>
      <c r="I89" s="320"/>
      <c r="J89" s="236"/>
      <c r="K89" s="236"/>
      <c r="L89" s="236"/>
      <c r="M89" s="236"/>
    </row>
    <row r="90" spans="1:14" ht="346.9" customHeight="1" x14ac:dyDescent="0.25">
      <c r="A90" s="236"/>
      <c r="B90" s="236"/>
      <c r="C90" s="319"/>
      <c r="D90" s="236"/>
      <c r="E90" s="236"/>
      <c r="F90" s="263"/>
      <c r="G90" s="263"/>
      <c r="H90" s="236"/>
      <c r="I90" s="320"/>
      <c r="J90" s="236"/>
      <c r="K90" s="236"/>
      <c r="L90" s="236"/>
      <c r="M90" s="236"/>
    </row>
    <row r="92" spans="1:14" ht="346.9" customHeight="1" x14ac:dyDescent="0.25">
      <c r="A92" s="523" t="s">
        <v>801</v>
      </c>
      <c r="B92" s="525" t="s">
        <v>12</v>
      </c>
      <c r="C92" s="526" t="s">
        <v>13</v>
      </c>
      <c r="D92" s="500" t="s">
        <v>14</v>
      </c>
      <c r="E92" s="500" t="s">
        <v>15</v>
      </c>
      <c r="F92" s="527" t="s">
        <v>16</v>
      </c>
      <c r="G92" s="527"/>
      <c r="H92" s="500" t="s">
        <v>17</v>
      </c>
      <c r="I92" s="528" t="s">
        <v>18</v>
      </c>
      <c r="J92" s="500" t="s">
        <v>19</v>
      </c>
      <c r="K92" s="500" t="s">
        <v>20</v>
      </c>
      <c r="L92" s="500"/>
      <c r="M92" s="500" t="s">
        <v>21</v>
      </c>
      <c r="N92" s="318"/>
    </row>
    <row r="93" spans="1:14" ht="346.9" customHeight="1" x14ac:dyDescent="0.25">
      <c r="A93" s="524"/>
      <c r="B93" s="525"/>
      <c r="C93" s="526"/>
      <c r="D93" s="500"/>
      <c r="E93" s="500"/>
      <c r="F93" s="263" t="s">
        <v>44</v>
      </c>
      <c r="G93" s="263" t="s">
        <v>45</v>
      </c>
      <c r="H93" s="500"/>
      <c r="I93" s="528"/>
      <c r="J93" s="500"/>
      <c r="K93" s="268" t="s">
        <v>46</v>
      </c>
      <c r="L93" s="268" t="s">
        <v>47</v>
      </c>
      <c r="M93" s="500"/>
    </row>
    <row r="94" spans="1:14" ht="346.9" customHeight="1" x14ac:dyDescent="0.25">
      <c r="A94" s="236"/>
      <c r="B94" s="236"/>
      <c r="C94" s="319"/>
      <c r="D94" s="236"/>
      <c r="E94" s="236"/>
      <c r="F94" s="263"/>
      <c r="G94" s="263"/>
      <c r="H94" s="236"/>
      <c r="I94" s="320"/>
      <c r="J94" s="278"/>
      <c r="K94" s="278"/>
      <c r="L94" s="278"/>
      <c r="M94" s="278"/>
    </row>
    <row r="95" spans="1:14" ht="346.9" customHeight="1" x14ac:dyDescent="0.25">
      <c r="A95" s="236"/>
      <c r="B95" s="236"/>
      <c r="C95" s="319"/>
      <c r="D95" s="236"/>
      <c r="E95" s="236"/>
      <c r="F95" s="263"/>
      <c r="G95" s="263"/>
      <c r="H95" s="236"/>
      <c r="I95" s="320"/>
      <c r="J95" s="236"/>
      <c r="K95" s="236"/>
      <c r="L95" s="236"/>
      <c r="M95" s="236"/>
    </row>
    <row r="96" spans="1:14" ht="346.9" customHeight="1" x14ac:dyDescent="0.25">
      <c r="A96" s="236"/>
      <c r="B96" s="236"/>
      <c r="C96" s="319"/>
      <c r="D96" s="236"/>
      <c r="E96" s="236"/>
      <c r="F96" s="263"/>
      <c r="G96" s="263"/>
      <c r="H96" s="236"/>
      <c r="I96" s="320"/>
      <c r="J96" s="236"/>
      <c r="K96" s="236"/>
      <c r="L96" s="236"/>
      <c r="M96" s="236"/>
    </row>
    <row r="97" spans="1:14" ht="346.9" customHeight="1" x14ac:dyDescent="0.25">
      <c r="A97" s="236"/>
      <c r="B97" s="236"/>
      <c r="C97" s="319"/>
      <c r="D97" s="236"/>
      <c r="E97" s="236"/>
      <c r="F97" s="263"/>
      <c r="G97" s="263"/>
      <c r="H97" s="236"/>
      <c r="I97" s="320"/>
      <c r="J97" s="236"/>
      <c r="K97" s="236"/>
      <c r="L97" s="236"/>
      <c r="M97" s="236"/>
    </row>
    <row r="98" spans="1:14" ht="346.9" customHeight="1" x14ac:dyDescent="0.25">
      <c r="A98" s="236"/>
      <c r="B98" s="236"/>
      <c r="C98" s="319"/>
      <c r="D98" s="236"/>
      <c r="E98" s="236"/>
      <c r="F98" s="263"/>
      <c r="G98" s="263"/>
      <c r="H98" s="236"/>
      <c r="I98" s="320"/>
      <c r="J98" s="236"/>
      <c r="K98" s="236"/>
      <c r="L98" s="236"/>
      <c r="M98" s="236"/>
    </row>
    <row r="99" spans="1:14" ht="346.9" customHeight="1" x14ac:dyDescent="0.25">
      <c r="A99" s="236"/>
      <c r="B99" s="236"/>
      <c r="C99" s="319"/>
      <c r="D99" s="236"/>
      <c r="E99" s="236"/>
      <c r="F99" s="263"/>
      <c r="G99" s="263"/>
      <c r="H99" s="236"/>
      <c r="I99" s="320"/>
      <c r="J99" s="236"/>
      <c r="K99" s="236"/>
      <c r="L99" s="236"/>
      <c r="M99" s="236"/>
    </row>
    <row r="100" spans="1:14" ht="346.9" customHeight="1" x14ac:dyDescent="0.25">
      <c r="A100" s="236"/>
      <c r="B100" s="236"/>
      <c r="C100" s="319"/>
      <c r="D100" s="236"/>
      <c r="E100" s="236"/>
      <c r="F100" s="263"/>
      <c r="G100" s="263"/>
      <c r="H100" s="236"/>
      <c r="I100" s="320"/>
      <c r="J100" s="236"/>
      <c r="K100" s="236"/>
      <c r="L100" s="236"/>
      <c r="M100" s="236"/>
    </row>
    <row r="101" spans="1:14" ht="346.9" customHeight="1" x14ac:dyDescent="0.25">
      <c r="A101" s="236"/>
      <c r="B101" s="236"/>
      <c r="C101" s="319"/>
      <c r="D101" s="236"/>
      <c r="E101" s="236"/>
      <c r="F101" s="263"/>
      <c r="G101" s="263"/>
      <c r="H101" s="236"/>
      <c r="I101" s="320"/>
      <c r="J101" s="236"/>
      <c r="K101" s="236"/>
      <c r="L101" s="236"/>
      <c r="M101" s="236"/>
    </row>
    <row r="102" spans="1:14" ht="346.9" customHeight="1" x14ac:dyDescent="0.25">
      <c r="A102" s="236"/>
      <c r="B102" s="236"/>
      <c r="C102" s="319"/>
      <c r="D102" s="236"/>
      <c r="E102" s="236"/>
      <c r="F102" s="263"/>
      <c r="G102" s="263"/>
      <c r="H102" s="236"/>
      <c r="I102" s="320"/>
      <c r="J102" s="236"/>
      <c r="K102" s="236"/>
      <c r="L102" s="236"/>
      <c r="M102" s="236"/>
    </row>
    <row r="104" spans="1:14" ht="346.9" customHeight="1" x14ac:dyDescent="0.25">
      <c r="A104" s="523" t="s">
        <v>801</v>
      </c>
      <c r="B104" s="525" t="s">
        <v>12</v>
      </c>
      <c r="C104" s="526" t="s">
        <v>13</v>
      </c>
      <c r="D104" s="500" t="s">
        <v>14</v>
      </c>
      <c r="E104" s="500" t="s">
        <v>15</v>
      </c>
      <c r="F104" s="527" t="s">
        <v>16</v>
      </c>
      <c r="G104" s="527"/>
      <c r="H104" s="500" t="s">
        <v>17</v>
      </c>
      <c r="I104" s="528" t="s">
        <v>18</v>
      </c>
      <c r="J104" s="500" t="s">
        <v>19</v>
      </c>
      <c r="K104" s="500" t="s">
        <v>20</v>
      </c>
      <c r="L104" s="500"/>
      <c r="M104" s="500" t="s">
        <v>21</v>
      </c>
      <c r="N104" s="318"/>
    </row>
    <row r="105" spans="1:14" ht="346.9" customHeight="1" x14ac:dyDescent="0.25">
      <c r="A105" s="524"/>
      <c r="B105" s="525"/>
      <c r="C105" s="526"/>
      <c r="D105" s="500"/>
      <c r="E105" s="500"/>
      <c r="F105" s="263" t="s">
        <v>44</v>
      </c>
      <c r="G105" s="263" t="s">
        <v>45</v>
      </c>
      <c r="H105" s="500"/>
      <c r="I105" s="528"/>
      <c r="J105" s="500"/>
      <c r="K105" s="268" t="s">
        <v>46</v>
      </c>
      <c r="L105" s="268" t="s">
        <v>47</v>
      </c>
      <c r="M105" s="500"/>
    </row>
    <row r="106" spans="1:14" ht="346.9" customHeight="1" x14ac:dyDescent="0.25">
      <c r="A106" s="236"/>
      <c r="B106" s="236"/>
      <c r="C106" s="319"/>
      <c r="D106" s="236"/>
      <c r="E106" s="236"/>
      <c r="F106" s="263"/>
      <c r="G106" s="263"/>
      <c r="H106" s="236"/>
      <c r="I106" s="320"/>
      <c r="J106" s="278"/>
      <c r="K106" s="278"/>
      <c r="L106" s="278"/>
      <c r="M106" s="278"/>
    </row>
    <row r="107" spans="1:14" ht="346.9" customHeight="1" x14ac:dyDescent="0.25">
      <c r="A107" s="236"/>
      <c r="B107" s="236"/>
      <c r="C107" s="319"/>
      <c r="D107" s="236"/>
      <c r="E107" s="236"/>
      <c r="F107" s="263"/>
      <c r="G107" s="263"/>
      <c r="H107" s="236"/>
      <c r="I107" s="320"/>
      <c r="J107" s="236"/>
      <c r="K107" s="236"/>
      <c r="L107" s="236"/>
      <c r="M107" s="236"/>
    </row>
    <row r="108" spans="1:14" ht="346.9" customHeight="1" x14ac:dyDescent="0.25">
      <c r="A108" s="236"/>
      <c r="B108" s="236"/>
      <c r="C108" s="319"/>
      <c r="D108" s="236"/>
      <c r="E108" s="236"/>
      <c r="F108" s="263"/>
      <c r="G108" s="263"/>
      <c r="H108" s="236"/>
      <c r="I108" s="320"/>
      <c r="J108" s="236"/>
      <c r="K108" s="236"/>
      <c r="L108" s="236"/>
      <c r="M108" s="236"/>
    </row>
    <row r="109" spans="1:14" ht="346.9" customHeight="1" x14ac:dyDescent="0.25">
      <c r="A109" s="236"/>
      <c r="B109" s="236"/>
      <c r="C109" s="319"/>
      <c r="D109" s="236"/>
      <c r="E109" s="236"/>
      <c r="F109" s="263"/>
      <c r="G109" s="263"/>
      <c r="H109" s="236"/>
      <c r="I109" s="320"/>
      <c r="J109" s="236"/>
      <c r="K109" s="236"/>
      <c r="L109" s="236"/>
      <c r="M109" s="236"/>
    </row>
    <row r="110" spans="1:14" ht="346.9" customHeight="1" x14ac:dyDescent="0.25">
      <c r="A110" s="236"/>
      <c r="B110" s="236"/>
      <c r="C110" s="319"/>
      <c r="D110" s="236"/>
      <c r="E110" s="236"/>
      <c r="F110" s="263"/>
      <c r="G110" s="263"/>
      <c r="H110" s="236"/>
      <c r="I110" s="320"/>
      <c r="J110" s="236"/>
      <c r="K110" s="236"/>
      <c r="L110" s="236"/>
      <c r="M110" s="236"/>
    </row>
    <row r="111" spans="1:14" ht="346.9" customHeight="1" x14ac:dyDescent="0.25">
      <c r="A111" s="236"/>
      <c r="B111" s="236"/>
      <c r="C111" s="319"/>
      <c r="D111" s="236"/>
      <c r="E111" s="236"/>
      <c r="F111" s="263"/>
      <c r="G111" s="263"/>
      <c r="H111" s="236"/>
      <c r="I111" s="320"/>
      <c r="J111" s="236"/>
      <c r="K111" s="236"/>
      <c r="L111" s="236"/>
      <c r="M111" s="236"/>
    </row>
    <row r="112" spans="1:14" ht="346.9" customHeight="1" x14ac:dyDescent="0.25">
      <c r="A112" s="236"/>
      <c r="B112" s="236"/>
      <c r="C112" s="319"/>
      <c r="D112" s="236"/>
      <c r="E112" s="236"/>
      <c r="F112" s="263"/>
      <c r="G112" s="263"/>
      <c r="H112" s="236"/>
      <c r="I112" s="320"/>
      <c r="J112" s="236"/>
      <c r="K112" s="236"/>
      <c r="L112" s="236"/>
      <c r="M112" s="236"/>
    </row>
    <row r="113" spans="1:14" ht="346.9" customHeight="1" x14ac:dyDescent="0.25">
      <c r="A113" s="236"/>
      <c r="B113" s="236"/>
      <c r="C113" s="319"/>
      <c r="D113" s="236"/>
      <c r="E113" s="236"/>
      <c r="F113" s="263"/>
      <c r="G113" s="263"/>
      <c r="H113" s="236"/>
      <c r="I113" s="320"/>
      <c r="J113" s="236"/>
      <c r="K113" s="236"/>
      <c r="L113" s="236"/>
      <c r="M113" s="236"/>
    </row>
    <row r="114" spans="1:14" ht="346.9" customHeight="1" x14ac:dyDescent="0.25">
      <c r="A114" s="236"/>
      <c r="B114" s="236"/>
      <c r="C114" s="319"/>
      <c r="D114" s="236"/>
      <c r="E114" s="236"/>
      <c r="F114" s="263"/>
      <c r="G114" s="263"/>
      <c r="H114" s="236"/>
      <c r="I114" s="320"/>
      <c r="J114" s="236"/>
      <c r="K114" s="236"/>
      <c r="L114" s="236"/>
      <c r="M114" s="236"/>
    </row>
    <row r="116" spans="1:14" ht="346.9" customHeight="1" x14ac:dyDescent="0.25">
      <c r="A116" s="529" t="s">
        <v>802</v>
      </c>
      <c r="B116" s="525" t="s">
        <v>12</v>
      </c>
      <c r="C116" s="526" t="s">
        <v>13</v>
      </c>
      <c r="D116" s="500" t="s">
        <v>14</v>
      </c>
      <c r="E116" s="500" t="s">
        <v>15</v>
      </c>
      <c r="F116" s="527" t="s">
        <v>16</v>
      </c>
      <c r="G116" s="527"/>
      <c r="H116" s="500" t="s">
        <v>17</v>
      </c>
      <c r="I116" s="528" t="s">
        <v>18</v>
      </c>
      <c r="J116" s="500" t="s">
        <v>19</v>
      </c>
      <c r="K116" s="500" t="s">
        <v>20</v>
      </c>
      <c r="L116" s="500"/>
      <c r="M116" s="500" t="s">
        <v>21</v>
      </c>
      <c r="N116" s="318"/>
    </row>
    <row r="117" spans="1:14" ht="346.9" customHeight="1" x14ac:dyDescent="0.25">
      <c r="A117" s="529"/>
      <c r="B117" s="525"/>
      <c r="C117" s="526"/>
      <c r="D117" s="500"/>
      <c r="E117" s="500"/>
      <c r="F117" s="263" t="s">
        <v>44</v>
      </c>
      <c r="G117" s="263" t="s">
        <v>45</v>
      </c>
      <c r="H117" s="500"/>
      <c r="I117" s="528"/>
      <c r="J117" s="500"/>
      <c r="K117" s="268" t="s">
        <v>46</v>
      </c>
      <c r="L117" s="268" t="s">
        <v>47</v>
      </c>
      <c r="M117" s="500"/>
    </row>
    <row r="118" spans="1:14" ht="346.9" customHeight="1" x14ac:dyDescent="0.25">
      <c r="A118" s="236"/>
      <c r="B118" s="236"/>
      <c r="C118" s="319"/>
      <c r="D118" s="236"/>
      <c r="E118" s="236"/>
      <c r="F118" s="263"/>
      <c r="G118" s="263"/>
      <c r="H118" s="236"/>
      <c r="I118" s="320"/>
      <c r="J118" s="278"/>
      <c r="K118" s="278"/>
      <c r="L118" s="278"/>
      <c r="M118" s="278"/>
    </row>
    <row r="119" spans="1:14" ht="346.9" customHeight="1" x14ac:dyDescent="0.25">
      <c r="A119" s="236"/>
      <c r="B119" s="236"/>
      <c r="C119" s="319"/>
      <c r="D119" s="236"/>
      <c r="E119" s="236"/>
      <c r="F119" s="263"/>
      <c r="G119" s="263"/>
      <c r="H119" s="236"/>
      <c r="I119" s="320"/>
      <c r="J119" s="236"/>
      <c r="K119" s="236"/>
      <c r="L119" s="236"/>
      <c r="M119" s="236"/>
    </row>
    <row r="120" spans="1:14" ht="346.9" customHeight="1" x14ac:dyDescent="0.25">
      <c r="A120" s="236"/>
      <c r="B120" s="236"/>
      <c r="C120" s="319"/>
      <c r="D120" s="236"/>
      <c r="E120" s="236"/>
      <c r="F120" s="263"/>
      <c r="G120" s="263"/>
      <c r="H120" s="236"/>
      <c r="I120" s="320"/>
      <c r="J120" s="236"/>
      <c r="K120" s="236"/>
      <c r="L120" s="236"/>
      <c r="M120" s="236"/>
    </row>
    <row r="121" spans="1:14" ht="346.9" customHeight="1" x14ac:dyDescent="0.25">
      <c r="A121" s="236"/>
      <c r="B121" s="236"/>
      <c r="C121" s="319"/>
      <c r="D121" s="236"/>
      <c r="E121" s="236"/>
      <c r="F121" s="263"/>
      <c r="G121" s="263"/>
      <c r="H121" s="236"/>
      <c r="I121" s="320"/>
      <c r="J121" s="236"/>
      <c r="K121" s="236"/>
      <c r="L121" s="236"/>
      <c r="M121" s="236"/>
    </row>
    <row r="122" spans="1:14" ht="346.9" customHeight="1" x14ac:dyDescent="0.25">
      <c r="A122" s="236"/>
      <c r="B122" s="236"/>
      <c r="C122" s="319"/>
      <c r="D122" s="236"/>
      <c r="E122" s="236"/>
      <c r="F122" s="263"/>
      <c r="G122" s="263"/>
      <c r="H122" s="236"/>
      <c r="I122" s="320"/>
      <c r="J122" s="236"/>
      <c r="K122" s="236"/>
      <c r="L122" s="236"/>
      <c r="M122" s="236"/>
    </row>
    <row r="123" spans="1:14" ht="346.9" customHeight="1" x14ac:dyDescent="0.25">
      <c r="A123" s="236"/>
      <c r="B123" s="236"/>
      <c r="C123" s="319"/>
      <c r="D123" s="236"/>
      <c r="E123" s="236"/>
      <c r="F123" s="263"/>
      <c r="G123" s="263"/>
      <c r="H123" s="236"/>
      <c r="I123" s="320"/>
      <c r="J123" s="236"/>
      <c r="K123" s="236"/>
      <c r="L123" s="236"/>
      <c r="M123" s="236"/>
    </row>
    <row r="124" spans="1:14" ht="346.9" customHeight="1" x14ac:dyDescent="0.25">
      <c r="A124" s="236"/>
      <c r="B124" s="236"/>
      <c r="C124" s="319"/>
      <c r="D124" s="236"/>
      <c r="E124" s="236"/>
      <c r="F124" s="263"/>
      <c r="G124" s="263"/>
      <c r="H124" s="236"/>
      <c r="I124" s="320"/>
      <c r="J124" s="236"/>
      <c r="K124" s="236"/>
      <c r="L124" s="236"/>
      <c r="M124" s="236"/>
    </row>
    <row r="125" spans="1:14" ht="346.9" customHeight="1" x14ac:dyDescent="0.25">
      <c r="A125" s="236"/>
      <c r="B125" s="236"/>
      <c r="C125" s="319"/>
      <c r="D125" s="236"/>
      <c r="E125" s="236"/>
      <c r="F125" s="263"/>
      <c r="G125" s="263"/>
      <c r="H125" s="236"/>
      <c r="I125" s="320"/>
      <c r="J125" s="236"/>
      <c r="K125" s="236"/>
      <c r="L125" s="236"/>
      <c r="M125" s="236"/>
    </row>
    <row r="126" spans="1:14" ht="346.9" customHeight="1" x14ac:dyDescent="0.25">
      <c r="A126" s="236"/>
      <c r="B126" s="236"/>
      <c r="C126" s="319"/>
      <c r="D126" s="236"/>
      <c r="E126" s="236"/>
      <c r="F126" s="263"/>
      <c r="G126" s="263"/>
      <c r="H126" s="236"/>
      <c r="I126" s="320"/>
      <c r="J126" s="236"/>
      <c r="K126" s="236"/>
      <c r="L126" s="236"/>
      <c r="M126" s="236"/>
    </row>
  </sheetData>
  <autoFilter ref="A9:BN72" xr:uid="{00000000-0001-0000-0600-000000000000}">
    <filterColumn colId="5" showButton="0"/>
    <filterColumn colId="10" showButton="0"/>
  </autoFilter>
  <mergeCells count="92">
    <mergeCell ref="K116:L116"/>
    <mergeCell ref="M116:M117"/>
    <mergeCell ref="A116:A117"/>
    <mergeCell ref="B116:B117"/>
    <mergeCell ref="C116:C117"/>
    <mergeCell ref="D116:D117"/>
    <mergeCell ref="E116:E117"/>
    <mergeCell ref="F116:G116"/>
    <mergeCell ref="F104:G104"/>
    <mergeCell ref="H104:H105"/>
    <mergeCell ref="I104:I105"/>
    <mergeCell ref="J104:J105"/>
    <mergeCell ref="H116:H117"/>
    <mergeCell ref="I116:I117"/>
    <mergeCell ref="J116:J117"/>
    <mergeCell ref="K104:L104"/>
    <mergeCell ref="M104:M105"/>
    <mergeCell ref="H92:H93"/>
    <mergeCell ref="I92:I93"/>
    <mergeCell ref="J92:J93"/>
    <mergeCell ref="K92:L92"/>
    <mergeCell ref="M92:M93"/>
    <mergeCell ref="A104:A105"/>
    <mergeCell ref="B104:B105"/>
    <mergeCell ref="C104:C105"/>
    <mergeCell ref="D104:D105"/>
    <mergeCell ref="E104:E105"/>
    <mergeCell ref="A92:A93"/>
    <mergeCell ref="B92:B93"/>
    <mergeCell ref="C92:C93"/>
    <mergeCell ref="D92:D93"/>
    <mergeCell ref="E92:E93"/>
    <mergeCell ref="F92:G92"/>
    <mergeCell ref="F80:G80"/>
    <mergeCell ref="H80:H81"/>
    <mergeCell ref="I80:I81"/>
    <mergeCell ref="J80:J81"/>
    <mergeCell ref="K80:L80"/>
    <mergeCell ref="M80:M81"/>
    <mergeCell ref="A80:A81"/>
    <mergeCell ref="B80:B81"/>
    <mergeCell ref="C80:C81"/>
    <mergeCell ref="D80:D81"/>
    <mergeCell ref="E80:E81"/>
    <mergeCell ref="A45:A54"/>
    <mergeCell ref="A55:A59"/>
    <mergeCell ref="A60:A64"/>
    <mergeCell ref="A65:A67"/>
    <mergeCell ref="A68:A72"/>
    <mergeCell ref="A36:A44"/>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11:A21"/>
    <mergeCell ref="A22:A35"/>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M9:M10"/>
    <mergeCell ref="A1:AI1"/>
    <mergeCell ref="A2:AI2"/>
    <mergeCell ref="B4:G4"/>
    <mergeCell ref="B6:C6"/>
    <mergeCell ref="A8:M8"/>
    <mergeCell ref="N8:X8"/>
    <mergeCell ref="Y8:AI8"/>
    <mergeCell ref="AG9:AG10"/>
    <mergeCell ref="AH9:AH10"/>
    <mergeCell ref="AI9:AI10"/>
  </mergeCells>
  <conditionalFormatting sqref="N11:N72">
    <cfRule type="cellIs" dxfId="12" priority="8" stopIfTrue="1" operator="equal">
      <formula>"x"</formula>
    </cfRule>
  </conditionalFormatting>
  <conditionalFormatting sqref="O11:O72">
    <cfRule type="cellIs" dxfId="11" priority="7" operator="equal">
      <formula>"x"</formula>
    </cfRule>
  </conditionalFormatting>
  <conditionalFormatting sqref="P11:P72">
    <cfRule type="cellIs" dxfId="10" priority="6" operator="equal">
      <formula>"x"</formula>
    </cfRule>
  </conditionalFormatting>
  <conditionalFormatting sqref="Q11:Q72">
    <cfRule type="cellIs" dxfId="9" priority="5" stopIfTrue="1" operator="equal">
      <formula>"x"</formula>
    </cfRule>
  </conditionalFormatting>
  <conditionalFormatting sqref="R11:R72">
    <cfRule type="cellIs" dxfId="8" priority="4" operator="equal">
      <formula>"x"</formula>
    </cfRule>
  </conditionalFormatting>
  <conditionalFormatting sqref="S11:S72">
    <cfRule type="cellIs" dxfId="7" priority="1" stopIfTrue="1" operator="equal">
      <formula>$AN$7</formula>
    </cfRule>
    <cfRule type="cellIs" dxfId="6" priority="2" stopIfTrue="1" operator="equal">
      <formula>$AN$6</formula>
    </cfRule>
  </conditionalFormatting>
  <conditionalFormatting sqref="AN6:AN7">
    <cfRule type="cellIs" dxfId="5" priority="9" stopIfTrue="1" operator="equal">
      <formula>$AN$6</formula>
    </cfRule>
  </conditionalFormatting>
  <dataValidations count="1">
    <dataValidation type="list" allowBlank="1" showInputMessage="1" showErrorMessage="1" sqref="S11:S72"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zoomScale="80" zoomScaleNormal="80" zoomScalePageLayoutView="70" workbookViewId="0">
      <selection activeCell="D5" sqref="D5:M5"/>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35" t="s">
        <v>0</v>
      </c>
      <c r="C1" s="435"/>
      <c r="D1" s="435"/>
      <c r="E1" s="435"/>
      <c r="F1" s="435"/>
      <c r="G1" s="435"/>
      <c r="H1" s="435"/>
      <c r="I1" s="435"/>
      <c r="J1" s="435"/>
      <c r="K1" s="435"/>
      <c r="L1" s="435"/>
      <c r="M1" s="435"/>
      <c r="N1" s="435"/>
      <c r="O1" s="435"/>
      <c r="P1" s="435"/>
      <c r="Q1" s="435"/>
      <c r="R1" s="435"/>
      <c r="S1" s="435"/>
      <c r="T1" s="435"/>
      <c r="U1" s="435"/>
      <c r="V1" s="435"/>
      <c r="W1" s="435"/>
      <c r="X1" s="11"/>
    </row>
    <row r="2" spans="1:28" s="15" customFormat="1" ht="21" customHeight="1" x14ac:dyDescent="0.25">
      <c r="A2" s="16"/>
      <c r="B2" s="435"/>
      <c r="C2" s="435"/>
      <c r="D2" s="435"/>
      <c r="E2" s="435"/>
      <c r="F2" s="435"/>
      <c r="G2" s="435"/>
      <c r="H2" s="435"/>
      <c r="I2" s="435"/>
      <c r="J2" s="435"/>
      <c r="K2" s="435"/>
      <c r="L2" s="435"/>
      <c r="M2" s="435"/>
      <c r="N2" s="435"/>
      <c r="O2" s="435"/>
      <c r="P2" s="435"/>
      <c r="Q2" s="435"/>
      <c r="R2" s="435"/>
      <c r="S2" s="435"/>
      <c r="T2" s="435"/>
      <c r="U2" s="435"/>
      <c r="V2" s="435"/>
      <c r="W2" s="435"/>
      <c r="X2" s="16"/>
    </row>
    <row r="3" spans="1:28" ht="33.75" customHeight="1" x14ac:dyDescent="0.35">
      <c r="A3" s="11"/>
      <c r="B3" s="441" t="str">
        <f>'Monitoria Anual - 4'!A2</f>
        <v>PLANO DE AÇÃO NACIONAL DE CONSERVAÇÃO DE ESPÉCIES AMEAÇADAS DE EXTINÇÃO - PAN</v>
      </c>
      <c r="C3" s="441"/>
      <c r="D3" s="441"/>
      <c r="E3" s="441"/>
      <c r="F3" s="441"/>
      <c r="G3" s="441"/>
      <c r="H3" s="441"/>
      <c r="I3" s="441"/>
      <c r="J3" s="441"/>
      <c r="K3" s="441"/>
      <c r="L3" s="441"/>
      <c r="M3" s="441"/>
      <c r="N3" s="441"/>
      <c r="O3" s="441"/>
      <c r="P3" s="441"/>
      <c r="Q3" s="441"/>
      <c r="R3" s="441"/>
      <c r="S3" s="441"/>
      <c r="T3" s="441"/>
      <c r="U3" s="441"/>
      <c r="V3" s="441"/>
      <c r="W3" s="441"/>
      <c r="X3" s="11"/>
    </row>
    <row r="4" spans="1:28" x14ac:dyDescent="0.25">
      <c r="A4" s="11"/>
      <c r="J4" s="12"/>
      <c r="K4" s="12"/>
      <c r="L4" s="12"/>
      <c r="M4" s="12"/>
      <c r="N4" s="12"/>
      <c r="O4" s="12"/>
      <c r="X4" s="11"/>
    </row>
    <row r="5" spans="1:28" s="2" customFormat="1" ht="45" customHeight="1" x14ac:dyDescent="0.25">
      <c r="A5" s="18"/>
      <c r="B5" s="446" t="s">
        <v>803</v>
      </c>
      <c r="C5" s="446"/>
      <c r="D5" s="447" t="str">
        <f>'Monitoria Anual - 4'!B4</f>
        <v>Evitar o declínio populacional da toninha em todas as áreas de manejo, em especial por meio da redução das capturas incidentais e da proteção do habitat</v>
      </c>
      <c r="E5" s="447"/>
      <c r="F5" s="447"/>
      <c r="G5" s="447"/>
      <c r="H5" s="447"/>
      <c r="I5" s="447"/>
      <c r="J5" s="447"/>
      <c r="K5" s="447"/>
      <c r="L5" s="447"/>
      <c r="M5" s="448"/>
      <c r="N5" s="13"/>
      <c r="O5" s="13"/>
      <c r="P5" s="13"/>
      <c r="Q5" s="13"/>
      <c r="R5" s="13"/>
      <c r="X5" s="18"/>
    </row>
    <row r="6" spans="1:28" x14ac:dyDescent="0.25">
      <c r="A6" s="11"/>
      <c r="J6" s="12"/>
      <c r="K6" s="12"/>
      <c r="L6" s="12"/>
      <c r="M6" s="12"/>
      <c r="N6" s="12"/>
      <c r="O6" s="12"/>
      <c r="X6" s="11"/>
    </row>
    <row r="7" spans="1:28" ht="26.25" customHeight="1" x14ac:dyDescent="0.25">
      <c r="A7" s="11"/>
      <c r="B7" s="446" t="s">
        <v>4</v>
      </c>
      <c r="C7" s="446"/>
      <c r="D7" s="436" t="str">
        <f>'Monitoria Anual - 4'!B6</f>
        <v>11/03/2024 - 15/03/2024 (virtual)</v>
      </c>
      <c r="E7" s="436"/>
      <c r="F7" s="436"/>
      <c r="G7" s="437"/>
      <c r="H7" s="2"/>
      <c r="I7" s="14"/>
      <c r="J7" s="12"/>
      <c r="K7" s="12"/>
      <c r="L7" s="12"/>
      <c r="M7" s="12"/>
      <c r="N7" s="12"/>
      <c r="O7" s="12"/>
      <c r="X7" s="11"/>
    </row>
    <row r="8" spans="1:28" x14ac:dyDescent="0.25">
      <c r="A8" s="11"/>
      <c r="X8" s="11"/>
    </row>
    <row r="9" spans="1:28" ht="31.5" customHeight="1" x14ac:dyDescent="0.25">
      <c r="A9" s="11"/>
      <c r="B9" s="435" t="s">
        <v>804</v>
      </c>
      <c r="C9" s="435"/>
      <c r="D9" s="435"/>
      <c r="E9" s="435"/>
      <c r="F9" s="435"/>
      <c r="G9" s="435"/>
      <c r="H9" s="435"/>
      <c r="I9" s="435"/>
      <c r="J9" s="435"/>
      <c r="K9" s="435"/>
      <c r="L9" s="435"/>
      <c r="M9" s="435"/>
      <c r="N9" s="435"/>
      <c r="O9" s="435"/>
      <c r="P9" s="435"/>
      <c r="Q9" s="435"/>
      <c r="R9" s="435"/>
      <c r="S9" s="435"/>
      <c r="T9" s="435"/>
      <c r="U9" s="435"/>
      <c r="V9" s="435"/>
      <c r="W9" s="435"/>
      <c r="X9" s="11"/>
    </row>
    <row r="10" spans="1:28" x14ac:dyDescent="0.25">
      <c r="A10" s="11"/>
      <c r="G10" s="10"/>
      <c r="H10" s="10"/>
      <c r="I10" s="10"/>
      <c r="X10" s="11"/>
    </row>
    <row r="11" spans="1:28" ht="15.75" x14ac:dyDescent="0.25">
      <c r="A11" s="11"/>
      <c r="B11" s="436" t="s">
        <v>805</v>
      </c>
      <c r="C11" s="437"/>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2"/>
      <c r="G12" s="442"/>
      <c r="H12" s="68"/>
      <c r="X12" s="11"/>
    </row>
    <row r="13" spans="1:28" ht="33.75" customHeight="1" thickBot="1" x14ac:dyDescent="0.3">
      <c r="A13" s="11"/>
      <c r="C13" s="443" t="s">
        <v>806</v>
      </c>
      <c r="D13" s="444"/>
      <c r="E13" s="444"/>
      <c r="F13" s="444"/>
      <c r="G13" s="445"/>
      <c r="H13" s="3"/>
      <c r="X13" s="11"/>
    </row>
    <row r="14" spans="1:28" s="2" customFormat="1" ht="34.5" customHeight="1" thickBot="1" x14ac:dyDescent="0.3">
      <c r="A14" s="18"/>
      <c r="C14" s="26" t="s">
        <v>807</v>
      </c>
      <c r="D14" s="7" t="s">
        <v>808</v>
      </c>
      <c r="E14" s="8" t="s">
        <v>809</v>
      </c>
      <c r="F14" s="7" t="s">
        <v>810</v>
      </c>
      <c r="G14" s="9" t="s">
        <v>809</v>
      </c>
      <c r="H14" s="6"/>
      <c r="X14" s="18"/>
    </row>
    <row r="15" spans="1:28" ht="15.75" x14ac:dyDescent="0.25">
      <c r="A15" s="11"/>
      <c r="C15" s="83" t="s">
        <v>811</v>
      </c>
      <c r="D15" s="93"/>
      <c r="E15" s="94"/>
      <c r="F15" s="90">
        <f>COUNTA('Monitoria Anual - 4'!S11:S911)</f>
        <v>2</v>
      </c>
      <c r="G15" s="27">
        <f t="shared" ref="G15:G21" si="0">F15/$F$22</f>
        <v>3.4482758620689655E-2</v>
      </c>
      <c r="H15" s="4"/>
      <c r="X15" s="11"/>
    </row>
    <row r="16" spans="1:28" ht="15.75" x14ac:dyDescent="0.25">
      <c r="A16" s="11"/>
      <c r="C16" s="84" t="s">
        <v>812</v>
      </c>
      <c r="D16" s="95">
        <f>COUNTA('Monitoria Anual - 4'!N11:N911)</f>
        <v>0</v>
      </c>
      <c r="E16" s="29">
        <f>D16/$D$22</f>
        <v>0</v>
      </c>
      <c r="F16" s="91">
        <f>D16-AB16</f>
        <v>0</v>
      </c>
      <c r="G16" s="29">
        <f t="shared" si="0"/>
        <v>0</v>
      </c>
      <c r="H16" s="4"/>
      <c r="X16" s="11"/>
      <c r="Z16">
        <f>COUNTIFS('Monitoria Anual - 4'!N:N,"x",'Monitoria Anual - 4'!S:S,"Excluída")</f>
        <v>0</v>
      </c>
      <c r="AA16">
        <f>COUNTIFS('Monitoria Anual - 4'!N:N,"x",'Monitoria Anual - 4'!S:S,"Agrupada")</f>
        <v>0</v>
      </c>
      <c r="AB16">
        <f>Z16+AA16</f>
        <v>0</v>
      </c>
    </row>
    <row r="17" spans="1:28" ht="15.75" x14ac:dyDescent="0.25">
      <c r="A17" s="11"/>
      <c r="C17" s="85" t="s">
        <v>813</v>
      </c>
      <c r="D17" s="95">
        <f>COUNTA('Monitoria Anual - 4'!O11:O911)</f>
        <v>7</v>
      </c>
      <c r="E17" s="29">
        <f>D17/$D$22</f>
        <v>0.11864406779661017</v>
      </c>
      <c r="F17" s="91">
        <f>D17-AB17</f>
        <v>6</v>
      </c>
      <c r="G17" s="29">
        <f t="shared" si="0"/>
        <v>0.10344827586206896</v>
      </c>
      <c r="H17" s="4"/>
      <c r="X17" s="11"/>
      <c r="Z17">
        <f t="array" ref="Z17">COUNTIFS('Monitoria Anual - 4'!O:O,"x",'Monitoria Anual - 4'!S:S,"Excluída")</f>
        <v>0</v>
      </c>
      <c r="AA17">
        <f t="array" ref="AA17">COUNTIFS('Monitoria Anual - 4'!O:O,"x",'Monitoria Anual - 4'!S:S,"Agrupada")</f>
        <v>1</v>
      </c>
      <c r="AB17">
        <f>Z17+AA17</f>
        <v>1</v>
      </c>
    </row>
    <row r="18" spans="1:28" ht="15.75" x14ac:dyDescent="0.25">
      <c r="A18" s="11"/>
      <c r="C18" s="86" t="s">
        <v>814</v>
      </c>
      <c r="D18" s="95">
        <f>COUNTA('Monitoria Anual - 4'!P11:P911)</f>
        <v>14</v>
      </c>
      <c r="E18" s="29">
        <f>D18/$D$22</f>
        <v>0.23728813559322035</v>
      </c>
      <c r="F18" s="91">
        <f>D18-AB18</f>
        <v>14</v>
      </c>
      <c r="G18" s="29">
        <f t="shared" si="0"/>
        <v>0.2413793103448276</v>
      </c>
      <c r="H18" s="4"/>
      <c r="X18" s="11"/>
      <c r="Z18">
        <f t="array" ref="Z18">COUNTIFS('Monitoria Anual - 4'!P:P,"x",'Monitoria Anual - 4'!S:S,"Excluída")</f>
        <v>0</v>
      </c>
      <c r="AA18">
        <f t="array" ref="AA18">COUNTIFS('Monitoria Anual - 4'!P:P,"x",'Monitoria Anual - 4'!S:S,"Agrupada")</f>
        <v>0</v>
      </c>
      <c r="AB18">
        <f>Z18+AA18</f>
        <v>0</v>
      </c>
    </row>
    <row r="19" spans="1:28" ht="15.75" x14ac:dyDescent="0.25">
      <c r="A19" s="11"/>
      <c r="C19" s="87" t="s">
        <v>815</v>
      </c>
      <c r="D19" s="95">
        <f>COUNTA('Monitoria Anual - 4'!Q11:Q911)</f>
        <v>35</v>
      </c>
      <c r="E19" s="29">
        <f>D19/$D$22</f>
        <v>0.59322033898305082</v>
      </c>
      <c r="F19" s="91">
        <f t="shared" ref="F19:F20" si="1">D19-AB19</f>
        <v>35</v>
      </c>
      <c r="G19" s="29">
        <f t="shared" si="0"/>
        <v>0.60344827586206895</v>
      </c>
      <c r="H19" s="4"/>
      <c r="X19" s="11"/>
      <c r="Z19">
        <f t="array" ref="Z19">COUNTIFS('Monitoria Anual - 4'!Q:Q,"x",'Monitoria Anual - 4'!S:S,"Excluída")</f>
        <v>0</v>
      </c>
      <c r="AA19">
        <f t="array" ref="AA19">COUNTIFS('Monitoria Anual - 4'!Q:Q,"x",'Monitoria Anual - 4'!S:S,"Agrupada")</f>
        <v>0</v>
      </c>
      <c r="AB19">
        <f>Z19+AA19</f>
        <v>0</v>
      </c>
    </row>
    <row r="20" spans="1:28" ht="15.75" x14ac:dyDescent="0.25">
      <c r="A20" s="11"/>
      <c r="C20" s="88" t="s">
        <v>816</v>
      </c>
      <c r="D20" s="95">
        <f>COUNTA('Monitoria Anual - 4'!R11:R911)</f>
        <v>3</v>
      </c>
      <c r="E20" s="29">
        <f>D20/$D$22</f>
        <v>5.0847457627118647E-2</v>
      </c>
      <c r="F20" s="91">
        <f t="shared" si="1"/>
        <v>3</v>
      </c>
      <c r="G20" s="29">
        <f t="shared" si="0"/>
        <v>5.1724137931034482E-2</v>
      </c>
      <c r="H20" s="4"/>
      <c r="X20" s="11"/>
      <c r="Z20">
        <f t="array" ref="Z20">COUNTIFS('Monitoria Anual - 4'!R:R,"x",'Monitoria Anual - 4'!S:S,"Excluída")</f>
        <v>0</v>
      </c>
      <c r="AA20">
        <f t="array" ref="AA20">COUNTIFS('Monitoria Anual - 4'!R:R,"x",'Monitoria Anual - 4'!S:S,"Agrupada")</f>
        <v>0</v>
      </c>
      <c r="AB20">
        <f>Z20+AA20</f>
        <v>0</v>
      </c>
    </row>
    <row r="21" spans="1:28" ht="16.5" thickBot="1" x14ac:dyDescent="0.3">
      <c r="A21" s="11"/>
      <c r="C21" s="89" t="s">
        <v>817</v>
      </c>
      <c r="D21" s="96"/>
      <c r="E21" s="97"/>
      <c r="F21" s="92">
        <f>'Monitoria Anual - 4'!C78</f>
        <v>0</v>
      </c>
      <c r="G21" s="30">
        <f t="shared" si="0"/>
        <v>0</v>
      </c>
      <c r="H21" s="4"/>
      <c r="X21" s="11"/>
    </row>
    <row r="22" spans="1:28" ht="16.5" thickBot="1" x14ac:dyDescent="0.3">
      <c r="A22" s="11"/>
      <c r="C22" s="98" t="s">
        <v>818</v>
      </c>
      <c r="D22" s="100">
        <f>SUM(D16:D20)</f>
        <v>59</v>
      </c>
      <c r="E22" s="32">
        <f>SUM(E15:E21)</f>
        <v>0.99999999999999989</v>
      </c>
      <c r="F22" s="99">
        <f>SUM(F16:F21)</f>
        <v>58</v>
      </c>
      <c r="G22" s="32">
        <f>SUM(G16:G21)</f>
        <v>1</v>
      </c>
      <c r="H22" s="4"/>
      <c r="X22" s="11"/>
    </row>
    <row r="23" spans="1:28" ht="15.75" thickBot="1" x14ac:dyDescent="0.3">
      <c r="A23" s="11"/>
      <c r="C23" s="78" t="s">
        <v>819</v>
      </c>
      <c r="D23" s="438">
        <f>COUNTIF('Monitoria Anual - 4'!S11:S911,"Agrupada")</f>
        <v>2</v>
      </c>
      <c r="E23" s="439"/>
      <c r="F23" s="439"/>
      <c r="G23" s="440"/>
      <c r="H23" s="5"/>
      <c r="X23" s="11"/>
    </row>
    <row r="24" spans="1:28" ht="15.75" thickBot="1" x14ac:dyDescent="0.3">
      <c r="A24" s="11"/>
      <c r="C24" s="77" t="s">
        <v>820</v>
      </c>
      <c r="D24" s="438">
        <f>COUNTIF('Monitoria Anual - 4'!S11:S73,"Excluída")</f>
        <v>0</v>
      </c>
      <c r="E24" s="439"/>
      <c r="F24" s="439"/>
      <c r="G24" s="440"/>
      <c r="X24" s="11"/>
    </row>
    <row r="25" spans="1:28" x14ac:dyDescent="0.25">
      <c r="A25" s="11"/>
      <c r="X25" s="11"/>
    </row>
    <row r="26" spans="1:28" x14ac:dyDescent="0.25">
      <c r="A26" s="11"/>
      <c r="X26" s="11"/>
    </row>
    <row r="27" spans="1:28" ht="15.75" x14ac:dyDescent="0.25">
      <c r="A27" s="11"/>
      <c r="B27" s="436" t="s">
        <v>821</v>
      </c>
      <c r="C27" s="437"/>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822</v>
      </c>
      <c r="D29" s="71">
        <f>COUNTA('Monitoria Anual - 4'!A11:A72)</f>
        <v>8</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2" t="s">
        <v>823</v>
      </c>
      <c r="D31" s="82" t="s">
        <v>824</v>
      </c>
      <c r="E31" s="19"/>
      <c r="F31" s="20"/>
      <c r="G31" s="21"/>
      <c r="H31" s="23"/>
      <c r="I31" s="24"/>
      <c r="J31" s="25"/>
      <c r="W31" s="1"/>
      <c r="X31" s="11"/>
    </row>
    <row r="32" spans="1:28" x14ac:dyDescent="0.25">
      <c r="A32" s="11"/>
      <c r="C32" s="79" t="s">
        <v>825</v>
      </c>
      <c r="D32" s="103">
        <f>SUM(F32:J32)</f>
        <v>11</v>
      </c>
      <c r="E32" s="34">
        <f>COUNTA('Monitoria Anual - 4'!S11:S21)</f>
        <v>0</v>
      </c>
      <c r="F32" s="69">
        <f>COUNTA('Monitoria Anual - 4'!N11:N21)</f>
        <v>0</v>
      </c>
      <c r="G32" s="69">
        <f>COUNTA('Monitoria Anual - 4'!O11:O21)</f>
        <v>0</v>
      </c>
      <c r="H32" s="69">
        <f>COUNTA('Monitoria Anual - 4'!P11:P21)</f>
        <v>3</v>
      </c>
      <c r="I32" s="69">
        <f>COUNTA('Monitoria Anual - 4'!Q11:Q21)</f>
        <v>8</v>
      </c>
      <c r="J32" s="70">
        <f>COUNTA('Monitoria Anual - 4'!R11:R21)</f>
        <v>0</v>
      </c>
      <c r="W32" s="1"/>
      <c r="X32" s="11"/>
    </row>
    <row r="33" spans="1:24" x14ac:dyDescent="0.25">
      <c r="A33" s="11"/>
      <c r="C33" s="80" t="s">
        <v>826</v>
      </c>
      <c r="D33" s="79">
        <f>SUM(F33:J33)</f>
        <v>13</v>
      </c>
      <c r="E33" s="35">
        <f>COUNTA('Monitoria Anual - 4'!S22:S35)</f>
        <v>0</v>
      </c>
      <c r="F33" s="36">
        <f>COUNTA('Monitoria Anual - 4'!N22:N35)</f>
        <v>0</v>
      </c>
      <c r="G33" s="36">
        <f>COUNTA('Monitoria Anual - 4'!O22:O35)</f>
        <v>2</v>
      </c>
      <c r="H33" s="36">
        <f>COUNTA('Monitoria Anual - 4'!P22:P35)</f>
        <v>4</v>
      </c>
      <c r="I33" s="36">
        <f>COUNTA('Monitoria Anual - 4'!Q22:Q35)</f>
        <v>6</v>
      </c>
      <c r="J33" s="37">
        <f>COUNTA('Monitoria Anual - 4'!R22:R35)</f>
        <v>1</v>
      </c>
      <c r="W33" s="1"/>
      <c r="X33" s="11"/>
    </row>
    <row r="34" spans="1:24" x14ac:dyDescent="0.25">
      <c r="A34" s="11"/>
      <c r="C34" s="80" t="s">
        <v>827</v>
      </c>
      <c r="D34" s="79">
        <f t="shared" ref="D34:D41" si="2">SUM(F34:J34)</f>
        <v>8</v>
      </c>
      <c r="E34" s="35">
        <f>COUNTA('Monitoria Anual - 4'!S36:S44)</f>
        <v>0</v>
      </c>
      <c r="F34" s="36">
        <f>COUNTA('Monitoria Anual - 4'!N36:N44)</f>
        <v>0</v>
      </c>
      <c r="G34" s="36">
        <f>COUNTA('Monitoria Anual - 4'!O36:O44)</f>
        <v>3</v>
      </c>
      <c r="H34" s="36">
        <f>COUNTA('Monitoria Anual - 4'!P36:P44)</f>
        <v>1</v>
      </c>
      <c r="I34" s="36">
        <f>COUNTA('Monitoria Anual - 4'!Q36:Q44)</f>
        <v>4</v>
      </c>
      <c r="J34" s="37">
        <f>COUNTA('Monitoria Anual - 4'!R36:R44)</f>
        <v>0</v>
      </c>
      <c r="W34" s="1"/>
      <c r="X34" s="11"/>
    </row>
    <row r="35" spans="1:24" x14ac:dyDescent="0.25">
      <c r="A35" s="11"/>
      <c r="C35" s="80" t="s">
        <v>828</v>
      </c>
      <c r="D35" s="79">
        <f t="shared" si="2"/>
        <v>10</v>
      </c>
      <c r="E35" s="35">
        <f>COUNTA('Monitoria Anual - 4'!S45:S54)</f>
        <v>0</v>
      </c>
      <c r="F35" s="36">
        <f>COUNTA('Monitoria Anual - 4'!N45:N54)</f>
        <v>0</v>
      </c>
      <c r="G35" s="36">
        <f>COUNTA('Monitoria Anual - 4'!O45:O54)</f>
        <v>1</v>
      </c>
      <c r="H35" s="36">
        <f>COUNTA('Monitoria Anual - 4'!P45:P54)</f>
        <v>4</v>
      </c>
      <c r="I35" s="36">
        <f>COUNTA('Monitoria Anual - 4'!Q45:Q54)</f>
        <v>4</v>
      </c>
      <c r="J35" s="37">
        <f>COUNTA('Monitoria Anual - 4'!R45:R54)</f>
        <v>1</v>
      </c>
      <c r="W35" s="1"/>
      <c r="X35" s="11"/>
    </row>
    <row r="36" spans="1:24" x14ac:dyDescent="0.25">
      <c r="A36" s="11"/>
      <c r="C36" s="80" t="s">
        <v>829</v>
      </c>
      <c r="D36" s="79">
        <f t="shared" si="2"/>
        <v>4</v>
      </c>
      <c r="E36" s="35">
        <f>COUNTA('Monitoria Anual - 4'!S55:S59)</f>
        <v>1</v>
      </c>
      <c r="F36" s="36">
        <f>COUNTA('Monitoria Anual - 4'!N55:N59)</f>
        <v>0</v>
      </c>
      <c r="G36" s="36">
        <f>COUNTA('Monitoria Anual - 4'!O55:O59)</f>
        <v>0</v>
      </c>
      <c r="H36" s="36">
        <f>COUNTA('Monitoria Anual - 4'!P55:P59)</f>
        <v>0</v>
      </c>
      <c r="I36" s="36">
        <f>COUNTA('Monitoria Anual - 4'!Q55:Q59)</f>
        <v>3</v>
      </c>
      <c r="J36" s="37">
        <f>COUNTA('Monitoria Anual - 4'!R55:R59)</f>
        <v>1</v>
      </c>
      <c r="W36" s="1"/>
      <c r="X36" s="11"/>
    </row>
    <row r="37" spans="1:24" x14ac:dyDescent="0.25">
      <c r="A37" s="11"/>
      <c r="C37" s="80" t="s">
        <v>830</v>
      </c>
      <c r="D37" s="79">
        <f t="shared" si="2"/>
        <v>5</v>
      </c>
      <c r="E37" s="35">
        <f>COUNTA('Monitoria Anual - 4'!S60:S64)</f>
        <v>0</v>
      </c>
      <c r="F37" s="36">
        <f>COUNTA('Monitoria Anual - 4'!N60:N64)</f>
        <v>0</v>
      </c>
      <c r="G37" s="36">
        <f>COUNTA('Monitoria Anual - 4'!O60:O64)</f>
        <v>0</v>
      </c>
      <c r="H37" s="36">
        <f>COUNTA('Monitoria Anual - 4'!P60:P64)</f>
        <v>1</v>
      </c>
      <c r="I37" s="36">
        <f>COUNTA('Monitoria Anual - 4'!Q60:Q64)</f>
        <v>4</v>
      </c>
      <c r="J37" s="37">
        <f>COUNTA('Monitoria Anual - 4'!R60:R64)</f>
        <v>0</v>
      </c>
      <c r="W37" s="1"/>
      <c r="X37" s="11"/>
    </row>
    <row r="38" spans="1:24" x14ac:dyDescent="0.25">
      <c r="A38" s="11"/>
      <c r="C38" s="80" t="s">
        <v>831</v>
      </c>
      <c r="D38" s="79">
        <f t="shared" si="2"/>
        <v>3</v>
      </c>
      <c r="E38" s="35">
        <f>COUNTA('Monitoria Anual - 4'!S65:S67)</f>
        <v>1</v>
      </c>
      <c r="F38" s="36">
        <f>COUNTA('Monitoria Anual - 4'!N65:N67)</f>
        <v>0</v>
      </c>
      <c r="G38" s="36">
        <f>COUNTA('Monitoria Anual - 4'!O65:O67)</f>
        <v>1</v>
      </c>
      <c r="H38" s="36">
        <f>COUNTA('Monitoria Anual - 4'!P65:P67)</f>
        <v>0</v>
      </c>
      <c r="I38" s="36">
        <f>COUNTA('Monitoria Anual - 4'!Q65:Q67)</f>
        <v>2</v>
      </c>
      <c r="J38" s="37">
        <f>COUNTA('Monitoria Anual - 4'!R65:R67)</f>
        <v>0</v>
      </c>
      <c r="W38" s="1"/>
      <c r="X38" s="11"/>
    </row>
    <row r="39" spans="1:24" x14ac:dyDescent="0.25">
      <c r="A39" s="11"/>
      <c r="C39" s="80" t="s">
        <v>832</v>
      </c>
      <c r="D39" s="79">
        <f t="shared" si="2"/>
        <v>5</v>
      </c>
      <c r="E39" s="35">
        <f>COUNTA('Monitoria Anual - 4'!S68:S72)</f>
        <v>0</v>
      </c>
      <c r="F39" s="36">
        <f>COUNTA('Monitoria Anual - 4'!N68:N72)</f>
        <v>0</v>
      </c>
      <c r="G39" s="36">
        <f>COUNTA('Monitoria Anual - 4'!O68:O72)</f>
        <v>0</v>
      </c>
      <c r="H39" s="36">
        <f>COUNTA('Monitoria Anual - 4'!P68:P72)</f>
        <v>1</v>
      </c>
      <c r="I39" s="36">
        <f>COUNTA('Monitoria Anual - 4'!Q68:Q72)</f>
        <v>4</v>
      </c>
      <c r="J39" s="37">
        <f>COUNTA('Monitoria Anual - 4'!R68:R72)</f>
        <v>0</v>
      </c>
      <c r="W39" s="1"/>
      <c r="X39" s="11"/>
    </row>
    <row r="40" spans="1:24" x14ac:dyDescent="0.25">
      <c r="A40" s="11"/>
      <c r="C40" s="80" t="s">
        <v>833</v>
      </c>
      <c r="D40" s="79">
        <f t="shared" si="2"/>
        <v>5</v>
      </c>
      <c r="E40" s="35">
        <f>COUNTA('Monitoria Anual - 4'!#REF!)</f>
        <v>1</v>
      </c>
      <c r="F40" s="36">
        <f>COUNTA('Monitoria Anual - 4'!#REF!)</f>
        <v>1</v>
      </c>
      <c r="G40" s="36">
        <f>COUNTA('Monitoria Anual - 4'!#REF!)</f>
        <v>1</v>
      </c>
      <c r="H40" s="36">
        <f>COUNTA('Monitoria Anual - 4'!#REF!)</f>
        <v>1</v>
      </c>
      <c r="I40" s="36">
        <f>COUNTA('Monitoria Anual - 4'!#REF!)</f>
        <v>1</v>
      </c>
      <c r="J40" s="37">
        <f>COUNTA('Monitoria Anual - 4'!#REF!)</f>
        <v>1</v>
      </c>
      <c r="W40" s="1"/>
      <c r="X40" s="11"/>
    </row>
    <row r="41" spans="1:24" ht="15.75" thickBot="1" x14ac:dyDescent="0.3">
      <c r="A41" s="11"/>
      <c r="C41" s="81" t="s">
        <v>834</v>
      </c>
      <c r="D41" s="104">
        <f t="shared" si="2"/>
        <v>5</v>
      </c>
      <c r="E41" s="38">
        <f>COUNTA('Monitoria Anual - 4'!#REF!)</f>
        <v>1</v>
      </c>
      <c r="F41" s="39">
        <f>COUNTA('Monitoria Anual - 4'!#REF!)</f>
        <v>1</v>
      </c>
      <c r="G41" s="39">
        <f>COUNTA('Monitoria Anual - 4'!#REF!)</f>
        <v>1</v>
      </c>
      <c r="H41" s="39">
        <f>COUNTA('Monitoria Anual - 4'!#REF!)</f>
        <v>1</v>
      </c>
      <c r="I41" s="39">
        <f>COUNTA('Monitoria Anual - 4'!#REF!)</f>
        <v>1</v>
      </c>
      <c r="J41" s="40">
        <f>COUNTA('Monitoria Anual - 4'!#REF!)</f>
        <v>1</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41 F33:F41">
    <cfRule type="cellIs" dxfId="13"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75"/>
  <sheetViews>
    <sheetView showGridLines="0" zoomScale="80" zoomScaleNormal="80" workbookViewId="0">
      <pane xSplit="3" ySplit="10" topLeftCell="D11" activePane="bottomRight" state="frozen"/>
      <selection pane="topRight" activeCell="D9" sqref="D9"/>
      <selection pane="bottomLeft" activeCell="A11" sqref="A11"/>
      <selection pane="bottomRight" activeCell="B6" sqref="B6:C6"/>
    </sheetView>
  </sheetViews>
  <sheetFormatPr defaultColWidth="8.85546875" defaultRowHeight="30" customHeight="1" x14ac:dyDescent="0.25"/>
  <cols>
    <col min="1" max="1" width="6.7109375" style="322" customWidth="1"/>
    <col min="2" max="2" width="4.85546875" style="322" bestFit="1" customWidth="1"/>
    <col min="3" max="3" width="27.28515625" style="322" customWidth="1"/>
    <col min="4" max="4" width="18.7109375" style="322" customWidth="1"/>
    <col min="5" max="5" width="19.42578125" style="322" customWidth="1"/>
    <col min="6" max="6" width="25.7109375" style="325" hidden="1" customWidth="1"/>
    <col min="7" max="7" width="11.28515625" style="325" bestFit="1" customWidth="1"/>
    <col min="8" max="8" width="14.28515625" style="322" customWidth="1"/>
    <col min="9" max="9" width="25.140625" style="326" hidden="1" customWidth="1"/>
    <col min="10" max="10" width="25.140625" style="322" hidden="1" customWidth="1"/>
    <col min="11" max="11" width="25.140625" style="322" customWidth="1"/>
    <col min="12" max="12" width="25.140625" style="322" hidden="1" customWidth="1"/>
    <col min="13" max="13" width="27.7109375" style="322" hidden="1" customWidth="1"/>
    <col min="14" max="16" width="13.28515625" style="322" customWidth="1"/>
    <col min="17" max="18" width="27.85546875" style="322" customWidth="1"/>
    <col min="19" max="19" width="34.42578125" style="322" customWidth="1"/>
    <col min="20" max="20" width="29.140625" style="322" customWidth="1"/>
    <col min="21" max="21" width="54.5703125" style="322" customWidth="1"/>
    <col min="22" max="22" width="2.7109375" style="322" customWidth="1"/>
    <col min="23" max="23" width="8.85546875" style="322"/>
    <col min="24" max="24" width="8.85546875" style="322" hidden="1" customWidth="1"/>
    <col min="25" max="16384" width="8.85546875" style="322"/>
  </cols>
  <sheetData>
    <row r="1" spans="1:24" ht="30" customHeight="1" x14ac:dyDescent="0.25">
      <c r="A1" s="350" t="s">
        <v>0</v>
      </c>
      <c r="B1" s="350"/>
      <c r="C1" s="350"/>
      <c r="D1" s="350"/>
      <c r="E1" s="350"/>
      <c r="F1" s="350"/>
      <c r="G1" s="350"/>
      <c r="H1" s="350"/>
      <c r="I1" s="350"/>
      <c r="J1" s="350"/>
      <c r="K1" s="350"/>
      <c r="L1" s="350"/>
      <c r="M1" s="350"/>
      <c r="N1" s="321"/>
      <c r="O1" s="321"/>
      <c r="P1" s="321"/>
      <c r="Q1" s="321"/>
      <c r="R1" s="321"/>
      <c r="S1" s="321"/>
      <c r="T1" s="321"/>
      <c r="U1" s="321"/>
      <c r="V1" s="321"/>
      <c r="W1" s="321"/>
    </row>
    <row r="2" spans="1:24" ht="30" customHeight="1" thickBot="1" x14ac:dyDescent="0.3">
      <c r="A2" s="351" t="s">
        <v>835</v>
      </c>
      <c r="B2" s="351"/>
      <c r="C2" s="351"/>
      <c r="D2" s="351"/>
      <c r="E2" s="351"/>
      <c r="F2" s="351"/>
      <c r="G2" s="351"/>
      <c r="H2" s="351"/>
      <c r="I2" s="351"/>
      <c r="J2" s="351"/>
      <c r="K2" s="351"/>
      <c r="L2" s="351"/>
      <c r="M2" s="351"/>
      <c r="N2" s="323"/>
      <c r="O2" s="323"/>
      <c r="P2" s="323"/>
      <c r="Q2" s="323"/>
      <c r="R2" s="323"/>
      <c r="S2" s="323"/>
      <c r="T2" s="324"/>
      <c r="U2" s="324"/>
      <c r="W2" s="321"/>
    </row>
    <row r="3" spans="1:24" ht="30" customHeight="1" thickTop="1" x14ac:dyDescent="0.25">
      <c r="W3" s="321"/>
    </row>
    <row r="4" spans="1:24" ht="30" customHeight="1" x14ac:dyDescent="0.25">
      <c r="A4" s="327" t="s">
        <v>2</v>
      </c>
      <c r="B4" s="352" t="s">
        <v>836</v>
      </c>
      <c r="C4" s="352"/>
      <c r="D4" s="352"/>
      <c r="E4" s="352"/>
      <c r="F4" s="352"/>
      <c r="G4" s="353"/>
      <c r="H4" s="328"/>
      <c r="I4" s="329"/>
      <c r="J4" s="328"/>
      <c r="K4" s="328"/>
      <c r="L4" s="328"/>
      <c r="M4" s="328"/>
      <c r="N4" s="328"/>
      <c r="O4" s="328"/>
      <c r="P4" s="328"/>
      <c r="W4" s="321"/>
    </row>
    <row r="5" spans="1:24" ht="30" customHeight="1" x14ac:dyDescent="0.25">
      <c r="W5" s="321"/>
    </row>
    <row r="6" spans="1:24" ht="30" customHeight="1" x14ac:dyDescent="0.25">
      <c r="A6" s="327" t="s">
        <v>4</v>
      </c>
      <c r="B6" s="354" t="s">
        <v>1677</v>
      </c>
      <c r="C6" s="355"/>
      <c r="W6" s="321"/>
      <c r="X6" s="322" t="s">
        <v>6</v>
      </c>
    </row>
    <row r="7" spans="1:24" ht="30" customHeight="1" thickBot="1" x14ac:dyDescent="0.3">
      <c r="W7" s="321"/>
      <c r="X7" s="330" t="s">
        <v>7</v>
      </c>
    </row>
    <row r="8" spans="1:24" ht="30" customHeight="1" thickBot="1" x14ac:dyDescent="0.3">
      <c r="A8" s="356" t="s">
        <v>8</v>
      </c>
      <c r="B8" s="357"/>
      <c r="C8" s="357"/>
      <c r="D8" s="357"/>
      <c r="E8" s="357"/>
      <c r="F8" s="357"/>
      <c r="G8" s="357"/>
      <c r="H8" s="357"/>
      <c r="I8" s="357"/>
      <c r="J8" s="357"/>
      <c r="K8" s="357"/>
      <c r="L8" s="357"/>
      <c r="M8" s="358"/>
      <c r="N8" s="363" t="s">
        <v>9</v>
      </c>
      <c r="O8" s="364"/>
      <c r="P8" s="364"/>
      <c r="Q8" s="364"/>
      <c r="R8" s="364"/>
      <c r="S8" s="364"/>
      <c r="T8" s="364"/>
      <c r="U8" s="365"/>
      <c r="W8" s="321"/>
    </row>
    <row r="9" spans="1:24" ht="30" customHeight="1" x14ac:dyDescent="0.25">
      <c r="A9" s="348" t="s">
        <v>11</v>
      </c>
      <c r="B9" s="344" t="s">
        <v>12</v>
      </c>
      <c r="C9" s="344" t="s">
        <v>13</v>
      </c>
      <c r="D9" s="344" t="s">
        <v>14</v>
      </c>
      <c r="E9" s="344" t="s">
        <v>15</v>
      </c>
      <c r="F9" s="342" t="s">
        <v>16</v>
      </c>
      <c r="G9" s="343"/>
      <c r="H9" s="344" t="s">
        <v>17</v>
      </c>
      <c r="I9" s="346" t="s">
        <v>18</v>
      </c>
      <c r="J9" s="344" t="s">
        <v>19</v>
      </c>
      <c r="K9" s="368" t="s">
        <v>20</v>
      </c>
      <c r="L9" s="369"/>
      <c r="M9" s="344" t="s">
        <v>21</v>
      </c>
      <c r="N9" s="370" t="s">
        <v>1678</v>
      </c>
      <c r="O9" s="361" t="s">
        <v>1679</v>
      </c>
      <c r="P9" s="366" t="s">
        <v>1680</v>
      </c>
      <c r="Q9" s="359" t="s">
        <v>28</v>
      </c>
      <c r="R9" s="359" t="s">
        <v>29</v>
      </c>
      <c r="S9" s="359" t="s">
        <v>30</v>
      </c>
      <c r="T9" s="359" t="s">
        <v>31</v>
      </c>
      <c r="U9" s="359" t="s">
        <v>32</v>
      </c>
      <c r="W9" s="321"/>
    </row>
    <row r="10" spans="1:24" ht="30" customHeight="1" x14ac:dyDescent="0.25">
      <c r="A10" s="349"/>
      <c r="B10" s="345"/>
      <c r="C10" s="345"/>
      <c r="D10" s="345"/>
      <c r="E10" s="345"/>
      <c r="F10" s="335" t="s">
        <v>44</v>
      </c>
      <c r="G10" s="335" t="s">
        <v>45</v>
      </c>
      <c r="H10" s="345"/>
      <c r="I10" s="347"/>
      <c r="J10" s="345"/>
      <c r="K10" s="336" t="s">
        <v>46</v>
      </c>
      <c r="L10" s="336" t="s">
        <v>47</v>
      </c>
      <c r="M10" s="345"/>
      <c r="N10" s="371"/>
      <c r="O10" s="362"/>
      <c r="P10" s="367"/>
      <c r="Q10" s="360"/>
      <c r="R10" s="360"/>
      <c r="S10" s="360"/>
      <c r="T10" s="360"/>
      <c r="U10" s="360"/>
      <c r="W10" s="321"/>
    </row>
    <row r="11" spans="1:24" ht="30" customHeight="1" x14ac:dyDescent="0.25">
      <c r="A11" s="372" t="s">
        <v>1165</v>
      </c>
      <c r="B11" s="176" t="s">
        <v>49</v>
      </c>
      <c r="C11" s="176" t="s">
        <v>50</v>
      </c>
      <c r="D11" s="176" t="s">
        <v>838</v>
      </c>
      <c r="E11" s="176" t="s">
        <v>52</v>
      </c>
      <c r="F11" s="339">
        <v>43770</v>
      </c>
      <c r="G11" s="339">
        <v>45943</v>
      </c>
      <c r="H11" s="176" t="s">
        <v>55</v>
      </c>
      <c r="I11" s="340">
        <v>200000</v>
      </c>
      <c r="J11" s="176" t="s">
        <v>1465</v>
      </c>
      <c r="K11" s="176" t="s">
        <v>57</v>
      </c>
      <c r="L11" s="176" t="s">
        <v>58</v>
      </c>
      <c r="M11" s="176" t="s">
        <v>1166</v>
      </c>
      <c r="N11" s="341"/>
      <c r="O11" s="176" t="s">
        <v>60</v>
      </c>
      <c r="P11" s="176"/>
      <c r="Q11" s="176" t="s">
        <v>1681</v>
      </c>
      <c r="R11" s="176" t="s">
        <v>1682</v>
      </c>
      <c r="S11" s="176" t="s">
        <v>1683</v>
      </c>
      <c r="T11" s="176" t="s">
        <v>1684</v>
      </c>
      <c r="U11" s="176"/>
      <c r="W11" s="321"/>
    </row>
    <row r="12" spans="1:24" ht="30" customHeight="1" x14ac:dyDescent="0.25">
      <c r="A12" s="372"/>
      <c r="B12" s="176" t="s">
        <v>68</v>
      </c>
      <c r="C12" s="176" t="s">
        <v>1685</v>
      </c>
      <c r="D12" s="176" t="s">
        <v>70</v>
      </c>
      <c r="E12" s="176" t="s">
        <v>71</v>
      </c>
      <c r="F12" s="339">
        <v>43771</v>
      </c>
      <c r="G12" s="339">
        <v>45943</v>
      </c>
      <c r="H12" s="176" t="s">
        <v>1470</v>
      </c>
      <c r="I12" s="340">
        <v>0</v>
      </c>
      <c r="J12" s="176" t="s">
        <v>1471</v>
      </c>
      <c r="K12" s="176" t="s">
        <v>74</v>
      </c>
      <c r="L12" s="176" t="s">
        <v>75</v>
      </c>
      <c r="M12" s="176" t="s">
        <v>845</v>
      </c>
      <c r="N12" s="176"/>
      <c r="O12" s="176" t="s">
        <v>60</v>
      </c>
      <c r="P12" s="176"/>
      <c r="Q12" s="176" t="s">
        <v>1686</v>
      </c>
      <c r="R12" s="176" t="s">
        <v>1687</v>
      </c>
      <c r="S12" s="176" t="s">
        <v>1688</v>
      </c>
      <c r="T12" s="176" t="s">
        <v>1689</v>
      </c>
      <c r="U12" s="176"/>
      <c r="W12" s="321"/>
    </row>
    <row r="13" spans="1:24" ht="30" customHeight="1" x14ac:dyDescent="0.25">
      <c r="A13" s="372"/>
      <c r="B13" s="176" t="s">
        <v>81</v>
      </c>
      <c r="C13" s="176" t="s">
        <v>850</v>
      </c>
      <c r="D13" s="176" t="s">
        <v>851</v>
      </c>
      <c r="E13" s="176" t="s">
        <v>84</v>
      </c>
      <c r="F13" s="339">
        <v>43772</v>
      </c>
      <c r="G13" s="339">
        <v>45943</v>
      </c>
      <c r="H13" s="176" t="s">
        <v>86</v>
      </c>
      <c r="I13" s="340">
        <v>300000</v>
      </c>
      <c r="J13" s="176" t="s">
        <v>1174</v>
      </c>
      <c r="K13" s="176" t="s">
        <v>88</v>
      </c>
      <c r="L13" s="176" t="s">
        <v>58</v>
      </c>
      <c r="M13" s="176" t="s">
        <v>89</v>
      </c>
      <c r="N13" s="176"/>
      <c r="O13" s="176"/>
      <c r="P13" s="176" t="s">
        <v>60</v>
      </c>
      <c r="Q13" s="176" t="s">
        <v>1690</v>
      </c>
      <c r="R13" s="176" t="s">
        <v>1691</v>
      </c>
      <c r="S13" s="176"/>
      <c r="T13" s="176" t="s">
        <v>1275</v>
      </c>
      <c r="U13" s="176" t="s">
        <v>1692</v>
      </c>
      <c r="W13" s="321"/>
    </row>
    <row r="14" spans="1:24" ht="30" customHeight="1" x14ac:dyDescent="0.25">
      <c r="A14" s="372"/>
      <c r="B14" s="176" t="s">
        <v>103</v>
      </c>
      <c r="C14" s="176" t="s">
        <v>1693</v>
      </c>
      <c r="D14" s="176" t="s">
        <v>1179</v>
      </c>
      <c r="E14" s="176" t="s">
        <v>858</v>
      </c>
      <c r="F14" s="339">
        <v>43773</v>
      </c>
      <c r="G14" s="339">
        <v>45943</v>
      </c>
      <c r="H14" s="176" t="s">
        <v>1480</v>
      </c>
      <c r="I14" s="340">
        <v>200000</v>
      </c>
      <c r="J14" s="176" t="s">
        <v>1180</v>
      </c>
      <c r="K14" s="176" t="s">
        <v>108</v>
      </c>
      <c r="L14" s="176" t="s">
        <v>109</v>
      </c>
      <c r="M14" s="176" t="s">
        <v>863</v>
      </c>
      <c r="N14" s="176"/>
      <c r="O14" s="176"/>
      <c r="P14" s="176" t="s">
        <v>60</v>
      </c>
      <c r="Q14" s="176" t="s">
        <v>1694</v>
      </c>
      <c r="R14" s="176" t="s">
        <v>1695</v>
      </c>
      <c r="S14" s="176"/>
      <c r="T14" s="176" t="s">
        <v>1275</v>
      </c>
      <c r="U14" s="176" t="s">
        <v>1696</v>
      </c>
      <c r="W14" s="321"/>
    </row>
    <row r="15" spans="1:24" ht="30" customHeight="1" x14ac:dyDescent="0.25">
      <c r="A15" s="372"/>
      <c r="B15" s="176" t="s">
        <v>116</v>
      </c>
      <c r="C15" s="176" t="s">
        <v>117</v>
      </c>
      <c r="D15" s="176" t="s">
        <v>118</v>
      </c>
      <c r="E15" s="176" t="s">
        <v>119</v>
      </c>
      <c r="F15" s="339">
        <v>43774</v>
      </c>
      <c r="G15" s="339">
        <v>45943</v>
      </c>
      <c r="H15" s="176" t="s">
        <v>120</v>
      </c>
      <c r="I15" s="340">
        <v>1000000</v>
      </c>
      <c r="J15" s="176" t="s">
        <v>1485</v>
      </c>
      <c r="K15" s="176" t="s">
        <v>122</v>
      </c>
      <c r="L15" s="176" t="s">
        <v>122</v>
      </c>
      <c r="M15" s="176" t="s">
        <v>123</v>
      </c>
      <c r="N15" s="176"/>
      <c r="O15" s="176" t="s">
        <v>60</v>
      </c>
      <c r="P15" s="176"/>
      <c r="Q15" s="176" t="s">
        <v>1697</v>
      </c>
      <c r="R15" s="176" t="s">
        <v>1698</v>
      </c>
      <c r="S15" s="176" t="s">
        <v>1699</v>
      </c>
      <c r="T15" s="176" t="s">
        <v>1700</v>
      </c>
      <c r="U15" s="176" t="s">
        <v>1701</v>
      </c>
      <c r="W15" s="321"/>
    </row>
    <row r="16" spans="1:24" ht="30" customHeight="1" x14ac:dyDescent="0.25">
      <c r="A16" s="372"/>
      <c r="B16" s="176" t="s">
        <v>128</v>
      </c>
      <c r="C16" s="176" t="s">
        <v>129</v>
      </c>
      <c r="D16" s="176" t="s">
        <v>1194</v>
      </c>
      <c r="E16" s="176" t="s">
        <v>869</v>
      </c>
      <c r="F16" s="339">
        <v>43775</v>
      </c>
      <c r="G16" s="339">
        <v>45943</v>
      </c>
      <c r="H16" s="176" t="s">
        <v>132</v>
      </c>
      <c r="I16" s="340">
        <v>5000000</v>
      </c>
      <c r="J16" s="176" t="s">
        <v>133</v>
      </c>
      <c r="K16" s="176" t="s">
        <v>1195</v>
      </c>
      <c r="L16" s="176" t="s">
        <v>135</v>
      </c>
      <c r="M16" s="176" t="s">
        <v>874</v>
      </c>
      <c r="N16" s="176"/>
      <c r="O16" s="176" t="s">
        <v>60</v>
      </c>
      <c r="P16" s="176"/>
      <c r="Q16" s="176" t="s">
        <v>1702</v>
      </c>
      <c r="R16" s="176" t="s">
        <v>1703</v>
      </c>
      <c r="S16" s="176" t="s">
        <v>1704</v>
      </c>
      <c r="T16" s="176" t="s">
        <v>1705</v>
      </c>
      <c r="U16" s="176" t="s">
        <v>1706</v>
      </c>
      <c r="W16" s="321"/>
    </row>
    <row r="17" spans="1:23" ht="30" customHeight="1" x14ac:dyDescent="0.25">
      <c r="A17" s="372"/>
      <c r="B17" s="176" t="s">
        <v>143</v>
      </c>
      <c r="C17" s="176" t="s">
        <v>875</v>
      </c>
      <c r="D17" s="176" t="s">
        <v>145</v>
      </c>
      <c r="E17" s="176" t="s">
        <v>876</v>
      </c>
      <c r="F17" s="339">
        <v>43922</v>
      </c>
      <c r="G17" s="339">
        <v>45943</v>
      </c>
      <c r="H17" s="176" t="s">
        <v>149</v>
      </c>
      <c r="I17" s="340">
        <v>300000</v>
      </c>
      <c r="J17" s="176" t="s">
        <v>1494</v>
      </c>
      <c r="K17" s="176" t="s">
        <v>151</v>
      </c>
      <c r="L17" s="176" t="s">
        <v>152</v>
      </c>
      <c r="M17" s="176" t="s">
        <v>877</v>
      </c>
      <c r="N17" s="176"/>
      <c r="O17" s="176" t="s">
        <v>60</v>
      </c>
      <c r="P17" s="176"/>
      <c r="Q17" s="176" t="s">
        <v>1707</v>
      </c>
      <c r="R17" s="176" t="s">
        <v>1708</v>
      </c>
      <c r="S17" s="176" t="s">
        <v>1709</v>
      </c>
      <c r="T17" s="176" t="s">
        <v>1710</v>
      </c>
      <c r="U17" s="176" t="s">
        <v>1711</v>
      </c>
      <c r="W17" s="321"/>
    </row>
    <row r="18" spans="1:23" ht="30" customHeight="1" x14ac:dyDescent="0.25">
      <c r="A18" s="372"/>
      <c r="B18" s="176" t="s">
        <v>159</v>
      </c>
      <c r="C18" s="176" t="s">
        <v>160</v>
      </c>
      <c r="D18" s="176" t="s">
        <v>1198</v>
      </c>
      <c r="E18" s="176" t="s">
        <v>1199</v>
      </c>
      <c r="F18" s="339">
        <v>43775</v>
      </c>
      <c r="G18" s="339">
        <v>45943</v>
      </c>
      <c r="H18" s="176" t="s">
        <v>55</v>
      </c>
      <c r="I18" s="340">
        <v>30000000</v>
      </c>
      <c r="J18" s="176" t="s">
        <v>1497</v>
      </c>
      <c r="K18" s="176" t="s">
        <v>57</v>
      </c>
      <c r="L18" s="176" t="s">
        <v>152</v>
      </c>
      <c r="M18" s="176" t="s">
        <v>164</v>
      </c>
      <c r="N18" s="176"/>
      <c r="O18" s="176" t="s">
        <v>60</v>
      </c>
      <c r="P18" s="176"/>
      <c r="Q18" s="176" t="s">
        <v>1712</v>
      </c>
      <c r="R18" s="176" t="s">
        <v>1713</v>
      </c>
      <c r="S18" s="176" t="s">
        <v>1714</v>
      </c>
      <c r="T18" s="176" t="s">
        <v>1715</v>
      </c>
      <c r="U18" s="176" t="s">
        <v>1716</v>
      </c>
      <c r="W18" s="321"/>
    </row>
    <row r="19" spans="1:23" ht="30" customHeight="1" x14ac:dyDescent="0.25">
      <c r="A19" s="372"/>
      <c r="B19" s="176" t="s">
        <v>170</v>
      </c>
      <c r="C19" s="176" t="s">
        <v>887</v>
      </c>
      <c r="D19" s="176" t="s">
        <v>172</v>
      </c>
      <c r="E19" s="176" t="s">
        <v>173</v>
      </c>
      <c r="F19" s="339">
        <v>43776</v>
      </c>
      <c r="G19" s="339">
        <v>45943</v>
      </c>
      <c r="H19" s="176" t="s">
        <v>1501</v>
      </c>
      <c r="I19" s="340">
        <v>5000000</v>
      </c>
      <c r="J19" s="176" t="s">
        <v>175</v>
      </c>
      <c r="K19" s="176" t="s">
        <v>176</v>
      </c>
      <c r="L19" s="176" t="s">
        <v>152</v>
      </c>
      <c r="M19" s="176" t="s">
        <v>893</v>
      </c>
      <c r="N19" s="176"/>
      <c r="O19" s="176" t="s">
        <v>60</v>
      </c>
      <c r="P19" s="176"/>
      <c r="Q19" s="176" t="s">
        <v>1717</v>
      </c>
      <c r="R19" s="176" t="s">
        <v>1718</v>
      </c>
      <c r="S19" s="176" t="s">
        <v>1719</v>
      </c>
      <c r="T19" s="176" t="s">
        <v>1715</v>
      </c>
      <c r="U19" s="176" t="s">
        <v>1720</v>
      </c>
      <c r="W19" s="321"/>
    </row>
    <row r="20" spans="1:23" ht="30" customHeight="1" x14ac:dyDescent="0.25">
      <c r="A20" s="372"/>
      <c r="B20" s="176" t="s">
        <v>184</v>
      </c>
      <c r="C20" s="176" t="s">
        <v>185</v>
      </c>
      <c r="D20" s="176" t="s">
        <v>1205</v>
      </c>
      <c r="E20" s="176" t="s">
        <v>1206</v>
      </c>
      <c r="F20" s="339">
        <v>43777</v>
      </c>
      <c r="G20" s="339">
        <v>45943</v>
      </c>
      <c r="H20" s="176" t="s">
        <v>86</v>
      </c>
      <c r="I20" s="340">
        <v>1000000</v>
      </c>
      <c r="J20" s="176" t="s">
        <v>1503</v>
      </c>
      <c r="K20" s="176" t="s">
        <v>189</v>
      </c>
      <c r="L20" s="176" t="s">
        <v>190</v>
      </c>
      <c r="M20" s="176"/>
      <c r="N20" s="176"/>
      <c r="O20" s="176"/>
      <c r="P20" s="176" t="s">
        <v>60</v>
      </c>
      <c r="Q20" s="176" t="s">
        <v>1721</v>
      </c>
      <c r="R20" s="176" t="s">
        <v>1722</v>
      </c>
      <c r="S20" s="176"/>
      <c r="T20" s="176" t="s">
        <v>1723</v>
      </c>
      <c r="U20" s="176" t="s">
        <v>1724</v>
      </c>
      <c r="W20" s="321"/>
    </row>
    <row r="21" spans="1:23" ht="30" customHeight="1" x14ac:dyDescent="0.25">
      <c r="A21" s="372"/>
      <c r="B21" s="176" t="s">
        <v>196</v>
      </c>
      <c r="C21" s="176" t="s">
        <v>1220</v>
      </c>
      <c r="D21" s="176" t="s">
        <v>1221</v>
      </c>
      <c r="E21" s="176" t="s">
        <v>1212</v>
      </c>
      <c r="F21" s="339">
        <v>43778</v>
      </c>
      <c r="G21" s="339">
        <v>45943</v>
      </c>
      <c r="H21" s="176" t="s">
        <v>200</v>
      </c>
      <c r="I21" s="340">
        <v>1000000</v>
      </c>
      <c r="J21" s="176" t="s">
        <v>1508</v>
      </c>
      <c r="K21" s="176" t="s">
        <v>202</v>
      </c>
      <c r="L21" s="176" t="s">
        <v>190</v>
      </c>
      <c r="M21" s="176" t="s">
        <v>1214</v>
      </c>
      <c r="N21" s="176"/>
      <c r="O21" s="176" t="s">
        <v>60</v>
      </c>
      <c r="P21" s="176"/>
      <c r="Q21" s="176" t="s">
        <v>1725</v>
      </c>
      <c r="R21" s="176" t="s">
        <v>1726</v>
      </c>
      <c r="S21" s="176" t="s">
        <v>1727</v>
      </c>
      <c r="T21" s="176"/>
      <c r="U21" s="176"/>
      <c r="W21" s="321"/>
    </row>
    <row r="22" spans="1:23" ht="30" customHeight="1" x14ac:dyDescent="0.25">
      <c r="A22" s="372" t="s">
        <v>1222</v>
      </c>
      <c r="B22" s="176" t="s">
        <v>211</v>
      </c>
      <c r="C22" s="176" t="s">
        <v>913</v>
      </c>
      <c r="D22" s="176" t="s">
        <v>907</v>
      </c>
      <c r="E22" s="176" t="s">
        <v>214</v>
      </c>
      <c r="F22" s="339">
        <v>43776</v>
      </c>
      <c r="G22" s="339">
        <v>45943</v>
      </c>
      <c r="H22" s="176" t="s">
        <v>217</v>
      </c>
      <c r="I22" s="340">
        <v>0</v>
      </c>
      <c r="J22" s="176" t="s">
        <v>1514</v>
      </c>
      <c r="K22" s="176" t="s">
        <v>219</v>
      </c>
      <c r="L22" s="176" t="s">
        <v>219</v>
      </c>
      <c r="M22" s="176" t="s">
        <v>915</v>
      </c>
      <c r="N22" s="176"/>
      <c r="O22" s="176"/>
      <c r="P22" s="176" t="s">
        <v>60</v>
      </c>
      <c r="Q22" s="238" t="s">
        <v>1728</v>
      </c>
      <c r="R22" s="176" t="s">
        <v>1729</v>
      </c>
      <c r="S22" s="176"/>
      <c r="T22" s="176"/>
      <c r="U22" s="176" t="s">
        <v>1730</v>
      </c>
      <c r="W22" s="321"/>
    </row>
    <row r="23" spans="1:23" ht="30" customHeight="1" x14ac:dyDescent="0.25">
      <c r="A23" s="372"/>
      <c r="B23" s="176" t="s">
        <v>228</v>
      </c>
      <c r="C23" s="176" t="s">
        <v>916</v>
      </c>
      <c r="D23" s="176" t="s">
        <v>1226</v>
      </c>
      <c r="E23" s="176" t="s">
        <v>231</v>
      </c>
      <c r="F23" s="339">
        <v>43777</v>
      </c>
      <c r="G23" s="339">
        <v>45943</v>
      </c>
      <c r="H23" s="176" t="s">
        <v>1480</v>
      </c>
      <c r="I23" s="340">
        <v>50000</v>
      </c>
      <c r="J23" s="176" t="s">
        <v>233</v>
      </c>
      <c r="K23" s="176" t="s">
        <v>239</v>
      </c>
      <c r="L23" s="176" t="s">
        <v>240</v>
      </c>
      <c r="M23" s="176" t="s">
        <v>918</v>
      </c>
      <c r="N23" s="176" t="s">
        <v>60</v>
      </c>
      <c r="O23" s="176"/>
      <c r="P23" s="176"/>
      <c r="Q23" s="176" t="s">
        <v>1731</v>
      </c>
      <c r="R23" s="176" t="s">
        <v>1732</v>
      </c>
      <c r="S23" s="176" t="s">
        <v>1733</v>
      </c>
      <c r="T23" s="176" t="s">
        <v>866</v>
      </c>
      <c r="U23" s="176" t="s">
        <v>1733</v>
      </c>
      <c r="W23" s="321"/>
    </row>
    <row r="24" spans="1:23" ht="30" customHeight="1" x14ac:dyDescent="0.25">
      <c r="A24" s="372"/>
      <c r="B24" s="176" t="s">
        <v>241</v>
      </c>
      <c r="C24" s="176" t="s">
        <v>1235</v>
      </c>
      <c r="D24" s="176" t="s">
        <v>243</v>
      </c>
      <c r="E24" s="176" t="s">
        <v>1236</v>
      </c>
      <c r="F24" s="339">
        <v>44509</v>
      </c>
      <c r="G24" s="339">
        <v>45943</v>
      </c>
      <c r="H24" s="176" t="s">
        <v>245</v>
      </c>
      <c r="I24" s="340">
        <v>200000</v>
      </c>
      <c r="J24" s="176" t="s">
        <v>1231</v>
      </c>
      <c r="K24" s="176" t="s">
        <v>247</v>
      </c>
      <c r="L24" s="176" t="s">
        <v>248</v>
      </c>
      <c r="M24" s="176" t="s">
        <v>925</v>
      </c>
      <c r="N24" s="176"/>
      <c r="O24" s="176" t="s">
        <v>60</v>
      </c>
      <c r="P24" s="176"/>
      <c r="Q24" s="176" t="s">
        <v>1734</v>
      </c>
      <c r="R24" s="176" t="s">
        <v>1735</v>
      </c>
      <c r="S24" s="176" t="s">
        <v>1736</v>
      </c>
      <c r="T24" s="176" t="s">
        <v>866</v>
      </c>
      <c r="U24" s="176" t="s">
        <v>1737</v>
      </c>
      <c r="W24" s="321"/>
    </row>
    <row r="25" spans="1:23" ht="30" customHeight="1" x14ac:dyDescent="0.25">
      <c r="A25" s="372"/>
      <c r="B25" s="176" t="s">
        <v>256</v>
      </c>
      <c r="C25" s="176" t="s">
        <v>257</v>
      </c>
      <c r="D25" s="176" t="s">
        <v>243</v>
      </c>
      <c r="E25" s="176" t="s">
        <v>258</v>
      </c>
      <c r="F25" s="339">
        <v>43777</v>
      </c>
      <c r="G25" s="339">
        <v>45943</v>
      </c>
      <c r="H25" s="176" t="s">
        <v>1480</v>
      </c>
      <c r="I25" s="340">
        <v>250000</v>
      </c>
      <c r="J25" s="176" t="s">
        <v>1526</v>
      </c>
      <c r="K25" s="176" t="s">
        <v>202</v>
      </c>
      <c r="L25" s="176" t="s">
        <v>190</v>
      </c>
      <c r="M25" s="176" t="s">
        <v>260</v>
      </c>
      <c r="N25" s="176"/>
      <c r="O25" s="176" t="s">
        <v>60</v>
      </c>
      <c r="P25" s="176"/>
      <c r="Q25" s="176" t="s">
        <v>1738</v>
      </c>
      <c r="R25" s="176" t="s">
        <v>1739</v>
      </c>
      <c r="S25" s="176" t="s">
        <v>1736</v>
      </c>
      <c r="T25" s="176" t="s">
        <v>866</v>
      </c>
      <c r="U25" s="176" t="s">
        <v>1737</v>
      </c>
      <c r="W25" s="321"/>
    </row>
    <row r="26" spans="1:23" ht="30" customHeight="1" x14ac:dyDescent="0.25">
      <c r="A26" s="372"/>
      <c r="B26" s="176" t="s">
        <v>263</v>
      </c>
      <c r="C26" s="176" t="s">
        <v>935</v>
      </c>
      <c r="D26" s="176" t="s">
        <v>265</v>
      </c>
      <c r="E26" s="176" t="s">
        <v>266</v>
      </c>
      <c r="F26" s="339">
        <v>43778</v>
      </c>
      <c r="G26" s="339">
        <v>45943</v>
      </c>
      <c r="H26" s="176" t="s">
        <v>267</v>
      </c>
      <c r="I26" s="340">
        <v>20000</v>
      </c>
      <c r="J26" s="176" t="s">
        <v>1532</v>
      </c>
      <c r="K26" s="176" t="s">
        <v>269</v>
      </c>
      <c r="L26" s="176" t="s">
        <v>58</v>
      </c>
      <c r="M26" s="176"/>
      <c r="N26" s="176"/>
      <c r="O26" s="176" t="s">
        <v>60</v>
      </c>
      <c r="P26" s="176"/>
      <c r="Q26" s="176" t="s">
        <v>1740</v>
      </c>
      <c r="R26" s="176" t="s">
        <v>1741</v>
      </c>
      <c r="S26" s="176" t="s">
        <v>1736</v>
      </c>
      <c r="T26" s="176" t="s">
        <v>866</v>
      </c>
      <c r="U26" s="176" t="s">
        <v>1737</v>
      </c>
      <c r="W26" s="321"/>
    </row>
    <row r="27" spans="1:23" ht="30" customHeight="1" x14ac:dyDescent="0.25">
      <c r="A27" s="372"/>
      <c r="B27" s="176" t="s">
        <v>274</v>
      </c>
      <c r="C27" s="176" t="s">
        <v>275</v>
      </c>
      <c r="D27" s="176" t="s">
        <v>1246</v>
      </c>
      <c r="E27" s="176" t="s">
        <v>277</v>
      </c>
      <c r="F27" s="339">
        <v>43779</v>
      </c>
      <c r="G27" s="339">
        <v>45943</v>
      </c>
      <c r="H27" s="176" t="s">
        <v>1536</v>
      </c>
      <c r="I27" s="340">
        <v>10000000</v>
      </c>
      <c r="J27" s="176" t="s">
        <v>278</v>
      </c>
      <c r="K27" s="176" t="s">
        <v>219</v>
      </c>
      <c r="L27" s="176" t="s">
        <v>219</v>
      </c>
      <c r="M27" s="176" t="s">
        <v>279</v>
      </c>
      <c r="N27" s="176"/>
      <c r="O27" s="176"/>
      <c r="P27" s="176" t="s">
        <v>60</v>
      </c>
      <c r="Q27" s="176" t="s">
        <v>1742</v>
      </c>
      <c r="R27" s="176" t="s">
        <v>1743</v>
      </c>
      <c r="S27" s="176"/>
      <c r="T27" s="176" t="s">
        <v>1501</v>
      </c>
      <c r="U27" s="176" t="s">
        <v>1744</v>
      </c>
      <c r="W27" s="321"/>
    </row>
    <row r="28" spans="1:23" ht="30" customHeight="1" x14ac:dyDescent="0.25">
      <c r="A28" s="372"/>
      <c r="B28" s="176" t="s">
        <v>285</v>
      </c>
      <c r="C28" s="176" t="s">
        <v>286</v>
      </c>
      <c r="D28" s="176" t="s">
        <v>287</v>
      </c>
      <c r="E28" s="176" t="s">
        <v>288</v>
      </c>
      <c r="F28" s="339">
        <v>43780</v>
      </c>
      <c r="G28" s="339">
        <v>45943</v>
      </c>
      <c r="H28" s="176" t="s">
        <v>289</v>
      </c>
      <c r="I28" s="340">
        <v>0</v>
      </c>
      <c r="J28" s="176" t="s">
        <v>1256</v>
      </c>
      <c r="K28" s="176" t="s">
        <v>219</v>
      </c>
      <c r="L28" s="176" t="s">
        <v>219</v>
      </c>
      <c r="M28" s="176"/>
      <c r="N28" s="176"/>
      <c r="O28" s="176"/>
      <c r="P28" s="176" t="s">
        <v>60</v>
      </c>
      <c r="Q28" s="176" t="s">
        <v>1745</v>
      </c>
      <c r="R28" s="176" t="s">
        <v>1746</v>
      </c>
      <c r="S28" s="176"/>
      <c r="T28" s="176"/>
      <c r="U28" s="176"/>
      <c r="W28" s="321"/>
    </row>
    <row r="29" spans="1:23" ht="30" customHeight="1" x14ac:dyDescent="0.25">
      <c r="A29" s="372"/>
      <c r="B29" s="176" t="s">
        <v>298</v>
      </c>
      <c r="C29" s="176" t="s">
        <v>299</v>
      </c>
      <c r="D29" s="176" t="s">
        <v>287</v>
      </c>
      <c r="E29" s="176" t="s">
        <v>300</v>
      </c>
      <c r="F29" s="339">
        <v>43781</v>
      </c>
      <c r="G29" s="339">
        <v>45943</v>
      </c>
      <c r="H29" s="176" t="s">
        <v>289</v>
      </c>
      <c r="I29" s="340">
        <v>0</v>
      </c>
      <c r="J29" s="176" t="s">
        <v>1543</v>
      </c>
      <c r="K29" s="176" t="s">
        <v>219</v>
      </c>
      <c r="L29" s="176" t="s">
        <v>219</v>
      </c>
      <c r="M29" s="176" t="s">
        <v>1257</v>
      </c>
      <c r="N29" s="176"/>
      <c r="O29" s="176"/>
      <c r="P29" s="176" t="s">
        <v>60</v>
      </c>
      <c r="Q29" s="176" t="s">
        <v>1747</v>
      </c>
      <c r="R29" s="176" t="s">
        <v>1748</v>
      </c>
      <c r="S29" s="176"/>
      <c r="T29" s="176"/>
      <c r="U29" s="176"/>
      <c r="W29" s="321"/>
    </row>
    <row r="30" spans="1:23" ht="30" customHeight="1" x14ac:dyDescent="0.25">
      <c r="A30" s="372"/>
      <c r="B30" s="176" t="s">
        <v>309</v>
      </c>
      <c r="C30" s="176" t="s">
        <v>310</v>
      </c>
      <c r="D30" s="176" t="s">
        <v>287</v>
      </c>
      <c r="E30" s="176" t="s">
        <v>311</v>
      </c>
      <c r="F30" s="339">
        <v>43782</v>
      </c>
      <c r="G30" s="339">
        <v>45943</v>
      </c>
      <c r="H30" s="176" t="s">
        <v>149</v>
      </c>
      <c r="I30" s="340">
        <v>0</v>
      </c>
      <c r="J30" s="176" t="s">
        <v>313</v>
      </c>
      <c r="K30" s="176" t="s">
        <v>58</v>
      </c>
      <c r="L30" s="176" t="s">
        <v>58</v>
      </c>
      <c r="M30" s="176" t="s">
        <v>320</v>
      </c>
      <c r="N30" s="176"/>
      <c r="O30" s="176"/>
      <c r="P30" s="176" t="s">
        <v>60</v>
      </c>
      <c r="Q30" s="176" t="s">
        <v>1749</v>
      </c>
      <c r="R30" s="176" t="s">
        <v>1750</v>
      </c>
      <c r="S30" s="176"/>
      <c r="T30" s="176" t="s">
        <v>1710</v>
      </c>
      <c r="U30" s="176"/>
      <c r="W30" s="321"/>
    </row>
    <row r="31" spans="1:23" ht="30" customHeight="1" x14ac:dyDescent="0.25">
      <c r="A31" s="372"/>
      <c r="B31" s="176" t="s">
        <v>321</v>
      </c>
      <c r="C31" s="176" t="s">
        <v>322</v>
      </c>
      <c r="D31" s="176" t="s">
        <v>323</v>
      </c>
      <c r="E31" s="176" t="s">
        <v>311</v>
      </c>
      <c r="F31" s="339">
        <v>43783</v>
      </c>
      <c r="G31" s="339">
        <v>45943</v>
      </c>
      <c r="H31" s="176" t="s">
        <v>149</v>
      </c>
      <c r="I31" s="340">
        <v>0</v>
      </c>
      <c r="J31" s="176" t="s">
        <v>313</v>
      </c>
      <c r="K31" s="176" t="s">
        <v>58</v>
      </c>
      <c r="L31" s="176" t="s">
        <v>58</v>
      </c>
      <c r="M31" s="176" t="s">
        <v>1268</v>
      </c>
      <c r="N31" s="176"/>
      <c r="O31" s="176"/>
      <c r="P31" s="176" t="s">
        <v>60</v>
      </c>
      <c r="Q31" s="176" t="s">
        <v>1751</v>
      </c>
      <c r="R31" s="176" t="s">
        <v>1752</v>
      </c>
      <c r="S31" s="176"/>
      <c r="T31" s="176" t="s">
        <v>1710</v>
      </c>
      <c r="U31" s="176"/>
      <c r="W31" s="321"/>
    </row>
    <row r="32" spans="1:23" s="273" customFormat="1" ht="30" customHeight="1" x14ac:dyDescent="0.25">
      <c r="A32" s="372"/>
      <c r="B32" s="236" t="s">
        <v>330</v>
      </c>
      <c r="C32" s="236" t="s">
        <v>331</v>
      </c>
      <c r="D32" s="236" t="s">
        <v>1272</v>
      </c>
      <c r="E32" s="236" t="s">
        <v>333</v>
      </c>
      <c r="F32" s="334">
        <v>43784</v>
      </c>
      <c r="G32" s="334">
        <v>45943</v>
      </c>
      <c r="H32" s="236" t="s">
        <v>1480</v>
      </c>
      <c r="I32" s="320">
        <v>500000</v>
      </c>
      <c r="J32" s="236" t="s">
        <v>334</v>
      </c>
      <c r="K32" s="236" t="s">
        <v>219</v>
      </c>
      <c r="L32" s="236" t="s">
        <v>219</v>
      </c>
      <c r="M32" s="236" t="s">
        <v>956</v>
      </c>
      <c r="N32" s="236"/>
      <c r="O32" s="236" t="s">
        <v>60</v>
      </c>
      <c r="P32" s="236"/>
      <c r="Q32" s="238" t="s">
        <v>1753</v>
      </c>
      <c r="R32" s="236" t="s">
        <v>1754</v>
      </c>
      <c r="S32" s="236" t="s">
        <v>1755</v>
      </c>
      <c r="T32" s="236"/>
      <c r="U32" s="236" t="s">
        <v>1756</v>
      </c>
      <c r="W32" s="321"/>
    </row>
    <row r="33" spans="1:23" ht="30" customHeight="1" x14ac:dyDescent="0.25">
      <c r="A33" s="372"/>
      <c r="B33" s="176" t="s">
        <v>339</v>
      </c>
      <c r="C33" s="176" t="s">
        <v>340</v>
      </c>
      <c r="D33" s="176" t="s">
        <v>1276</v>
      </c>
      <c r="E33" s="176" t="s">
        <v>342</v>
      </c>
      <c r="F33" s="339">
        <v>43785</v>
      </c>
      <c r="G33" s="339">
        <v>45943</v>
      </c>
      <c r="H33" s="176" t="s">
        <v>200</v>
      </c>
      <c r="I33" s="340">
        <v>0</v>
      </c>
      <c r="J33" s="176" t="s">
        <v>72</v>
      </c>
      <c r="K33" s="176" t="s">
        <v>219</v>
      </c>
      <c r="L33" s="176" t="s">
        <v>219</v>
      </c>
      <c r="M33" s="176"/>
      <c r="N33" s="176" t="s">
        <v>60</v>
      </c>
      <c r="O33" s="176"/>
      <c r="P33" s="176"/>
      <c r="Q33" s="176"/>
      <c r="R33" s="176" t="s">
        <v>1757</v>
      </c>
      <c r="S33" s="176" t="s">
        <v>1758</v>
      </c>
      <c r="T33" s="176" t="s">
        <v>866</v>
      </c>
      <c r="U33" s="176" t="s">
        <v>1759</v>
      </c>
      <c r="W33" s="321"/>
    </row>
    <row r="34" spans="1:23" s="333" customFormat="1" ht="30" customHeight="1" x14ac:dyDescent="0.25">
      <c r="A34" s="372"/>
      <c r="B34" s="236" t="s">
        <v>349</v>
      </c>
      <c r="C34" s="236" t="s">
        <v>350</v>
      </c>
      <c r="D34" s="236" t="s">
        <v>351</v>
      </c>
      <c r="E34" s="236" t="s">
        <v>352</v>
      </c>
      <c r="F34" s="334">
        <v>43786</v>
      </c>
      <c r="G34" s="334">
        <v>45943</v>
      </c>
      <c r="H34" s="236" t="s">
        <v>289</v>
      </c>
      <c r="I34" s="320">
        <v>300000</v>
      </c>
      <c r="J34" s="236" t="s">
        <v>353</v>
      </c>
      <c r="K34" s="236" t="s">
        <v>219</v>
      </c>
      <c r="L34" s="236" t="s">
        <v>219</v>
      </c>
      <c r="M34" s="236" t="s">
        <v>354</v>
      </c>
      <c r="N34" s="236"/>
      <c r="O34" s="236"/>
      <c r="P34" s="236" t="s">
        <v>60</v>
      </c>
      <c r="Q34" s="236" t="s">
        <v>1760</v>
      </c>
      <c r="R34" s="236" t="s">
        <v>1863</v>
      </c>
      <c r="S34" s="236"/>
      <c r="T34" s="236" t="s">
        <v>1761</v>
      </c>
      <c r="U34" s="236"/>
      <c r="W34" s="321"/>
    </row>
    <row r="35" spans="1:23" ht="30" customHeight="1" x14ac:dyDescent="0.25">
      <c r="A35" s="372"/>
      <c r="B35" s="176" t="s">
        <v>361</v>
      </c>
      <c r="C35" s="176" t="s">
        <v>967</v>
      </c>
      <c r="D35" s="176" t="s">
        <v>363</v>
      </c>
      <c r="E35" s="176" t="s">
        <v>364</v>
      </c>
      <c r="F35" s="339">
        <v>43787</v>
      </c>
      <c r="G35" s="339">
        <v>45943</v>
      </c>
      <c r="H35" s="176" t="s">
        <v>289</v>
      </c>
      <c r="I35" s="340">
        <v>60000</v>
      </c>
      <c r="J35" s="176" t="s">
        <v>968</v>
      </c>
      <c r="K35" s="176" t="s">
        <v>58</v>
      </c>
      <c r="L35" s="176" t="s">
        <v>58</v>
      </c>
      <c r="M35" s="176" t="s">
        <v>1284</v>
      </c>
      <c r="N35" s="176"/>
      <c r="O35" s="176" t="s">
        <v>60</v>
      </c>
      <c r="P35" s="176"/>
      <c r="Q35" s="176" t="s">
        <v>1762</v>
      </c>
      <c r="R35" s="176" t="s">
        <v>1763</v>
      </c>
      <c r="S35" s="176" t="s">
        <v>1736</v>
      </c>
      <c r="T35" s="176" t="s">
        <v>1764</v>
      </c>
      <c r="U35" s="176" t="s">
        <v>1737</v>
      </c>
      <c r="W35" s="321"/>
    </row>
    <row r="36" spans="1:23" ht="30" customHeight="1" x14ac:dyDescent="0.25">
      <c r="A36" s="372" t="s">
        <v>1289</v>
      </c>
      <c r="B36" s="176" t="s">
        <v>376</v>
      </c>
      <c r="C36" s="176" t="s">
        <v>979</v>
      </c>
      <c r="D36" s="176" t="s">
        <v>378</v>
      </c>
      <c r="E36" s="176" t="s">
        <v>379</v>
      </c>
      <c r="F36" s="339">
        <v>43787</v>
      </c>
      <c r="G36" s="339">
        <v>45943</v>
      </c>
      <c r="H36" s="176" t="s">
        <v>1300</v>
      </c>
      <c r="I36" s="340">
        <v>0</v>
      </c>
      <c r="J36" s="176" t="s">
        <v>974</v>
      </c>
      <c r="K36" s="176" t="s">
        <v>382</v>
      </c>
      <c r="L36" s="176" t="s">
        <v>382</v>
      </c>
      <c r="M36" s="176"/>
      <c r="N36" s="176"/>
      <c r="O36" s="176"/>
      <c r="P36" s="176" t="s">
        <v>60</v>
      </c>
      <c r="Q36" s="176" t="s">
        <v>1765</v>
      </c>
      <c r="R36" s="176" t="s">
        <v>1766</v>
      </c>
      <c r="S36" s="176"/>
      <c r="T36" s="176"/>
      <c r="U36" s="176"/>
      <c r="W36" s="321"/>
    </row>
    <row r="37" spans="1:23" ht="30" customHeight="1" x14ac:dyDescent="0.25">
      <c r="A37" s="372"/>
      <c r="B37" s="176" t="s">
        <v>388</v>
      </c>
      <c r="C37" s="176" t="s">
        <v>389</v>
      </c>
      <c r="D37" s="176" t="s">
        <v>390</v>
      </c>
      <c r="E37" s="176" t="s">
        <v>391</v>
      </c>
      <c r="F37" s="339">
        <v>43788</v>
      </c>
      <c r="G37" s="339">
        <v>45943</v>
      </c>
      <c r="H37" s="176" t="s">
        <v>1300</v>
      </c>
      <c r="I37" s="340">
        <v>50000</v>
      </c>
      <c r="J37" s="176" t="s">
        <v>1301</v>
      </c>
      <c r="K37" s="176" t="s">
        <v>382</v>
      </c>
      <c r="L37" s="176" t="s">
        <v>382</v>
      </c>
      <c r="M37" s="176" t="s">
        <v>1295</v>
      </c>
      <c r="N37" s="176"/>
      <c r="O37" s="176" t="s">
        <v>60</v>
      </c>
      <c r="P37" s="176"/>
      <c r="Q37" s="176" t="s">
        <v>1767</v>
      </c>
      <c r="R37" s="176" t="s">
        <v>1768</v>
      </c>
      <c r="S37" s="176" t="s">
        <v>1736</v>
      </c>
      <c r="T37" s="176"/>
      <c r="U37" s="176" t="s">
        <v>1737</v>
      </c>
      <c r="W37" s="321"/>
    </row>
    <row r="38" spans="1:23" ht="30" customHeight="1" x14ac:dyDescent="0.25">
      <c r="A38" s="372"/>
      <c r="B38" s="176" t="s">
        <v>404</v>
      </c>
      <c r="C38" s="176" t="s">
        <v>405</v>
      </c>
      <c r="D38" s="176" t="s">
        <v>351</v>
      </c>
      <c r="E38" s="176" t="s">
        <v>406</v>
      </c>
      <c r="F38" s="339">
        <v>43789</v>
      </c>
      <c r="G38" s="339">
        <v>45943</v>
      </c>
      <c r="H38" s="176" t="s">
        <v>408</v>
      </c>
      <c r="I38" s="340">
        <v>3500000</v>
      </c>
      <c r="J38" s="176" t="s">
        <v>1302</v>
      </c>
      <c r="K38" s="176" t="s">
        <v>410</v>
      </c>
      <c r="L38" s="176" t="s">
        <v>410</v>
      </c>
      <c r="M38" s="176" t="s">
        <v>991</v>
      </c>
      <c r="N38" s="176"/>
      <c r="O38" s="176"/>
      <c r="P38" s="176" t="s">
        <v>60</v>
      </c>
      <c r="Q38" s="176" t="s">
        <v>1769</v>
      </c>
      <c r="R38" s="176" t="s">
        <v>1770</v>
      </c>
      <c r="S38" s="176"/>
      <c r="T38" s="176" t="s">
        <v>1723</v>
      </c>
      <c r="U38" s="176" t="s">
        <v>1771</v>
      </c>
      <c r="W38" s="321"/>
    </row>
    <row r="39" spans="1:23" ht="30" customHeight="1" x14ac:dyDescent="0.25">
      <c r="A39" s="372"/>
      <c r="B39" s="176" t="s">
        <v>417</v>
      </c>
      <c r="C39" s="176" t="s">
        <v>418</v>
      </c>
      <c r="D39" s="176" t="s">
        <v>419</v>
      </c>
      <c r="E39" s="176" t="s">
        <v>420</v>
      </c>
      <c r="F39" s="339">
        <v>43790</v>
      </c>
      <c r="G39" s="339">
        <v>45943</v>
      </c>
      <c r="H39" s="176" t="s">
        <v>422</v>
      </c>
      <c r="I39" s="340">
        <v>180000</v>
      </c>
      <c r="J39" s="176" t="s">
        <v>1571</v>
      </c>
      <c r="K39" s="176" t="s">
        <v>122</v>
      </c>
      <c r="L39" s="176" t="s">
        <v>122</v>
      </c>
      <c r="M39" s="176" t="s">
        <v>424</v>
      </c>
      <c r="N39" s="176"/>
      <c r="O39" s="176"/>
      <c r="P39" s="176" t="s">
        <v>60</v>
      </c>
      <c r="Q39" s="176" t="s">
        <v>1772</v>
      </c>
      <c r="R39" s="176" t="s">
        <v>1773</v>
      </c>
      <c r="S39" s="176"/>
      <c r="T39" s="176" t="s">
        <v>1723</v>
      </c>
      <c r="U39" s="176"/>
      <c r="W39" s="321"/>
    </row>
    <row r="40" spans="1:23" ht="30" customHeight="1" x14ac:dyDescent="0.25">
      <c r="A40" s="372"/>
      <c r="B40" s="176" t="s">
        <v>429</v>
      </c>
      <c r="C40" s="176" t="s">
        <v>430</v>
      </c>
      <c r="D40" s="176" t="s">
        <v>351</v>
      </c>
      <c r="E40" s="176" t="s">
        <v>431</v>
      </c>
      <c r="F40" s="339">
        <v>44509</v>
      </c>
      <c r="G40" s="339">
        <v>45943</v>
      </c>
      <c r="H40" s="176" t="s">
        <v>422</v>
      </c>
      <c r="I40" s="340">
        <v>60000</v>
      </c>
      <c r="J40" s="176" t="s">
        <v>995</v>
      </c>
      <c r="K40" s="176" t="s">
        <v>122</v>
      </c>
      <c r="L40" s="176" t="s">
        <v>122</v>
      </c>
      <c r="M40" s="176" t="s">
        <v>999</v>
      </c>
      <c r="N40" s="176"/>
      <c r="O40" s="176"/>
      <c r="P40" s="176" t="s">
        <v>60</v>
      </c>
      <c r="Q40" s="176" t="s">
        <v>1774</v>
      </c>
      <c r="R40" s="176" t="s">
        <v>1775</v>
      </c>
      <c r="S40" s="176"/>
      <c r="T40" s="176"/>
      <c r="U40" s="176"/>
      <c r="W40" s="321"/>
    </row>
    <row r="41" spans="1:23" ht="30" customHeight="1" x14ac:dyDescent="0.25">
      <c r="A41" s="372"/>
      <c r="B41" s="176" t="s">
        <v>435</v>
      </c>
      <c r="C41" s="176" t="s">
        <v>436</v>
      </c>
      <c r="D41" s="176" t="s">
        <v>351</v>
      </c>
      <c r="E41" s="176" t="s">
        <v>437</v>
      </c>
      <c r="F41" s="339">
        <v>43790</v>
      </c>
      <c r="G41" s="339">
        <v>45943</v>
      </c>
      <c r="H41" s="176" t="s">
        <v>438</v>
      </c>
      <c r="I41" s="340">
        <v>750000</v>
      </c>
      <c r="J41" s="176" t="s">
        <v>1000</v>
      </c>
      <c r="K41" s="176" t="s">
        <v>219</v>
      </c>
      <c r="L41" s="176" t="s">
        <v>219</v>
      </c>
      <c r="M41" s="176"/>
      <c r="N41" s="176"/>
      <c r="O41" s="176"/>
      <c r="P41" s="176" t="s">
        <v>60</v>
      </c>
      <c r="Q41" s="176" t="s">
        <v>1776</v>
      </c>
      <c r="R41" s="176" t="s">
        <v>1777</v>
      </c>
      <c r="S41" s="176"/>
      <c r="T41" s="176" t="s">
        <v>1778</v>
      </c>
      <c r="U41" s="176"/>
      <c r="W41" s="321"/>
    </row>
    <row r="42" spans="1:23" s="333" customFormat="1" ht="30" customHeight="1" x14ac:dyDescent="0.25">
      <c r="A42" s="372"/>
      <c r="B42" s="236" t="s">
        <v>442</v>
      </c>
      <c r="C42" s="236" t="s">
        <v>443</v>
      </c>
      <c r="D42" s="236" t="s">
        <v>351</v>
      </c>
      <c r="E42" s="236" t="s">
        <v>444</v>
      </c>
      <c r="F42" s="334">
        <v>43791</v>
      </c>
      <c r="G42" s="334">
        <v>45943</v>
      </c>
      <c r="H42" s="236" t="s">
        <v>438</v>
      </c>
      <c r="I42" s="320">
        <v>750000</v>
      </c>
      <c r="J42" s="236" t="s">
        <v>1000</v>
      </c>
      <c r="K42" s="236" t="s">
        <v>219</v>
      </c>
      <c r="L42" s="236" t="s">
        <v>219</v>
      </c>
      <c r="M42" s="236"/>
      <c r="N42" s="236"/>
      <c r="O42" s="236" t="s">
        <v>60</v>
      </c>
      <c r="P42" s="236"/>
      <c r="Q42" s="236" t="s">
        <v>1779</v>
      </c>
      <c r="R42" s="236" t="s">
        <v>1780</v>
      </c>
      <c r="S42" s="236" t="s">
        <v>1781</v>
      </c>
      <c r="T42" s="236"/>
      <c r="U42" s="236" t="s">
        <v>1737</v>
      </c>
      <c r="W42" s="321"/>
    </row>
    <row r="43" spans="1:23" ht="30" customHeight="1" x14ac:dyDescent="0.25">
      <c r="A43" s="372"/>
      <c r="B43" s="176" t="s">
        <v>446</v>
      </c>
      <c r="C43" s="176" t="s">
        <v>447</v>
      </c>
      <c r="D43" s="176" t="s">
        <v>448</v>
      </c>
      <c r="E43" s="176" t="s">
        <v>449</v>
      </c>
      <c r="F43" s="339">
        <v>45260</v>
      </c>
      <c r="G43" s="339">
        <v>45943</v>
      </c>
      <c r="H43" s="176" t="s">
        <v>451</v>
      </c>
      <c r="I43" s="340">
        <v>125000</v>
      </c>
      <c r="J43" s="176" t="s">
        <v>1006</v>
      </c>
      <c r="K43" s="176" t="s">
        <v>219</v>
      </c>
      <c r="L43" s="176" t="s">
        <v>219</v>
      </c>
      <c r="M43" s="176" t="s">
        <v>456</v>
      </c>
      <c r="N43" s="176" t="s">
        <v>60</v>
      </c>
      <c r="O43" s="176"/>
      <c r="P43" s="176"/>
      <c r="Q43" s="176" t="s">
        <v>1579</v>
      </c>
      <c r="R43" s="176" t="s">
        <v>1782</v>
      </c>
      <c r="S43" s="176" t="s">
        <v>1783</v>
      </c>
      <c r="T43" s="176"/>
      <c r="U43" s="236" t="s">
        <v>1737</v>
      </c>
      <c r="W43" s="321"/>
    </row>
    <row r="44" spans="1:23" ht="30" customHeight="1" x14ac:dyDescent="0.25">
      <c r="A44" s="372"/>
      <c r="B44" s="176" t="s">
        <v>457</v>
      </c>
      <c r="C44" s="176" t="s">
        <v>458</v>
      </c>
      <c r="D44" s="176" t="s">
        <v>459</v>
      </c>
      <c r="E44" s="176" t="s">
        <v>460</v>
      </c>
      <c r="F44" s="339">
        <v>43791</v>
      </c>
      <c r="G44" s="339">
        <v>45943</v>
      </c>
      <c r="H44" s="176" t="s">
        <v>86</v>
      </c>
      <c r="I44" s="340">
        <v>750000</v>
      </c>
      <c r="J44" s="176" t="s">
        <v>1322</v>
      </c>
      <c r="K44" s="176" t="s">
        <v>88</v>
      </c>
      <c r="L44" s="176" t="s">
        <v>190</v>
      </c>
      <c r="M44" s="176" t="s">
        <v>1323</v>
      </c>
      <c r="N44" s="176" t="s">
        <v>60</v>
      </c>
      <c r="O44" s="176"/>
      <c r="P44" s="176"/>
      <c r="Q44" s="176" t="s">
        <v>1784</v>
      </c>
      <c r="R44" s="176" t="s">
        <v>1785</v>
      </c>
      <c r="S44" s="176" t="s">
        <v>1786</v>
      </c>
      <c r="T44" s="176" t="s">
        <v>866</v>
      </c>
      <c r="U44" s="176" t="s">
        <v>1787</v>
      </c>
      <c r="W44" s="321"/>
    </row>
    <row r="45" spans="1:23" s="273" customFormat="1" ht="30" customHeight="1" x14ac:dyDescent="0.25">
      <c r="A45" s="372" t="s">
        <v>1331</v>
      </c>
      <c r="B45" s="236" t="s">
        <v>470</v>
      </c>
      <c r="C45" s="236" t="s">
        <v>1337</v>
      </c>
      <c r="D45" s="236" t="s">
        <v>1332</v>
      </c>
      <c r="E45" s="236" t="s">
        <v>473</v>
      </c>
      <c r="F45" s="334">
        <v>43791</v>
      </c>
      <c r="G45" s="334">
        <v>45943</v>
      </c>
      <c r="H45" s="236" t="s">
        <v>474</v>
      </c>
      <c r="I45" s="320">
        <v>60000</v>
      </c>
      <c r="J45" s="236" t="s">
        <v>1015</v>
      </c>
      <c r="K45" s="236" t="s">
        <v>219</v>
      </c>
      <c r="L45" s="236" t="s">
        <v>219</v>
      </c>
      <c r="M45" s="236" t="s">
        <v>1016</v>
      </c>
      <c r="N45" s="236"/>
      <c r="O45" s="236" t="s">
        <v>60</v>
      </c>
      <c r="P45" s="236"/>
      <c r="Q45" s="236" t="s">
        <v>1788</v>
      </c>
      <c r="R45" s="236" t="s">
        <v>1789</v>
      </c>
      <c r="S45" s="236" t="s">
        <v>1736</v>
      </c>
      <c r="T45" s="176" t="s">
        <v>866</v>
      </c>
      <c r="U45" s="236" t="s">
        <v>1737</v>
      </c>
      <c r="W45" s="321"/>
    </row>
    <row r="46" spans="1:23" ht="30" customHeight="1" x14ac:dyDescent="0.25">
      <c r="A46" s="372"/>
      <c r="B46" s="176" t="s">
        <v>482</v>
      </c>
      <c r="C46" s="176" t="s">
        <v>1338</v>
      </c>
      <c r="D46" s="176" t="s">
        <v>1586</v>
      </c>
      <c r="E46" s="176" t="s">
        <v>485</v>
      </c>
      <c r="F46" s="339">
        <v>44157</v>
      </c>
      <c r="G46" s="339">
        <v>45943</v>
      </c>
      <c r="H46" s="176" t="s">
        <v>120</v>
      </c>
      <c r="I46" s="340">
        <v>60000</v>
      </c>
      <c r="J46" s="176" t="s">
        <v>1587</v>
      </c>
      <c r="K46" s="176" t="s">
        <v>202</v>
      </c>
      <c r="L46" s="176" t="s">
        <v>58</v>
      </c>
      <c r="M46" s="176" t="s">
        <v>1026</v>
      </c>
      <c r="N46" s="176"/>
      <c r="O46" s="176" t="s">
        <v>60</v>
      </c>
      <c r="P46" s="176"/>
      <c r="Q46" s="238" t="s">
        <v>1588</v>
      </c>
      <c r="R46" s="238" t="s">
        <v>1790</v>
      </c>
      <c r="S46" s="238" t="s">
        <v>1584</v>
      </c>
      <c r="T46" s="176"/>
      <c r="U46" s="236" t="s">
        <v>1737</v>
      </c>
      <c r="W46" s="321"/>
    </row>
    <row r="47" spans="1:23" ht="30" customHeight="1" x14ac:dyDescent="0.25">
      <c r="A47" s="372"/>
      <c r="B47" s="176" t="s">
        <v>493</v>
      </c>
      <c r="C47" s="176" t="s">
        <v>494</v>
      </c>
      <c r="D47" s="176" t="s">
        <v>1027</v>
      </c>
      <c r="E47" s="176" t="s">
        <v>496</v>
      </c>
      <c r="F47" s="339">
        <v>43791</v>
      </c>
      <c r="G47" s="339">
        <v>45943</v>
      </c>
      <c r="H47" s="176" t="s">
        <v>492</v>
      </c>
      <c r="I47" s="340">
        <v>0</v>
      </c>
      <c r="J47" s="176" t="s">
        <v>1591</v>
      </c>
      <c r="K47" s="176" t="s">
        <v>498</v>
      </c>
      <c r="L47" s="176" t="s">
        <v>498</v>
      </c>
      <c r="M47" s="176" t="s">
        <v>499</v>
      </c>
      <c r="N47" s="176"/>
      <c r="O47" s="176"/>
      <c r="P47" s="176" t="s">
        <v>60</v>
      </c>
      <c r="Q47" s="176" t="s">
        <v>1791</v>
      </c>
      <c r="R47" s="176" t="s">
        <v>1792</v>
      </c>
      <c r="S47" s="176"/>
      <c r="T47" s="176" t="s">
        <v>1793</v>
      </c>
      <c r="U47" s="176"/>
      <c r="W47" s="321"/>
    </row>
    <row r="48" spans="1:23" ht="30" customHeight="1" x14ac:dyDescent="0.25">
      <c r="A48" s="372"/>
      <c r="B48" s="176" t="s">
        <v>507</v>
      </c>
      <c r="C48" s="176" t="s">
        <v>508</v>
      </c>
      <c r="D48" s="176" t="s">
        <v>509</v>
      </c>
      <c r="E48" s="176" t="s">
        <v>496</v>
      </c>
      <c r="F48" s="339">
        <v>43792</v>
      </c>
      <c r="G48" s="339">
        <v>45943</v>
      </c>
      <c r="H48" s="176" t="s">
        <v>492</v>
      </c>
      <c r="I48" s="340">
        <v>0</v>
      </c>
      <c r="J48" s="176" t="s">
        <v>1033</v>
      </c>
      <c r="K48" s="176" t="s">
        <v>511</v>
      </c>
      <c r="L48" s="176" t="s">
        <v>512</v>
      </c>
      <c r="M48" s="176"/>
      <c r="N48" s="176"/>
      <c r="O48" s="176"/>
      <c r="P48" s="176" t="s">
        <v>60</v>
      </c>
      <c r="Q48" s="176" t="s">
        <v>1794</v>
      </c>
      <c r="R48" s="176" t="s">
        <v>1864</v>
      </c>
      <c r="S48" s="176" t="s">
        <v>1795</v>
      </c>
      <c r="T48" s="176" t="s">
        <v>904</v>
      </c>
      <c r="U48" s="176"/>
      <c r="W48" s="321"/>
    </row>
    <row r="49" spans="1:23" ht="30" customHeight="1" x14ac:dyDescent="0.25">
      <c r="A49" s="372"/>
      <c r="B49" s="176" t="s">
        <v>518</v>
      </c>
      <c r="C49" s="176" t="s">
        <v>519</v>
      </c>
      <c r="D49" s="176" t="s">
        <v>1348</v>
      </c>
      <c r="E49" s="176" t="s">
        <v>496</v>
      </c>
      <c r="F49" s="339">
        <v>43793</v>
      </c>
      <c r="G49" s="339">
        <v>45943</v>
      </c>
      <c r="H49" s="176" t="s">
        <v>149</v>
      </c>
      <c r="I49" s="340">
        <v>100000</v>
      </c>
      <c r="J49" s="176" t="s">
        <v>1598</v>
      </c>
      <c r="K49" s="176" t="s">
        <v>522</v>
      </c>
      <c r="L49" s="176" t="s">
        <v>523</v>
      </c>
      <c r="M49" s="176"/>
      <c r="N49" s="176"/>
      <c r="O49" s="176"/>
      <c r="P49" s="176" t="s">
        <v>60</v>
      </c>
      <c r="Q49" s="176" t="s">
        <v>1796</v>
      </c>
      <c r="R49" s="176" t="s">
        <v>1797</v>
      </c>
      <c r="S49" s="176"/>
      <c r="T49" s="176" t="s">
        <v>1710</v>
      </c>
      <c r="U49" s="176"/>
      <c r="W49" s="321"/>
    </row>
    <row r="50" spans="1:23" s="333" customFormat="1" ht="30" customHeight="1" x14ac:dyDescent="0.25">
      <c r="A50" s="372"/>
      <c r="B50" s="236" t="s">
        <v>528</v>
      </c>
      <c r="C50" s="236" t="s">
        <v>529</v>
      </c>
      <c r="D50" s="236" t="s">
        <v>530</v>
      </c>
      <c r="E50" s="236" t="s">
        <v>531</v>
      </c>
      <c r="F50" s="334">
        <v>43794</v>
      </c>
      <c r="G50" s="334">
        <v>45943</v>
      </c>
      <c r="H50" s="236" t="s">
        <v>532</v>
      </c>
      <c r="I50" s="320">
        <v>0</v>
      </c>
      <c r="J50" s="236" t="s">
        <v>1042</v>
      </c>
      <c r="K50" s="236" t="s">
        <v>534</v>
      </c>
      <c r="L50" s="236" t="s">
        <v>535</v>
      </c>
      <c r="M50" s="236"/>
      <c r="N50" s="236"/>
      <c r="O50" s="236" t="s">
        <v>60</v>
      </c>
      <c r="P50" s="236"/>
      <c r="Q50" s="236" t="s">
        <v>1798</v>
      </c>
      <c r="R50" s="236" t="s">
        <v>1799</v>
      </c>
      <c r="S50" s="236" t="s">
        <v>1800</v>
      </c>
      <c r="T50" s="236" t="s">
        <v>1801</v>
      </c>
      <c r="U50" s="236" t="s">
        <v>1802</v>
      </c>
      <c r="W50" s="321"/>
    </row>
    <row r="51" spans="1:23" ht="30" customHeight="1" x14ac:dyDescent="0.25">
      <c r="A51" s="372"/>
      <c r="B51" s="176" t="s">
        <v>542</v>
      </c>
      <c r="C51" s="176" t="s">
        <v>543</v>
      </c>
      <c r="D51" s="176" t="s">
        <v>495</v>
      </c>
      <c r="E51" s="176" t="s">
        <v>544</v>
      </c>
      <c r="F51" s="339">
        <v>43795</v>
      </c>
      <c r="G51" s="339">
        <v>45943</v>
      </c>
      <c r="H51" s="176" t="s">
        <v>545</v>
      </c>
      <c r="I51" s="340">
        <v>0</v>
      </c>
      <c r="J51" s="176" t="s">
        <v>1045</v>
      </c>
      <c r="K51" s="176" t="s">
        <v>547</v>
      </c>
      <c r="L51" s="176" t="s">
        <v>548</v>
      </c>
      <c r="M51" s="176" t="s">
        <v>1046</v>
      </c>
      <c r="N51" s="176"/>
      <c r="O51" s="176" t="s">
        <v>60</v>
      </c>
      <c r="P51" s="176"/>
      <c r="Q51" s="176" t="s">
        <v>1803</v>
      </c>
      <c r="R51" s="176" t="s">
        <v>1804</v>
      </c>
      <c r="S51" s="236" t="s">
        <v>1736</v>
      </c>
      <c r="T51" s="176" t="s">
        <v>1723</v>
      </c>
      <c r="U51" s="176" t="s">
        <v>1805</v>
      </c>
      <c r="W51" s="321"/>
    </row>
    <row r="52" spans="1:23" ht="30" customHeight="1" x14ac:dyDescent="0.25">
      <c r="A52" s="372"/>
      <c r="B52" s="176" t="s">
        <v>558</v>
      </c>
      <c r="C52" s="176" t="s">
        <v>559</v>
      </c>
      <c r="D52" s="176" t="s">
        <v>495</v>
      </c>
      <c r="E52" s="176" t="s">
        <v>560</v>
      </c>
      <c r="F52" s="339">
        <v>43796</v>
      </c>
      <c r="G52" s="339">
        <v>45943</v>
      </c>
      <c r="H52" s="176" t="s">
        <v>561</v>
      </c>
      <c r="I52" s="340">
        <v>0</v>
      </c>
      <c r="J52" s="176" t="s">
        <v>562</v>
      </c>
      <c r="K52" s="176" t="s">
        <v>219</v>
      </c>
      <c r="L52" s="176" t="s">
        <v>219</v>
      </c>
      <c r="M52" s="176" t="s">
        <v>1360</v>
      </c>
      <c r="N52" s="176" t="s">
        <v>60</v>
      </c>
      <c r="O52" s="176"/>
      <c r="P52" s="176"/>
      <c r="Q52" s="176" t="s">
        <v>1806</v>
      </c>
      <c r="R52" s="176" t="s">
        <v>1807</v>
      </c>
      <c r="S52" s="238" t="s">
        <v>1610</v>
      </c>
      <c r="T52" s="176" t="s">
        <v>866</v>
      </c>
      <c r="U52" s="176"/>
      <c r="W52" s="321"/>
    </row>
    <row r="53" spans="1:23" s="333" customFormat="1" ht="30" customHeight="1" x14ac:dyDescent="0.25">
      <c r="A53" s="372"/>
      <c r="B53" s="236" t="s">
        <v>564</v>
      </c>
      <c r="C53" s="236" t="s">
        <v>565</v>
      </c>
      <c r="D53" s="236" t="s">
        <v>1363</v>
      </c>
      <c r="E53" s="236" t="s">
        <v>567</v>
      </c>
      <c r="F53" s="334">
        <v>43922</v>
      </c>
      <c r="G53" s="334">
        <v>45943</v>
      </c>
      <c r="H53" s="236" t="s">
        <v>568</v>
      </c>
      <c r="I53" s="320">
        <v>0</v>
      </c>
      <c r="J53" s="236" t="s">
        <v>1364</v>
      </c>
      <c r="K53" s="236" t="s">
        <v>219</v>
      </c>
      <c r="L53" s="236" t="s">
        <v>219</v>
      </c>
      <c r="M53" s="236" t="s">
        <v>1365</v>
      </c>
      <c r="N53" s="236"/>
      <c r="O53" s="236"/>
      <c r="P53" s="236" t="s">
        <v>60</v>
      </c>
      <c r="Q53" s="236" t="s">
        <v>1366</v>
      </c>
      <c r="R53" s="236" t="s">
        <v>1808</v>
      </c>
      <c r="S53" s="236"/>
      <c r="T53" s="236"/>
      <c r="U53" s="236"/>
      <c r="W53" s="321"/>
    </row>
    <row r="54" spans="1:23" ht="30" customHeight="1" x14ac:dyDescent="0.25">
      <c r="A54" s="372"/>
      <c r="B54" s="176" t="s">
        <v>579</v>
      </c>
      <c r="C54" s="176" t="s">
        <v>580</v>
      </c>
      <c r="D54" s="176" t="s">
        <v>1370</v>
      </c>
      <c r="E54" s="176" t="s">
        <v>582</v>
      </c>
      <c r="F54" s="339">
        <v>43796</v>
      </c>
      <c r="G54" s="339">
        <v>45943</v>
      </c>
      <c r="H54" s="176" t="s">
        <v>1536</v>
      </c>
      <c r="I54" s="340">
        <v>0</v>
      </c>
      <c r="J54" s="176" t="s">
        <v>1612</v>
      </c>
      <c r="K54" s="176" t="s">
        <v>585</v>
      </c>
      <c r="L54" s="176" t="s">
        <v>585</v>
      </c>
      <c r="M54" s="176" t="s">
        <v>1064</v>
      </c>
      <c r="N54" s="176"/>
      <c r="O54" s="176" t="s">
        <v>60</v>
      </c>
      <c r="P54" s="176"/>
      <c r="Q54" s="176" t="s">
        <v>1809</v>
      </c>
      <c r="R54" s="176" t="s">
        <v>1810</v>
      </c>
      <c r="S54" s="176" t="s">
        <v>1811</v>
      </c>
      <c r="T54" s="176" t="s">
        <v>1501</v>
      </c>
      <c r="U54" s="176" t="s">
        <v>1812</v>
      </c>
      <c r="W54" s="321"/>
    </row>
    <row r="55" spans="1:23" ht="30" customHeight="1" x14ac:dyDescent="0.25">
      <c r="A55" s="372" t="s">
        <v>1376</v>
      </c>
      <c r="B55" s="176" t="s">
        <v>594</v>
      </c>
      <c r="C55" s="176" t="s">
        <v>595</v>
      </c>
      <c r="D55" s="176" t="s">
        <v>607</v>
      </c>
      <c r="E55" s="176" t="s">
        <v>1070</v>
      </c>
      <c r="F55" s="339">
        <v>43796</v>
      </c>
      <c r="G55" s="339">
        <v>45943</v>
      </c>
      <c r="H55" s="176" t="s">
        <v>598</v>
      </c>
      <c r="I55" s="340">
        <v>150000</v>
      </c>
      <c r="J55" s="176" t="s">
        <v>1383</v>
      </c>
      <c r="K55" s="176" t="s">
        <v>600</v>
      </c>
      <c r="L55" s="176" t="s">
        <v>600</v>
      </c>
      <c r="M55" s="176" t="s">
        <v>601</v>
      </c>
      <c r="N55" s="176"/>
      <c r="O55" s="176"/>
      <c r="P55" s="176" t="s">
        <v>60</v>
      </c>
      <c r="Q55" s="176" t="s">
        <v>1813</v>
      </c>
      <c r="R55" s="176" t="s">
        <v>1814</v>
      </c>
      <c r="S55" s="176"/>
      <c r="T55" s="176" t="s">
        <v>1815</v>
      </c>
      <c r="U55" s="176" t="s">
        <v>1816</v>
      </c>
      <c r="W55" s="321"/>
    </row>
    <row r="56" spans="1:23" s="333" customFormat="1" ht="30" customHeight="1" x14ac:dyDescent="0.25">
      <c r="A56" s="372"/>
      <c r="B56" s="236" t="s">
        <v>611</v>
      </c>
      <c r="C56" s="236" t="s">
        <v>612</v>
      </c>
      <c r="D56" s="236" t="s">
        <v>613</v>
      </c>
      <c r="E56" s="236" t="s">
        <v>614</v>
      </c>
      <c r="F56" s="334">
        <v>43796</v>
      </c>
      <c r="G56" s="334">
        <v>45943</v>
      </c>
      <c r="H56" s="236" t="s">
        <v>615</v>
      </c>
      <c r="I56" s="320">
        <v>0</v>
      </c>
      <c r="J56" s="236" t="s">
        <v>1620</v>
      </c>
      <c r="K56" s="236" t="s">
        <v>219</v>
      </c>
      <c r="L56" s="236" t="s">
        <v>219</v>
      </c>
      <c r="M56" s="236" t="s">
        <v>1080</v>
      </c>
      <c r="N56" s="236"/>
      <c r="O56" s="236"/>
      <c r="P56" s="236" t="s">
        <v>1817</v>
      </c>
      <c r="Q56" s="236"/>
      <c r="R56" s="236" t="s">
        <v>1818</v>
      </c>
      <c r="S56" s="236"/>
      <c r="T56" s="236"/>
      <c r="U56" s="236"/>
      <c r="W56" s="321"/>
    </row>
    <row r="57" spans="1:23" s="333" customFormat="1" ht="30" customHeight="1" x14ac:dyDescent="0.25">
      <c r="A57" s="372"/>
      <c r="B57" s="236" t="s">
        <v>625</v>
      </c>
      <c r="C57" s="236" t="s">
        <v>1819</v>
      </c>
      <c r="D57" s="236" t="s">
        <v>627</v>
      </c>
      <c r="E57" s="236" t="s">
        <v>628</v>
      </c>
      <c r="F57" s="334">
        <v>43952</v>
      </c>
      <c r="G57" s="334">
        <v>45943</v>
      </c>
      <c r="H57" s="236" t="s">
        <v>149</v>
      </c>
      <c r="I57" s="320">
        <v>50000</v>
      </c>
      <c r="J57" s="236" t="s">
        <v>631</v>
      </c>
      <c r="K57" s="236" t="s">
        <v>600</v>
      </c>
      <c r="L57" s="236" t="s">
        <v>600</v>
      </c>
      <c r="M57" s="236" t="s">
        <v>1082</v>
      </c>
      <c r="N57" s="236"/>
      <c r="O57" s="236"/>
      <c r="P57" s="236"/>
      <c r="Q57" s="236" t="s">
        <v>1820</v>
      </c>
      <c r="R57" s="236" t="s">
        <v>1821</v>
      </c>
      <c r="S57" s="236"/>
      <c r="T57" s="236"/>
      <c r="U57" s="236"/>
      <c r="W57" s="321"/>
    </row>
    <row r="58" spans="1:23" ht="30" customHeight="1" x14ac:dyDescent="0.25">
      <c r="A58" s="372"/>
      <c r="B58" s="176" t="s">
        <v>638</v>
      </c>
      <c r="C58" s="236" t="s">
        <v>1402</v>
      </c>
      <c r="D58" s="236" t="s">
        <v>1403</v>
      </c>
      <c r="E58" s="236" t="s">
        <v>640</v>
      </c>
      <c r="F58" s="334">
        <v>43952</v>
      </c>
      <c r="G58" s="334">
        <v>45943</v>
      </c>
      <c r="H58" s="236" t="s">
        <v>1621</v>
      </c>
      <c r="I58" s="320">
        <v>50000</v>
      </c>
      <c r="J58" s="236" t="s">
        <v>1405</v>
      </c>
      <c r="K58" s="236" t="s">
        <v>642</v>
      </c>
      <c r="L58" s="236" t="s">
        <v>642</v>
      </c>
      <c r="M58" s="236"/>
      <c r="N58" s="236"/>
      <c r="O58" s="236"/>
      <c r="P58" s="236" t="s">
        <v>60</v>
      </c>
      <c r="Q58" s="236" t="s">
        <v>1822</v>
      </c>
      <c r="R58" s="337" t="s">
        <v>1823</v>
      </c>
      <c r="S58" s="236"/>
      <c r="T58" s="236" t="s">
        <v>1824</v>
      </c>
      <c r="U58" s="236" t="s">
        <v>1825</v>
      </c>
      <c r="W58" s="321"/>
    </row>
    <row r="59" spans="1:23" ht="30" customHeight="1" x14ac:dyDescent="0.25">
      <c r="A59" s="372"/>
      <c r="B59" s="176" t="s">
        <v>648</v>
      </c>
      <c r="C59" s="236" t="s">
        <v>649</v>
      </c>
      <c r="D59" s="236" t="s">
        <v>650</v>
      </c>
      <c r="E59" s="236" t="s">
        <v>651</v>
      </c>
      <c r="F59" s="334">
        <v>43796</v>
      </c>
      <c r="G59" s="334">
        <v>45943</v>
      </c>
      <c r="H59" s="236" t="s">
        <v>1092</v>
      </c>
      <c r="I59" s="320">
        <v>250000</v>
      </c>
      <c r="J59" s="236" t="s">
        <v>1626</v>
      </c>
      <c r="K59" s="236" t="s">
        <v>219</v>
      </c>
      <c r="L59" s="236" t="s">
        <v>219</v>
      </c>
      <c r="M59" s="236" t="s">
        <v>1407</v>
      </c>
      <c r="N59" s="236"/>
      <c r="O59" s="236"/>
      <c r="P59" s="236" t="s">
        <v>1817</v>
      </c>
      <c r="Q59" s="236" t="s">
        <v>1826</v>
      </c>
      <c r="R59" s="236" t="s">
        <v>1865</v>
      </c>
      <c r="S59" s="338" t="s">
        <v>1827</v>
      </c>
      <c r="T59" s="338" t="s">
        <v>1828</v>
      </c>
      <c r="U59" s="236"/>
      <c r="W59" s="321"/>
    </row>
    <row r="60" spans="1:23" ht="30" customHeight="1" x14ac:dyDescent="0.25">
      <c r="A60" s="372" t="s">
        <v>1411</v>
      </c>
      <c r="B60" s="176" t="s">
        <v>661</v>
      </c>
      <c r="C60" s="238" t="s">
        <v>1634</v>
      </c>
      <c r="D60" s="238" t="s">
        <v>1635</v>
      </c>
      <c r="E60" s="236" t="s">
        <v>664</v>
      </c>
      <c r="F60" s="334">
        <v>43796</v>
      </c>
      <c r="G60" s="334">
        <v>45943</v>
      </c>
      <c r="H60" s="236" t="s">
        <v>665</v>
      </c>
      <c r="I60" s="320">
        <v>25000</v>
      </c>
      <c r="J60" s="236" t="s">
        <v>1412</v>
      </c>
      <c r="K60" s="236" t="s">
        <v>219</v>
      </c>
      <c r="L60" s="236" t="s">
        <v>219</v>
      </c>
      <c r="M60" s="236" t="s">
        <v>667</v>
      </c>
      <c r="N60" s="236"/>
      <c r="O60" s="236"/>
      <c r="P60" s="236" t="s">
        <v>60</v>
      </c>
      <c r="Q60" s="236" t="s">
        <v>1829</v>
      </c>
      <c r="R60" s="236" t="s">
        <v>1866</v>
      </c>
      <c r="S60" s="236"/>
      <c r="T60" s="236" t="s">
        <v>1830</v>
      </c>
      <c r="U60" s="236"/>
      <c r="W60" s="321"/>
    </row>
    <row r="61" spans="1:23" ht="30" customHeight="1" x14ac:dyDescent="0.25">
      <c r="A61" s="372"/>
      <c r="B61" s="176" t="s">
        <v>671</v>
      </c>
      <c r="C61" s="236" t="s">
        <v>672</v>
      </c>
      <c r="D61" s="236" t="s">
        <v>1415</v>
      </c>
      <c r="E61" s="236" t="s">
        <v>673</v>
      </c>
      <c r="F61" s="334">
        <v>43797</v>
      </c>
      <c r="G61" s="334">
        <v>45943</v>
      </c>
      <c r="H61" s="236" t="s">
        <v>674</v>
      </c>
      <c r="I61" s="320">
        <v>0</v>
      </c>
      <c r="J61" s="236" t="s">
        <v>1416</v>
      </c>
      <c r="K61" s="236" t="s">
        <v>219</v>
      </c>
      <c r="L61" s="236" t="s">
        <v>219</v>
      </c>
      <c r="M61" s="236" t="s">
        <v>1417</v>
      </c>
      <c r="N61" s="236"/>
      <c r="O61" s="236"/>
      <c r="P61" s="236" t="s">
        <v>60</v>
      </c>
      <c r="Q61" s="236" t="s">
        <v>1831</v>
      </c>
      <c r="R61" s="236" t="s">
        <v>1832</v>
      </c>
      <c r="S61" s="236"/>
      <c r="T61" s="236" t="s">
        <v>1723</v>
      </c>
      <c r="U61" s="236" t="s">
        <v>1833</v>
      </c>
      <c r="W61" s="321"/>
    </row>
    <row r="62" spans="1:23" ht="30" customHeight="1" x14ac:dyDescent="0.25">
      <c r="A62" s="372"/>
      <c r="B62" s="176" t="s">
        <v>682</v>
      </c>
      <c r="C62" s="236" t="s">
        <v>683</v>
      </c>
      <c r="D62" s="236" t="s">
        <v>1420</v>
      </c>
      <c r="E62" s="236" t="s">
        <v>1103</v>
      </c>
      <c r="F62" s="334">
        <v>43798</v>
      </c>
      <c r="G62" s="334">
        <v>45943</v>
      </c>
      <c r="H62" s="236" t="s">
        <v>686</v>
      </c>
      <c r="I62" s="320">
        <v>0</v>
      </c>
      <c r="J62" s="236" t="s">
        <v>1639</v>
      </c>
      <c r="K62" s="236" t="s">
        <v>600</v>
      </c>
      <c r="L62" s="236" t="s">
        <v>600</v>
      </c>
      <c r="M62" s="236" t="s">
        <v>1417</v>
      </c>
      <c r="N62" s="236"/>
      <c r="O62" s="236"/>
      <c r="P62" s="236" t="s">
        <v>60</v>
      </c>
      <c r="Q62" s="236" t="s">
        <v>1834</v>
      </c>
      <c r="R62" s="236" t="s">
        <v>1835</v>
      </c>
      <c r="S62" s="236"/>
      <c r="T62" s="236" t="s">
        <v>1836</v>
      </c>
      <c r="U62" s="236" t="s">
        <v>1833</v>
      </c>
      <c r="W62" s="321"/>
    </row>
    <row r="63" spans="1:23" ht="30" customHeight="1" x14ac:dyDescent="0.25">
      <c r="A63" s="372"/>
      <c r="B63" s="176" t="s">
        <v>690</v>
      </c>
      <c r="C63" s="176" t="s">
        <v>691</v>
      </c>
      <c r="D63" s="176" t="s">
        <v>1415</v>
      </c>
      <c r="E63" s="176" t="s">
        <v>692</v>
      </c>
      <c r="F63" s="339">
        <v>43922</v>
      </c>
      <c r="G63" s="339">
        <v>45943</v>
      </c>
      <c r="H63" s="176" t="s">
        <v>149</v>
      </c>
      <c r="I63" s="340">
        <v>0</v>
      </c>
      <c r="J63" s="176" t="s">
        <v>694</v>
      </c>
      <c r="K63" s="176" t="s">
        <v>600</v>
      </c>
      <c r="L63" s="176" t="s">
        <v>600</v>
      </c>
      <c r="M63" s="176" t="s">
        <v>1417</v>
      </c>
      <c r="N63" s="176"/>
      <c r="O63" s="176"/>
      <c r="P63" s="176" t="s">
        <v>60</v>
      </c>
      <c r="Q63" s="176" t="s">
        <v>1837</v>
      </c>
      <c r="R63" s="176" t="s">
        <v>1838</v>
      </c>
      <c r="S63" s="176"/>
      <c r="T63" s="176" t="s">
        <v>1839</v>
      </c>
      <c r="U63" s="176"/>
      <c r="W63" s="321"/>
    </row>
    <row r="64" spans="1:23" ht="30" customHeight="1" x14ac:dyDescent="0.25">
      <c r="A64" s="372"/>
      <c r="B64" s="176" t="s">
        <v>699</v>
      </c>
      <c r="C64" s="176" t="s">
        <v>1114</v>
      </c>
      <c r="D64" s="176" t="s">
        <v>701</v>
      </c>
      <c r="E64" s="176" t="s">
        <v>1115</v>
      </c>
      <c r="F64" s="339">
        <v>43797</v>
      </c>
      <c r="G64" s="339">
        <v>45943</v>
      </c>
      <c r="H64" s="176" t="s">
        <v>703</v>
      </c>
      <c r="I64" s="340">
        <v>0</v>
      </c>
      <c r="J64" s="176" t="s">
        <v>1116</v>
      </c>
      <c r="K64" s="176" t="s">
        <v>219</v>
      </c>
      <c r="L64" s="176" t="s">
        <v>219</v>
      </c>
      <c r="M64" s="176" t="s">
        <v>1121</v>
      </c>
      <c r="N64" s="176"/>
      <c r="O64" s="176"/>
      <c r="P64" s="176" t="s">
        <v>60</v>
      </c>
      <c r="Q64" s="176" t="s">
        <v>1840</v>
      </c>
      <c r="R64" s="176" t="s">
        <v>1841</v>
      </c>
      <c r="S64" s="176"/>
      <c r="T64" s="176"/>
      <c r="U64" s="176"/>
      <c r="W64" s="321"/>
    </row>
    <row r="65" spans="1:23" s="333" customFormat="1" ht="30" customHeight="1" x14ac:dyDescent="0.25">
      <c r="A65" s="372" t="s">
        <v>1425</v>
      </c>
      <c r="B65" s="236" t="s">
        <v>709</v>
      </c>
      <c r="C65" s="236" t="s">
        <v>1842</v>
      </c>
      <c r="D65" s="236" t="s">
        <v>711</v>
      </c>
      <c r="E65" s="236" t="s">
        <v>712</v>
      </c>
      <c r="F65" s="334">
        <v>44163</v>
      </c>
      <c r="G65" s="334">
        <v>45943</v>
      </c>
      <c r="H65" s="236" t="s">
        <v>665</v>
      </c>
      <c r="I65" s="320">
        <v>25000</v>
      </c>
      <c r="J65" s="236" t="s">
        <v>1426</v>
      </c>
      <c r="K65" s="236" t="s">
        <v>219</v>
      </c>
      <c r="L65" s="236" t="s">
        <v>219</v>
      </c>
      <c r="M65" s="236" t="s">
        <v>714</v>
      </c>
      <c r="N65" s="236"/>
      <c r="O65" s="236"/>
      <c r="P65" s="236"/>
      <c r="Q65" s="236" t="s">
        <v>1842</v>
      </c>
      <c r="R65" s="236" t="s">
        <v>1843</v>
      </c>
      <c r="S65" s="236"/>
      <c r="T65" s="236"/>
      <c r="U65" s="236"/>
      <c r="W65" s="321"/>
    </row>
    <row r="66" spans="1:23" ht="30" customHeight="1" x14ac:dyDescent="0.25">
      <c r="A66" s="372"/>
      <c r="B66" s="176" t="s">
        <v>723</v>
      </c>
      <c r="C66" s="176" t="s">
        <v>724</v>
      </c>
      <c r="D66" s="176" t="s">
        <v>1431</v>
      </c>
      <c r="E66" s="176" t="s">
        <v>726</v>
      </c>
      <c r="F66" s="339">
        <v>43797</v>
      </c>
      <c r="G66" s="339">
        <v>45943</v>
      </c>
      <c r="H66" s="176" t="s">
        <v>652</v>
      </c>
      <c r="I66" s="340">
        <v>0</v>
      </c>
      <c r="J66" s="176" t="s">
        <v>1124</v>
      </c>
      <c r="K66" s="176" t="s">
        <v>219</v>
      </c>
      <c r="L66" s="176" t="s">
        <v>219</v>
      </c>
      <c r="M66" s="176" t="s">
        <v>1125</v>
      </c>
      <c r="N66" s="176"/>
      <c r="O66" s="176"/>
      <c r="P66" s="176" t="s">
        <v>60</v>
      </c>
      <c r="Q66" s="176" t="s">
        <v>1844</v>
      </c>
      <c r="R66" s="176" t="s">
        <v>1845</v>
      </c>
      <c r="S66" s="176"/>
      <c r="T66" s="176"/>
      <c r="U66" s="176"/>
      <c r="W66" s="321"/>
    </row>
    <row r="67" spans="1:23" ht="30" customHeight="1" x14ac:dyDescent="0.25">
      <c r="A67" s="372"/>
      <c r="B67" s="176" t="s">
        <v>732</v>
      </c>
      <c r="C67" s="238" t="s">
        <v>1656</v>
      </c>
      <c r="D67" s="176" t="s">
        <v>734</v>
      </c>
      <c r="E67" s="176" t="s">
        <v>735</v>
      </c>
      <c r="F67" s="339">
        <v>43797</v>
      </c>
      <c r="G67" s="339">
        <v>45943</v>
      </c>
      <c r="H67" s="176" t="s">
        <v>917</v>
      </c>
      <c r="I67" s="340">
        <v>391105</v>
      </c>
      <c r="J67" s="176" t="s">
        <v>737</v>
      </c>
      <c r="K67" s="176" t="s">
        <v>219</v>
      </c>
      <c r="L67" s="176" t="s">
        <v>219</v>
      </c>
      <c r="M67" s="176" t="s">
        <v>1129</v>
      </c>
      <c r="N67" s="176"/>
      <c r="O67" s="176"/>
      <c r="P67" s="176" t="s">
        <v>1817</v>
      </c>
      <c r="Q67" s="176" t="s">
        <v>1846</v>
      </c>
      <c r="R67" s="176" t="s">
        <v>1847</v>
      </c>
      <c r="S67" s="176"/>
      <c r="T67" s="176"/>
      <c r="U67" s="176"/>
      <c r="W67" s="321"/>
    </row>
    <row r="68" spans="1:23" ht="30" customHeight="1" x14ac:dyDescent="0.25">
      <c r="A68" s="372" t="s">
        <v>1437</v>
      </c>
      <c r="B68" s="176" t="s">
        <v>746</v>
      </c>
      <c r="C68" s="176" t="s">
        <v>1657</v>
      </c>
      <c r="D68" s="176" t="s">
        <v>1438</v>
      </c>
      <c r="E68" s="176" t="s">
        <v>749</v>
      </c>
      <c r="F68" s="339">
        <v>43797</v>
      </c>
      <c r="G68" s="339">
        <v>45943</v>
      </c>
      <c r="H68" s="176" t="s">
        <v>1658</v>
      </c>
      <c r="I68" s="340">
        <v>0</v>
      </c>
      <c r="J68" s="176" t="s">
        <v>750</v>
      </c>
      <c r="K68" s="176" t="s">
        <v>219</v>
      </c>
      <c r="L68" s="176" t="s">
        <v>219</v>
      </c>
      <c r="M68" s="176" t="s">
        <v>1141</v>
      </c>
      <c r="N68" s="176"/>
      <c r="O68" s="176"/>
      <c r="P68" s="176" t="s">
        <v>60</v>
      </c>
      <c r="Q68" s="176" t="s">
        <v>1848</v>
      </c>
      <c r="R68" s="176" t="s">
        <v>1849</v>
      </c>
      <c r="S68" s="176"/>
      <c r="T68" s="176"/>
      <c r="U68" s="176" t="s">
        <v>1850</v>
      </c>
      <c r="W68" s="321"/>
    </row>
    <row r="69" spans="1:23" ht="30" customHeight="1" x14ac:dyDescent="0.25">
      <c r="A69" s="372"/>
      <c r="B69" s="176" t="s">
        <v>756</v>
      </c>
      <c r="C69" s="176" t="s">
        <v>1444</v>
      </c>
      <c r="D69" s="176" t="s">
        <v>758</v>
      </c>
      <c r="E69" s="176" t="s">
        <v>759</v>
      </c>
      <c r="F69" s="339">
        <v>43797</v>
      </c>
      <c r="G69" s="339">
        <v>45943</v>
      </c>
      <c r="H69" s="176" t="s">
        <v>760</v>
      </c>
      <c r="I69" s="340">
        <v>400000</v>
      </c>
      <c r="J69" s="176" t="s">
        <v>1142</v>
      </c>
      <c r="K69" s="176" t="s">
        <v>219</v>
      </c>
      <c r="L69" s="176" t="s">
        <v>219</v>
      </c>
      <c r="M69" s="176" t="s">
        <v>762</v>
      </c>
      <c r="N69" s="176"/>
      <c r="O69" s="176"/>
      <c r="P69" s="176" t="s">
        <v>60</v>
      </c>
      <c r="Q69" s="176" t="s">
        <v>1851</v>
      </c>
      <c r="R69" s="176" t="s">
        <v>1852</v>
      </c>
      <c r="S69" s="176"/>
      <c r="T69" s="176" t="s">
        <v>904</v>
      </c>
      <c r="U69" s="176" t="s">
        <v>1853</v>
      </c>
      <c r="W69" s="321"/>
    </row>
    <row r="70" spans="1:23" ht="30" customHeight="1" x14ac:dyDescent="0.25">
      <c r="A70" s="372"/>
      <c r="B70" s="176" t="s">
        <v>766</v>
      </c>
      <c r="C70" s="176" t="s">
        <v>767</v>
      </c>
      <c r="D70" s="176" t="s">
        <v>768</v>
      </c>
      <c r="E70" s="176" t="s">
        <v>769</v>
      </c>
      <c r="F70" s="339">
        <v>43797</v>
      </c>
      <c r="G70" s="339">
        <v>45943</v>
      </c>
      <c r="H70" s="176" t="s">
        <v>1452</v>
      </c>
      <c r="I70" s="340">
        <v>0</v>
      </c>
      <c r="J70" s="176" t="s">
        <v>1665</v>
      </c>
      <c r="K70" s="176" t="s">
        <v>219</v>
      </c>
      <c r="L70" s="176" t="s">
        <v>219</v>
      </c>
      <c r="M70" s="176" t="s">
        <v>1448</v>
      </c>
      <c r="N70" s="176"/>
      <c r="O70" s="176" t="s">
        <v>60</v>
      </c>
      <c r="P70" s="176"/>
      <c r="Q70" s="176" t="s">
        <v>1854</v>
      </c>
      <c r="R70" s="176" t="s">
        <v>1855</v>
      </c>
      <c r="S70" s="236" t="s">
        <v>1856</v>
      </c>
      <c r="T70" s="176" t="s">
        <v>1857</v>
      </c>
      <c r="U70" s="236" t="s">
        <v>1737</v>
      </c>
      <c r="W70" s="321"/>
    </row>
    <row r="71" spans="1:23" ht="30" customHeight="1" x14ac:dyDescent="0.25">
      <c r="A71" s="372"/>
      <c r="B71" s="176" t="s">
        <v>779</v>
      </c>
      <c r="C71" s="176" t="s">
        <v>787</v>
      </c>
      <c r="D71" s="176" t="s">
        <v>1153</v>
      </c>
      <c r="E71" s="176" t="s">
        <v>782</v>
      </c>
      <c r="F71" s="339">
        <v>44163</v>
      </c>
      <c r="G71" s="339">
        <v>45943</v>
      </c>
      <c r="H71" s="176" t="s">
        <v>120</v>
      </c>
      <c r="I71" s="340">
        <v>250000</v>
      </c>
      <c r="J71" s="176" t="s">
        <v>1670</v>
      </c>
      <c r="K71" s="176" t="s">
        <v>219</v>
      </c>
      <c r="L71" s="176" t="s">
        <v>219</v>
      </c>
      <c r="M71" s="176" t="s">
        <v>784</v>
      </c>
      <c r="N71" s="176"/>
      <c r="O71" s="176"/>
      <c r="P71" s="176" t="s">
        <v>60</v>
      </c>
      <c r="Q71" s="176"/>
      <c r="R71" s="176" t="s">
        <v>1867</v>
      </c>
      <c r="S71" s="176"/>
      <c r="T71" s="176" t="s">
        <v>1723</v>
      </c>
      <c r="U71" s="176"/>
      <c r="W71" s="321"/>
    </row>
    <row r="72" spans="1:23" ht="30" customHeight="1" x14ac:dyDescent="0.25">
      <c r="A72" s="372"/>
      <c r="B72" s="176" t="s">
        <v>789</v>
      </c>
      <c r="C72" s="176" t="s">
        <v>790</v>
      </c>
      <c r="D72" s="176" t="s">
        <v>351</v>
      </c>
      <c r="E72" s="176" t="s">
        <v>791</v>
      </c>
      <c r="F72" s="339">
        <v>43797</v>
      </c>
      <c r="G72" s="339">
        <v>45943</v>
      </c>
      <c r="H72" s="176" t="s">
        <v>408</v>
      </c>
      <c r="I72" s="340">
        <v>10000000</v>
      </c>
      <c r="J72" s="176" t="s">
        <v>1458</v>
      </c>
      <c r="K72" s="176" t="s">
        <v>793</v>
      </c>
      <c r="L72" s="176" t="s">
        <v>793</v>
      </c>
      <c r="M72" s="176" t="s">
        <v>1156</v>
      </c>
      <c r="N72" s="176"/>
      <c r="O72" s="176"/>
      <c r="P72" s="176" t="s">
        <v>60</v>
      </c>
      <c r="Q72" s="176" t="s">
        <v>1858</v>
      </c>
      <c r="R72" s="176" t="s">
        <v>1859</v>
      </c>
      <c r="S72" s="176"/>
      <c r="T72" s="176" t="s">
        <v>1723</v>
      </c>
      <c r="U72" s="176"/>
      <c r="W72" s="321"/>
    </row>
    <row r="73" spans="1:23" ht="30" customHeight="1" x14ac:dyDescent="0.25">
      <c r="W73" s="321"/>
    </row>
    <row r="74" spans="1:23" ht="30" customHeight="1" x14ac:dyDescent="0.25">
      <c r="A74" s="321"/>
      <c r="B74" s="321"/>
      <c r="C74" s="321"/>
      <c r="D74" s="321"/>
      <c r="E74" s="321"/>
      <c r="F74" s="331"/>
      <c r="G74" s="331"/>
      <c r="H74" s="321"/>
      <c r="I74" s="332"/>
      <c r="J74" s="321"/>
      <c r="K74" s="321"/>
      <c r="L74" s="321"/>
      <c r="M74" s="321"/>
      <c r="N74" s="321"/>
      <c r="O74" s="321"/>
      <c r="P74" s="321"/>
      <c r="Q74" s="321"/>
      <c r="R74" s="321"/>
      <c r="S74" s="321"/>
      <c r="T74" s="321"/>
      <c r="U74" s="321"/>
      <c r="V74" s="321"/>
      <c r="W74" s="321"/>
    </row>
    <row r="75" spans="1:23" ht="30" customHeight="1" x14ac:dyDescent="0.25">
      <c r="A75" s="321"/>
      <c r="B75" s="321"/>
      <c r="C75" s="321"/>
      <c r="D75" s="321"/>
      <c r="E75" s="321"/>
      <c r="F75" s="331"/>
      <c r="G75" s="331"/>
      <c r="H75" s="321"/>
      <c r="I75" s="332"/>
      <c r="J75" s="321"/>
      <c r="K75" s="321"/>
      <c r="L75" s="321"/>
      <c r="M75" s="321"/>
      <c r="N75" s="321"/>
      <c r="O75" s="321"/>
      <c r="P75" s="321"/>
      <c r="Q75" s="321"/>
      <c r="R75" s="321"/>
      <c r="S75" s="321"/>
      <c r="T75" s="321"/>
      <c r="U75" s="321"/>
      <c r="V75" s="321"/>
      <c r="W75" s="321"/>
    </row>
  </sheetData>
  <autoFilter ref="A9:X72" xr:uid="{00000000-0001-0000-0800-000000000000}">
    <filterColumn colId="5" showButton="0"/>
    <filterColumn colId="10" showButton="0"/>
  </autoFilter>
  <mergeCells count="33">
    <mergeCell ref="A55:A59"/>
    <mergeCell ref="A60:A64"/>
    <mergeCell ref="A65:A67"/>
    <mergeCell ref="A68:A72"/>
    <mergeCell ref="A11:A21"/>
    <mergeCell ref="A22:A35"/>
    <mergeCell ref="A36:A44"/>
    <mergeCell ref="A45:A54"/>
    <mergeCell ref="S9:S10"/>
    <mergeCell ref="O9:O10"/>
    <mergeCell ref="N8:U8"/>
    <mergeCell ref="J9:J10"/>
    <mergeCell ref="T9:T10"/>
    <mergeCell ref="U9:U10"/>
    <mergeCell ref="P9:P10"/>
    <mergeCell ref="K9:L9"/>
    <mergeCell ref="M9:M10"/>
    <mergeCell ref="N9:N10"/>
    <mergeCell ref="Q9:Q10"/>
    <mergeCell ref="R9:R10"/>
    <mergeCell ref="A1:M1"/>
    <mergeCell ref="A2:M2"/>
    <mergeCell ref="B4:G4"/>
    <mergeCell ref="B6:C6"/>
    <mergeCell ref="A8:M8"/>
    <mergeCell ref="F9:G9"/>
    <mergeCell ref="H9:H10"/>
    <mergeCell ref="I9:I10"/>
    <mergeCell ref="A9:A10"/>
    <mergeCell ref="B9:B10"/>
    <mergeCell ref="C9:C10"/>
    <mergeCell ref="D9:D10"/>
    <mergeCell ref="E9:E10"/>
  </mergeCells>
  <phoneticPr fontId="39" type="noConversion"/>
  <conditionalFormatting sqref="N11:N72">
    <cfRule type="cellIs" dxfId="4" priority="8" operator="equal">
      <formula>"x"</formula>
    </cfRule>
  </conditionalFormatting>
  <conditionalFormatting sqref="O11:O72">
    <cfRule type="cellIs" dxfId="3" priority="1" operator="equal">
      <formula>"x"</formula>
    </cfRule>
  </conditionalFormatting>
  <conditionalFormatting sqref="P11:P72">
    <cfRule type="cellIs" dxfId="2" priority="5" operator="equal">
      <formula>"x"</formula>
    </cfRule>
  </conditionalFormatting>
  <conditionalFormatting sqref="X6:X7">
    <cfRule type="cellIs" dxfId="1" priority="10" stopIfTrue="1" operator="equal">
      <formula>$X$6</formula>
    </cfRule>
  </conditionalFormatting>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fe5f7aa-470a-48b3-91d7-3b807415875d" xsi:nil="true"/>
    <lcf76f155ced4ddcb4097134ff3c332f xmlns="ad6e1cd7-2e8f-410a-bf8a-eabcd592695a">
      <Terms xmlns="http://schemas.microsoft.com/office/infopath/2007/PartnerControls"/>
    </lcf76f155ced4ddcb4097134ff3c332f>
    <Marca_x00e7__x00e3_o xmlns="ad6e1cd7-2e8f-410a-bf8a-eabcd592695a" xsi:nil="true"/>
    <Tags xmlns="ad6e1cd7-2e8f-410a-bf8a-eabcd592695a" xsi:nil="true"/>
    <autor xmlns="ad6e1cd7-2e8f-410a-bf8a-eabcd592695a" xsi:nil="true"/>
    <Autor0 xmlns="ad6e1cd7-2e8f-410a-bf8a-eabcd592695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8B2C742AB503244ADCCD74D230A3ABF" ma:contentTypeVersion="21" ma:contentTypeDescription="Crie um novo documento." ma:contentTypeScope="" ma:versionID="1f844e17c9ab8a5470920e19e85a4433">
  <xsd:schema xmlns:xsd="http://www.w3.org/2001/XMLSchema" xmlns:xs="http://www.w3.org/2001/XMLSchema" xmlns:p="http://schemas.microsoft.com/office/2006/metadata/properties" xmlns:ns2="ad6e1cd7-2e8f-410a-bf8a-eabcd592695a" xmlns:ns3="8fe5f7aa-470a-48b3-91d7-3b807415875d" targetNamespace="http://schemas.microsoft.com/office/2006/metadata/properties" ma:root="true" ma:fieldsID="e625528fe08fde6fd4e29a06939da999" ns2:_="" ns3:_="">
    <xsd:import namespace="ad6e1cd7-2e8f-410a-bf8a-eabcd592695a"/>
    <xsd:import namespace="8fe5f7aa-470a-48b3-91d7-3b807415875d"/>
    <xsd:element name="properties">
      <xsd:complexType>
        <xsd:sequence>
          <xsd:element name="documentManagement">
            <xsd:complexType>
              <xsd:all>
                <xsd:element ref="ns2:Tags" minOccurs="0"/>
                <xsd:element ref="ns2:autor" minOccurs="0"/>
                <xsd:element ref="ns2:lcf76f155ced4ddcb4097134ff3c332f" minOccurs="0"/>
                <xsd:element ref="ns3:TaxCatchAll" minOccurs="0"/>
                <xsd:element ref="ns2:MediaServiceMetadata" minOccurs="0"/>
                <xsd:element ref="ns2:MediaServiceFastMetadata" minOccurs="0"/>
                <xsd:element ref="ns2:MediaServiceOCR" minOccurs="0"/>
                <xsd:element ref="ns2:MediaServiceGenerationTime" minOccurs="0"/>
                <xsd:element ref="ns2:MediaServiceEventHashCode" minOccurs="0"/>
                <xsd:element ref="ns2:Autor0" minOccurs="0"/>
                <xsd:element ref="ns2:Marca_x00e7__x00e3_o" minOccurs="0"/>
                <xsd:element ref="ns2:MediaServiceDateTaken" minOccurs="0"/>
                <xsd:element ref="ns2:MediaLengthInSeconds"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6e1cd7-2e8f-410a-bf8a-eabcd592695a" elementFormDefault="qualified">
    <xsd:import namespace="http://schemas.microsoft.com/office/2006/documentManagement/types"/>
    <xsd:import namespace="http://schemas.microsoft.com/office/infopath/2007/PartnerControls"/>
    <xsd:element name="Tags" ma:index="8" nillable="true" ma:displayName="Tags" ma:format="Dropdown" ma:internalName="Tags">
      <xsd:simpleType>
        <xsd:restriction base="dms:Text">
          <xsd:maxLength value="255"/>
        </xsd:restriction>
      </xsd:simpleType>
    </xsd:element>
    <xsd:element name="autor" ma:index="9" nillable="true" ma:displayName="autor" ma:format="Dropdown" ma:internalName="autor">
      <xsd:simpleType>
        <xsd:restriction base="dms:Text">
          <xsd:maxLength value="255"/>
        </xsd:restriction>
      </xsd:simpleType>
    </xsd:element>
    <xsd:element name="lcf76f155ced4ddcb4097134ff3c332f" ma:index="11"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Autor0" ma:index="18" nillable="true" ma:displayName="Autor" ma:format="Dropdown" ma:internalName="Autor0">
      <xsd:simpleType>
        <xsd:restriction base="dms:Text">
          <xsd:maxLength value="255"/>
        </xsd:restriction>
      </xsd:simpleType>
    </xsd:element>
    <xsd:element name="Marca_x00e7__x00e3_o" ma:index="19" nillable="true" ma:displayName="Marcação" ma:format="Dropdown" ma:internalName="Marca_x00e7__x00e3_o">
      <xsd:complexType>
        <xsd:complexContent>
          <xsd:extension base="dms:MultiChoice">
            <xsd:sequence>
              <xsd:element name="Value" maxOccurs="unbounded" minOccurs="0" nillable="true">
                <xsd:simpleType>
                  <xsd:restriction base="dms:Choice">
                    <xsd:enumeration value="Ariranha"/>
                    <xsd:enumeration value="Peixe-boi"/>
                    <xsd:enumeration value="ESEC Taiamã"/>
                    <xsd:enumeration value="APA Costa dos Corais"/>
                    <xsd:enumeration value="Cetáceo"/>
                    <xsd:enumeration value="Baleia"/>
                    <xsd:enumeration value="Toninha"/>
                    <xsd:enumeration value="Encalhado"/>
                    <xsd:enumeration value="Morto"/>
                    <xsd:enumeration value="Peixe-boi amazônico"/>
                    <xsd:enumeration value="Peixe-boi marinho"/>
                    <xsd:enumeration value="Praia"/>
                    <xsd:enumeration value="Filhote"/>
                    <xsd:enumeration value="Macho"/>
                    <xsd:enumeration value="Fêmea"/>
                    <xsd:enumeration value="Dorothy"/>
                    <xsd:enumeration value="Itamaracá"/>
                    <xsd:enumeration value="aérea"/>
                    <xsd:enumeration value="Escolha 19"/>
                    <xsd:enumeration value="2004"/>
                    <xsd:enumeration value="2022"/>
                    <xsd:enumeration value="Paty"/>
                    <xsd:enumeration value="recinto de aclimatação"/>
                    <xsd:enumeration value="captura"/>
                  </xsd:restriction>
                </xsd:simpleType>
              </xsd:element>
            </xsd:sequence>
          </xsd:extension>
        </xsd:complexContent>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e5f7aa-470a-48b3-91d7-3b807415875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33560de-b8d3-439f-84bb-d4a3f30a8ace}" ma:internalName="TaxCatchAll" ma:showField="CatchAllData" ma:web="8fe5f7aa-470a-48b3-91d7-3b807415875d">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C51AF3-DF84-4827-B17B-24037AC4E33C}">
  <ds:schemaRefs>
    <ds:schemaRef ds:uri="http://schemas.microsoft.com/sharepoint/v3/contenttype/forms"/>
  </ds:schemaRefs>
</ds:datastoreItem>
</file>

<file path=customXml/itemProps2.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 ds:uri="8fe5f7aa-470a-48b3-91d7-3b807415875d"/>
    <ds:schemaRef ds:uri="ad6e1cd7-2e8f-410a-bf8a-eabcd592695a"/>
  </ds:schemaRefs>
</ds:datastoreItem>
</file>

<file path=customXml/itemProps3.xml><?xml version="1.0" encoding="utf-8"?>
<ds:datastoreItem xmlns:ds="http://schemas.openxmlformats.org/officeDocument/2006/customXml" ds:itemID="{9F84B32A-1D60-4F4F-9EB0-BDDA49B281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6e1cd7-2e8f-410a-bf8a-eabcd592695a"/>
    <ds:schemaRef ds:uri="8fe5f7aa-470a-48b3-91d7-3b80741587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Barbara Almeida de Carvalho</cp:lastModifiedBy>
  <cp:revision/>
  <dcterms:created xsi:type="dcterms:W3CDTF">2012-07-30T00:05:19Z</dcterms:created>
  <dcterms:modified xsi:type="dcterms:W3CDTF">2026-03-02T19:18:07Z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0x01010038B2C742AB503244ADCCD74D230A3ABF</vt:lpwstr>
  </property>
  <property fmtid="{D5CDD505-2E9C-101B-9397-08002B2CF9AE}" pid="3" name="MSIP_Label_3738d5ca-cd4e-433d-8f2a-eee77df5cad2_Enabled">
    <vt:lpwstr>true</vt:lpwstr>
  </property>
  <property fmtid="{D5CDD505-2E9C-101B-9397-08002B2CF9AE}" pid="4" name="MSIP_Label_3738d5ca-cd4e-433d-8f2a-eee77df5cad2_SetDate">
    <vt:lpwstr>2023-05-17T13:54:53Z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eba19571-527e-4a32-89d1-bd6bd3d33cca</vt:lpwstr>
  </property>
  <property fmtid="{D5CDD505-2E9C-101B-9397-08002B2CF9AE}" pid="9" name="MSIP_Label_3738d5ca-cd4e-433d-8f2a-eee77df5cad2_ContentBits">
    <vt:lpwstr>0</vt:lpwstr>
  </property>
  <property fmtid="{D5CDD505-2E9C-101B-9397-08002B2CF9AE}" pid="10" name="MediaServiceImageTags">
    <vt:lpwstr/>
  </property>
</Properties>
</file>