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24226"/>
  <mc:AlternateContent xmlns:mc="http://schemas.openxmlformats.org/markup-compatibility/2006">
    <mc:Choice Requires="x15">
      <x15ac:absPath xmlns:x15ac="http://schemas.microsoft.com/office/spreadsheetml/2010/11/ac" url="I:\Gp-A-CGESP-bsa\_COPAN\PAN Toninha\2-Monitoria\"/>
    </mc:Choice>
  </mc:AlternateContent>
  <bookViews>
    <workbookView xWindow="390" yWindow="495" windowWidth="15600" windowHeight="5385" tabRatio="630" firstSheet="1" activeTab="6"/>
  </bookViews>
  <sheets>
    <sheet name="Monitoria Anual 1" sheetId="1" r:id="rId1"/>
    <sheet name="Painel de Gestão - 1" sheetId="2" r:id="rId2"/>
    <sheet name="Monitoria Anual 2" sheetId="34" r:id="rId3"/>
    <sheet name="Painel de Gestão - 2" sheetId="35" r:id="rId4"/>
    <sheet name="Monitoria Anual 3" sheetId="36" r:id="rId5"/>
    <sheet name="Painel de Gestão - 3" sheetId="37" r:id="rId6"/>
    <sheet name="Monitoria Final" sheetId="38" r:id="rId7"/>
    <sheet name="Painel de Gestão Final" sheetId="39" r:id="rId8"/>
  </sheets>
  <externalReferences>
    <externalReference r:id="rId9"/>
  </externalReferences>
  <calcPr calcId="171027"/>
  <fileRecoveryPr autoRecover="0"/>
</workbook>
</file>

<file path=xl/calcChain.xml><?xml version="1.0" encoding="utf-8"?>
<calcChain xmlns="http://schemas.openxmlformats.org/spreadsheetml/2006/main">
  <c r="C31" i="37" l="1"/>
  <c r="G28" i="39" l="1"/>
  <c r="F28" i="39"/>
  <c r="E28" i="39"/>
  <c r="G27" i="39"/>
  <c r="F27" i="39"/>
  <c r="E27" i="39"/>
  <c r="G26" i="39"/>
  <c r="F26" i="39"/>
  <c r="E26" i="39"/>
  <c r="G25" i="39"/>
  <c r="F25" i="39"/>
  <c r="E25" i="39"/>
  <c r="G24" i="39"/>
  <c r="F24" i="39"/>
  <c r="E24" i="39"/>
  <c r="D24" i="39" s="1"/>
  <c r="G23" i="39"/>
  <c r="F23" i="39"/>
  <c r="E23" i="39"/>
  <c r="G22" i="39"/>
  <c r="F22" i="39"/>
  <c r="E22" i="39"/>
  <c r="D5" i="39"/>
  <c r="D4" i="39"/>
  <c r="D28" i="39" l="1"/>
  <c r="D22" i="39"/>
  <c r="D25" i="39"/>
  <c r="D26" i="39"/>
  <c r="D27" i="39"/>
  <c r="D23" i="39"/>
  <c r="D19" i="39"/>
  <c r="D14" i="39"/>
  <c r="D13" i="39"/>
  <c r="D12" i="39"/>
  <c r="D15" i="39" l="1"/>
  <c r="E13" i="39" s="1"/>
  <c r="B77" i="36"/>
  <c r="B107" i="1"/>
  <c r="C7" i="35"/>
  <c r="C7" i="2"/>
  <c r="F31" i="37"/>
  <c r="G31" i="37"/>
  <c r="H31" i="37"/>
  <c r="I31" i="37"/>
  <c r="F32" i="37"/>
  <c r="G32" i="37"/>
  <c r="H32" i="37"/>
  <c r="I32" i="37"/>
  <c r="F33" i="37"/>
  <c r="G33" i="37"/>
  <c r="H33" i="37"/>
  <c r="I33" i="37"/>
  <c r="F34" i="37"/>
  <c r="G34" i="37"/>
  <c r="H34" i="37"/>
  <c r="I34" i="37"/>
  <c r="F35" i="37"/>
  <c r="G35" i="37"/>
  <c r="H35" i="37"/>
  <c r="I35" i="37"/>
  <c r="F36" i="37"/>
  <c r="G36" i="37"/>
  <c r="H36" i="37"/>
  <c r="I36" i="37"/>
  <c r="E36" i="37"/>
  <c r="E35" i="37"/>
  <c r="E34" i="37"/>
  <c r="E33" i="37"/>
  <c r="E32" i="37"/>
  <c r="E31" i="37"/>
  <c r="D36" i="37"/>
  <c r="D35" i="37"/>
  <c r="D34" i="37"/>
  <c r="D33" i="37"/>
  <c r="D32" i="37"/>
  <c r="D31" i="37"/>
  <c r="C36" i="37"/>
  <c r="C35" i="37"/>
  <c r="C34" i="37"/>
  <c r="C33" i="37"/>
  <c r="C32" i="37"/>
  <c r="C28" i="37"/>
  <c r="E24" i="37"/>
  <c r="E23" i="37"/>
  <c r="E15" i="37"/>
  <c r="C20" i="37"/>
  <c r="E20" i="37"/>
  <c r="C19" i="37"/>
  <c r="E19" i="37" s="1"/>
  <c r="C18" i="37"/>
  <c r="E18" i="37"/>
  <c r="C17" i="37"/>
  <c r="E17" i="37" s="1"/>
  <c r="C16" i="37"/>
  <c r="E16" i="37" s="1"/>
  <c r="C5" i="37"/>
  <c r="A3" i="37"/>
  <c r="E21" i="37"/>
  <c r="D31" i="2"/>
  <c r="D31" i="35"/>
  <c r="F31" i="35"/>
  <c r="G31" i="35"/>
  <c r="H31" i="35"/>
  <c r="I31" i="35"/>
  <c r="F32" i="35"/>
  <c r="G32" i="35"/>
  <c r="H32" i="35"/>
  <c r="I32" i="35"/>
  <c r="F33" i="35"/>
  <c r="G33" i="35"/>
  <c r="H33" i="35"/>
  <c r="I33" i="35"/>
  <c r="F34" i="35"/>
  <c r="G34" i="35"/>
  <c r="H34" i="35"/>
  <c r="I34" i="35"/>
  <c r="F35" i="35"/>
  <c r="G35" i="35"/>
  <c r="H35" i="35"/>
  <c r="I35" i="35"/>
  <c r="F36" i="35"/>
  <c r="G36" i="35"/>
  <c r="H36" i="35"/>
  <c r="I36" i="35"/>
  <c r="E36" i="35"/>
  <c r="E35" i="35"/>
  <c r="E34" i="35"/>
  <c r="E33" i="35"/>
  <c r="E32" i="35"/>
  <c r="E31" i="35"/>
  <c r="D36" i="35"/>
  <c r="D35" i="35"/>
  <c r="D34" i="35"/>
  <c r="D33" i="35"/>
  <c r="D32" i="35"/>
  <c r="C36" i="35"/>
  <c r="C35" i="35"/>
  <c r="C34" i="35"/>
  <c r="C33" i="35"/>
  <c r="C32" i="35"/>
  <c r="C31" i="35"/>
  <c r="F31" i="2"/>
  <c r="G31" i="2"/>
  <c r="H31" i="2"/>
  <c r="I31" i="2"/>
  <c r="F32" i="2"/>
  <c r="G32" i="2"/>
  <c r="H32" i="2"/>
  <c r="I32" i="2"/>
  <c r="F33" i="2"/>
  <c r="G33" i="2"/>
  <c r="H33" i="2"/>
  <c r="I33" i="2"/>
  <c r="F34" i="2"/>
  <c r="G34" i="2"/>
  <c r="H34" i="2"/>
  <c r="I34" i="2"/>
  <c r="F35" i="2"/>
  <c r="G35" i="2"/>
  <c r="H35" i="2"/>
  <c r="I35" i="2"/>
  <c r="F36" i="2"/>
  <c r="G36" i="2"/>
  <c r="H36" i="2"/>
  <c r="I36" i="2"/>
  <c r="F37" i="2"/>
  <c r="G37" i="2"/>
  <c r="H37" i="2"/>
  <c r="I37" i="2"/>
  <c r="E37" i="2"/>
  <c r="E36" i="2"/>
  <c r="E35" i="2"/>
  <c r="E34" i="2"/>
  <c r="E33" i="2"/>
  <c r="E32" i="2"/>
  <c r="E31" i="2"/>
  <c r="D37" i="2"/>
  <c r="D36" i="2"/>
  <c r="D35" i="2"/>
  <c r="D34" i="2"/>
  <c r="D33" i="2"/>
  <c r="D32" i="2"/>
  <c r="C28" i="35"/>
  <c r="E24" i="35"/>
  <c r="E23" i="35"/>
  <c r="E15" i="35"/>
  <c r="C20" i="35"/>
  <c r="E20" i="35" s="1"/>
  <c r="C19" i="35"/>
  <c r="E19" i="35" s="1"/>
  <c r="C17" i="35"/>
  <c r="E17" i="35"/>
  <c r="C18" i="35"/>
  <c r="E18" i="35" s="1"/>
  <c r="C16" i="35"/>
  <c r="E16" i="35"/>
  <c r="C5" i="35"/>
  <c r="A3" i="35"/>
  <c r="E21" i="35"/>
  <c r="E24" i="2"/>
  <c r="E23" i="2"/>
  <c r="E15" i="2"/>
  <c r="E21" i="2"/>
  <c r="C20" i="2"/>
  <c r="E20" i="2" s="1"/>
  <c r="C19" i="2"/>
  <c r="E19" i="2" s="1"/>
  <c r="C18" i="2"/>
  <c r="E18" i="2" s="1"/>
  <c r="C17" i="2"/>
  <c r="E17" i="2" s="1"/>
  <c r="C16" i="2"/>
  <c r="E16" i="2"/>
  <c r="C37" i="2"/>
  <c r="C36" i="2"/>
  <c r="C35" i="2"/>
  <c r="C34" i="2"/>
  <c r="C33" i="2"/>
  <c r="C32" i="2"/>
  <c r="C31" i="2"/>
  <c r="C28" i="2"/>
  <c r="C5" i="2"/>
  <c r="A3" i="2"/>
  <c r="E12" i="39" l="1"/>
  <c r="E14" i="39"/>
  <c r="E22" i="37"/>
  <c r="F21" i="37" s="1"/>
  <c r="C22" i="37"/>
  <c r="D20" i="37" s="1"/>
  <c r="E22" i="35"/>
  <c r="F19" i="35" s="1"/>
  <c r="C22" i="35"/>
  <c r="D17" i="35" s="1"/>
  <c r="C22" i="2"/>
  <c r="D19" i="2" s="1"/>
  <c r="E22" i="2"/>
  <c r="F19" i="2" s="1"/>
  <c r="D17" i="37"/>
  <c r="D19" i="37"/>
  <c r="E15" i="39" l="1"/>
  <c r="F20" i="37"/>
  <c r="F16" i="37"/>
  <c r="F18" i="37"/>
  <c r="F17" i="37"/>
  <c r="D18" i="37"/>
  <c r="D16" i="37"/>
  <c r="D22" i="37" s="1"/>
  <c r="F19" i="37"/>
  <c r="D20" i="35"/>
  <c r="F21" i="35"/>
  <c r="D19" i="35"/>
  <c r="F17" i="35"/>
  <c r="F16" i="35"/>
  <c r="F20" i="35"/>
  <c r="D16" i="35"/>
  <c r="D18" i="35"/>
  <c r="D22" i="35" s="1"/>
  <c r="F18" i="35"/>
  <c r="D16" i="2"/>
  <c r="D17" i="2"/>
  <c r="D22" i="2" s="1"/>
  <c r="D20" i="2"/>
  <c r="F20" i="2"/>
  <c r="F17" i="2"/>
  <c r="F18" i="2"/>
  <c r="D18" i="2"/>
  <c r="F16" i="2"/>
  <c r="F21" i="2"/>
  <c r="F22" i="37" l="1"/>
  <c r="F22" i="35"/>
  <c r="F22" i="2"/>
</calcChain>
</file>

<file path=xl/sharedStrings.xml><?xml version="1.0" encoding="utf-8"?>
<sst xmlns="http://schemas.openxmlformats.org/spreadsheetml/2006/main" count="2524" uniqueCount="1063">
  <si>
    <t>PLANOS DE AÇÃO NACIONAIS DE CONSERVAÇÃO DE ESPÉCIES AMEAÇADAS DE EXTINÇÃO - PAN</t>
  </si>
  <si>
    <t>Objetivo Geral do PAN</t>
  </si>
  <si>
    <t>MONITORIA ANUAL</t>
  </si>
  <si>
    <t>OBJETIVOS ESPECÍFICOS</t>
  </si>
  <si>
    <t xml:space="preserve">AÇÕES </t>
  </si>
  <si>
    <t>PRODUTOS</t>
  </si>
  <si>
    <t>ARTICULADOR</t>
  </si>
  <si>
    <t xml:space="preserve">CUSTO ESTIMADO </t>
  </si>
  <si>
    <t>COLABORADORES</t>
  </si>
  <si>
    <t xml:space="preserve">DATA INÍCIO </t>
  </si>
  <si>
    <t>DATA TÉRMINO</t>
  </si>
  <si>
    <t>PLANEJAMENTO DO PAN</t>
  </si>
  <si>
    <t>Ação cujo início planejado é posterior ao período monitorado</t>
  </si>
  <si>
    <t>Ação não concluída no prazo previsto ou ainda não iniciada conforme planejado</t>
  </si>
  <si>
    <t>Ação em andamento com problemas de realização</t>
  </si>
  <si>
    <t xml:space="preserve">Ação em andamento no período previsto </t>
  </si>
  <si>
    <t>Ação concluída</t>
  </si>
  <si>
    <t>Ação excluída ou agrupada</t>
  </si>
  <si>
    <t>Descrição do andamento da ação</t>
  </si>
  <si>
    <t>Produto obtido</t>
  </si>
  <si>
    <t>Problemas enfrentados que justificam a não execução, a execução parcial da ação, a exclusão ou o agrupamento</t>
  </si>
  <si>
    <t>Responsável pela informação sobre o andamento da ação</t>
  </si>
  <si>
    <t>Revisão do texto da ação</t>
  </si>
  <si>
    <t>Revisão do produto da ação</t>
  </si>
  <si>
    <t>Revisão da Data de Início</t>
  </si>
  <si>
    <t>Revisão da Data de Término</t>
  </si>
  <si>
    <t>Revisão do articulador da ação</t>
  </si>
  <si>
    <t>Revisão da estimativa do custo global</t>
  </si>
  <si>
    <t>Revisão dos colaboradores</t>
  </si>
  <si>
    <t>Recomendações e observações</t>
  </si>
  <si>
    <t>REPROGRAMAÇÃO DO PAN</t>
  </si>
  <si>
    <t>X</t>
  </si>
  <si>
    <t>PAINEL DE GESTÃO DO PAN</t>
  </si>
  <si>
    <t>Número de Objetivos Específicos</t>
  </si>
  <si>
    <t>SITUAÇÃO ATUAL DAS AÇÕES</t>
  </si>
  <si>
    <t>Excluída ou Agrupada</t>
  </si>
  <si>
    <t>Não concluída ou Não iniciada</t>
  </si>
  <si>
    <t>Em andamento com problemas</t>
  </si>
  <si>
    <t>Em andamento conforme previsto</t>
  </si>
  <si>
    <t>Concluída</t>
  </si>
  <si>
    <t>TIPOS DE SITUAÇÃO DAS AÇÕES</t>
  </si>
  <si>
    <t>%</t>
  </si>
  <si>
    <t>TOTAL DE AÇÕES DO PAN</t>
  </si>
  <si>
    <t>RESUMO GERAL DO PAN</t>
  </si>
  <si>
    <t>PAINEL DE OBJETIVOS ESPECÍFICOS DO PAN</t>
  </si>
  <si>
    <t>Objetivos Específicos</t>
  </si>
  <si>
    <t>Ações</t>
  </si>
  <si>
    <t>Início planejado posterior</t>
  </si>
  <si>
    <t>OBJETIVO 1</t>
  </si>
  <si>
    <t>OBJETIVO 2</t>
  </si>
  <si>
    <t>OBJETIVO 3</t>
  </si>
  <si>
    <t>OBJETIVO 4</t>
  </si>
  <si>
    <t>OBJETIVO 5</t>
  </si>
  <si>
    <t>OBJETIVO 6</t>
  </si>
  <si>
    <t>OBJETIVO 7</t>
  </si>
  <si>
    <t>INCLUIR AÇÕES NOVAS</t>
  </si>
  <si>
    <t>AÇÕES NOVAS</t>
  </si>
  <si>
    <t>OBJETIVO</t>
  </si>
  <si>
    <t>Ações Novas</t>
  </si>
  <si>
    <t xml:space="preserve">SITUAÇÃO ATUAL </t>
  </si>
  <si>
    <t xml:space="preserve">Recomendações ou Observações </t>
  </si>
  <si>
    <t>x</t>
  </si>
  <si>
    <t>CUSTO ESTIMADO</t>
  </si>
  <si>
    <t>PÓS MONITORIA</t>
  </si>
  <si>
    <t xml:space="preserve">Agrupada </t>
  </si>
  <si>
    <t>Excluída</t>
  </si>
  <si>
    <t>Ações Excluídas na Monitoria</t>
  </si>
  <si>
    <t>Ações Agrupadas na Monitoria</t>
  </si>
  <si>
    <t xml:space="preserve">MONITORIA </t>
  </si>
  <si>
    <t>OBSERVAÇÕES</t>
  </si>
  <si>
    <t>PAN DA TONINHA</t>
  </si>
  <si>
    <t xml:space="preserve">EVITAR O DECLÍNIO POPULACIONAL DA TONINHA NA SUA ÁREA DE OCORRÊNCIA NO BRASIL (ES 18°20′S ATÉ RS 33°45′S) </t>
  </si>
  <si>
    <t>1. Geração de subsídios para a avaliação da viabilidade populacional abrangendo 100% da área de ocorrência da espécie, em 5 anos</t>
  </si>
  <si>
    <t>1.1 Efetuar levantamento das comunidades pesqueiras e caracterização da frota de emalhe na Área de Manejo I</t>
  </si>
  <si>
    <t>Levantamento consolidado, pronto para a modelagem</t>
  </si>
  <si>
    <t>1.2 Efetuar levantamento das comunidades pesqueiras e caracterização da frota de emalhe na Área de Manejo II</t>
  </si>
  <si>
    <t>1.3 Atualizar o levantamento das comunidades pesqueiras e a caracterização da frota de emalhe na Área de Manejo III</t>
  </si>
  <si>
    <t>Levantamento atualizado</t>
  </si>
  <si>
    <t>1.4 Definir a parcela da frota de emalhe a ser amostrada e executar o monitoramento das embarcações para a obtenção de estimativas sobre capturas incidentais de toninha na Área de Manejo I</t>
  </si>
  <si>
    <t>1.5 Definir a parcela da frota de emalhe a ser amostrada e executar o monitoramento das embarcações para a obtenção de estimativas sobre capturas incidentais de toninha na Área de Manejo II</t>
  </si>
  <si>
    <t>1.6 Executar o monitoramento das embarcações para a obtenção de estimativas sobre capturas incidentais de toninha na Área de Manejo III</t>
  </si>
  <si>
    <t>Monitoramento realizado</t>
  </si>
  <si>
    <t xml:space="preserve">1.7 Identificar as áreas de maior risco de capturas na Área de Manejo I </t>
  </si>
  <si>
    <t>Áreas de risco identificadas</t>
  </si>
  <si>
    <t>1.8 Identificar as áreas de maior risco de capturas incidentais de toninha na Área de Manejo II</t>
  </si>
  <si>
    <t>1.9 Reavaliar as áreas de maior risco de capturas incidentais de toninha na Área de Manejo III</t>
  </si>
  <si>
    <t>Áreas de risco reavaliadas</t>
  </si>
  <si>
    <t>1.10 Realizar levantamentos aéreos para determinar a estimativa de abundância de toninha na Área de Manejo I</t>
  </si>
  <si>
    <t>Levantamentos aéreos realizados</t>
  </si>
  <si>
    <t>1.11 Realizar levantamentos aéreos para determinar a estimativa de abundância de toninha na Área de Manejo II</t>
  </si>
  <si>
    <t xml:space="preserve">1.12 Realizar levantamentos aéreos para determinar a estimativa de abundância de toninha na Área de Manejo III </t>
  </si>
  <si>
    <t>Salvatore Siciliano (FIOCRUZ)</t>
  </si>
  <si>
    <t>Carolina Bertozzi (Projeto Biopesca)</t>
  </si>
  <si>
    <t>Maurício Tavares (CECLIMAR; GEMARS)</t>
  </si>
  <si>
    <t>Eduardo Secchi (FURG)</t>
  </si>
  <si>
    <t>Camila Domit (UFPR)</t>
  </si>
  <si>
    <t>Daniel Danilewicz (GEMARS; AQUALIE)</t>
  </si>
  <si>
    <t>Levantamento em andamento. Identificado portos a serem monitorados: Regência (ES), Farol de São Tomé (Campos dos Goytacazes, RJ), Visgueiro e Bara do Furado (Quissamã, RJ)</t>
  </si>
  <si>
    <t>Alguns dados de levantamento no Instituto de Pesca de SP (KL). Informações para portos de Itajaí, Navegantes e Porto Belo/SC (DP)</t>
  </si>
  <si>
    <t>Kelen Leite (ESEC Tupinambás/SP), Dan Pretto (ICMBio)</t>
  </si>
  <si>
    <t>Levantamento das comunidades em Tramandaí e Torres pelo GEMARS e Em Rio Grande pela FURG (ES, PO)</t>
  </si>
  <si>
    <t>Maurício Tavares (CECLIMAR; GEMARS), Paulo Ott (UERGS) e Eduardo Secchi (FURG)</t>
  </si>
  <si>
    <t>Levantamento em andamento. Identificado portos e áreas a serem monitoradas. Proposta inicial de monitorar 30% da frota em quatro localidades: Regência (ES), Farol de São Tomé (Campos dos Goytacazes, RJ), Visgueiro e Bara do Furado (Quissamã, RJ)</t>
  </si>
  <si>
    <t>Levantamentos sendo realizados em Praia Grande e Cananéia/SP (KL e ES). Dados de captura em Itajaí/SC (DP)</t>
  </si>
  <si>
    <t>Kelen Leite (ESEC), Eduardo Secchi (FURG) e Dan Pretto (ICMBio)</t>
  </si>
  <si>
    <t>Monitoramento sendo realizado em algumas áreas da FMA III (como parte de um programa de longo prazo)</t>
  </si>
  <si>
    <t>Monitoramento contínuo e diário de praias do norte do RJ e todo o ES, desde outubro de 2010. Identificação da áreas de maior pressão de captura e vulnerabilidade da toninha no RJ e ES.</t>
  </si>
  <si>
    <t>Iniciamos este levantamento durante a realização do workshop da toninha, realizado em Florianópolis,SC em outubro de 2010</t>
  </si>
  <si>
    <t>Dados estão sendo coletados em algumas áreas da FMA III (como parte de um programa de longo prazo)</t>
  </si>
  <si>
    <t>Os levantamentos aéreos serão realizados em dezembro 2011 e janeiro de 2012</t>
  </si>
  <si>
    <t>Experimentos na Baía da Babitonga/SC em fevereiro de 2011 (PF, MC e ES). Em processo de levantamento de recursos (DD)</t>
  </si>
  <si>
    <t>Daniel Danilewicz (GEMARS; AQUALIE), Paulo Flores (ICMBio), Eduardo Secchi (FURG) e Marta Cremer (UNIVILLE).</t>
  </si>
  <si>
    <t>Em processo de levantamento de recursos</t>
  </si>
  <si>
    <t>Emanoel Ferreira (FURG), Eduardo Secchi (FURG)</t>
  </si>
  <si>
    <t>Executar o monitoramento das embarcações e de praia para a obtenção de estimativas sobre capturas incidentais de toninha na Área de Manejo III</t>
  </si>
  <si>
    <t>2. Proposição e implementação de medidas de ordenamento pesqueiro para a pesca de emalhe, adequadas à conservação da toninha, em 5 anos</t>
  </si>
  <si>
    <t>2.1 Articular para que o GT de Emalhe (interministerial) seja criado</t>
  </si>
  <si>
    <t>GT de Emalhe criado</t>
  </si>
  <si>
    <t>2.2 Consolidar proposta de subsídio para o ordenamento pesqueiro, considerando as 3 Áreas de Manejo da toninha (FMA I, II e III), com base em documento do GT de Emalhe</t>
  </si>
  <si>
    <t>Documento consolidado</t>
  </si>
  <si>
    <t>2.3 Definir tecnicamente o tamanho ideal das redes de emalhe das Áreas de Manejo I e II  e redefinir as redes de emalhe da Área III</t>
  </si>
  <si>
    <t>Tamanho das redes de emalhe definidas para as 3 áreas de manejo</t>
  </si>
  <si>
    <t>2.4 Articular junto ao MPA e ao MMA para que, no mínimo, a proposta iniciada pelo GT de Emalhe seja considerada no atual processo de ordenamento da pesca de emalhe (para as três áreas)</t>
  </si>
  <si>
    <t>Porcentagem da proposta aceita e incorporada  no processo de ordenamento da pesca de emalhe</t>
  </si>
  <si>
    <t>2.5 Apresentar a proposta de redução para 4,5 km do comprimento máximo de rede de emalhe, utilizadas na Área de Manejo III (RS), para a elaboração de normativa de ordenamento</t>
  </si>
  <si>
    <t>Proposta apresentada para o CMA/ICMBio e CGFAP/IBAMA</t>
  </si>
  <si>
    <t>2.6 Apresentar a proposta de redução da frota de pesca de emalhe a 120 embarcações na Área de Manejo III (RS), para a elaboração de incorporaçao em normativa de ordenamento pesqueiro</t>
  </si>
  <si>
    <t>2.7 Apresentar proposta de inclusão de observadores de bordo em, no mínimo, 30% dos cruzeiros de pesca de emalhe das embarcações superiores a 15 m nas três áreas de manejo</t>
  </si>
  <si>
    <t>2.8 Fazer gestão junto ao Ministério da Pesca para que novas licenças de pesca de emalhe não sejam concedidas, e que o permissionamento seja específico por modalidade</t>
  </si>
  <si>
    <t>Publicação de ato normativo, suspendendo a concessão de novas licenças</t>
  </si>
  <si>
    <t xml:space="preserve">2.9 Estabelecer áreas de exclusão de pesca de emalhe (permanentes ou temporárias), com especial atenção às áreas dos Municípios de Macaé, Carapebus e Quissamã (entorno do Parque Nacional de Jurubatiba) - Área de Manejo I </t>
  </si>
  <si>
    <t>Normativa publicada</t>
  </si>
  <si>
    <t>2.10 Estabelecer áreas de exclusão de pesca de emalhe (permanentes ou temporárias), com especial atençao às áreas do Albardão, litoral norte do RS, entorno do REVIS da Ilha dos Lobos e desembocadura dos estuários dos rios Mampituba, Tramandaí e da Lagoa dos Patos (RS, Área de Manejo III)</t>
  </si>
  <si>
    <t>2.11 Estabelecer áreas de exclusão de pesca de emalhe (permanentes ou temporárias), com especial atenção às imediações do Farol de Santa Marta - APA da Baleia Franca, São Francisco do Sul, desembocadura norte da Baía de Paranaguá, Arquipélago de Currais, entorno da ESEC de Tupiniquins e Ilha da Moela (Área de Manejo II)</t>
  </si>
  <si>
    <t>2.12 Fazer gestão junto ao Ministério da Pesca para que um novo modelo de permissionamento seja implementado, no qual licenças múltiplas não sejam admitidas</t>
  </si>
  <si>
    <t>Novo modelo de permissionamento implementado</t>
  </si>
  <si>
    <t>2.13 Intensificar as ações de fiscalização nas áreas com propostas de exclusão da pesca de emalhe</t>
  </si>
  <si>
    <t>Aumento do número de ações de fiscalização</t>
  </si>
  <si>
    <t>2.14 Articular para que o Grupo de Trabalho (GT) Interministerial de Capturas Incidentais seja reativado</t>
  </si>
  <si>
    <t>Gt criado</t>
  </si>
  <si>
    <t>Leonardo Messias (MPA)</t>
  </si>
  <si>
    <t>Paulo H. Ott (UERGS)</t>
  </si>
  <si>
    <t>Yuri Paiva (IBAMA)</t>
  </si>
  <si>
    <t>Kleber G. Silva (NEMA)</t>
  </si>
  <si>
    <t xml:space="preserve">Danielle Blanc (MMA) </t>
  </si>
  <si>
    <t>Ana Maria Torres (CEPSUL)</t>
  </si>
  <si>
    <t>Tatiana Pimentel (IBAMA)</t>
  </si>
  <si>
    <t>Dan Pretto (ICMBio)</t>
  </si>
  <si>
    <t>Ação finalizada. GT de emalhe criado</t>
  </si>
  <si>
    <t>Grupo Estratégico para Conservação e Manejo do PAN da Toninha</t>
  </si>
  <si>
    <t>Foram realizados fóruns de reuniões de ordenamento de emalhe. Foram feitas recomendaçoes resultantes do VII Workshop para Coordenação de Pesquisa e Conservação da Toninha, realizado entre 22 e 24/09/2010, Florianópolis/SC.</t>
  </si>
  <si>
    <t>Falta de uma articulação mais direta com o GT de emalhe</t>
  </si>
  <si>
    <t>Ação sendo realizada em algumas áreas da FMA III (como parte de um programa de longo prazo). Não há como definir para as demais FMAs sem que antes se tenha estimativas de abundância e mortalidade por pesca acompanhada de esforço pesqueiro.</t>
  </si>
  <si>
    <t>A proposta foi considerada pelo GTT no atual processo de ordenamento. Instituição do GTT Emalhe (Portaria MPA/MMA nº 8 de 14/09/10 e Portaria MPA nº 507 de 08/11/10) (DP)</t>
  </si>
  <si>
    <t>Yuri Paiva (IBAMA) e Dan Pretto (ICMBio)</t>
  </si>
  <si>
    <t>Recomendações aprovadas pelo GTT Emalhe, finalizadas em julho de 2011</t>
  </si>
  <si>
    <t>Criação do GTT Emalhe - reuniões e recomendações</t>
  </si>
  <si>
    <t>Ação não iniciada</t>
  </si>
  <si>
    <t>Discussão do GTT emalhe iniciada, mas faltam mais reuniões para definir. Aparentemente, não foi criado um subgrupo de caráter regional. Faz-se necessário o aporte de maiores informações técnico-científicas que auxiliem o processo de tomada de decisão</t>
  </si>
  <si>
    <t>Iniciada</t>
  </si>
  <si>
    <t>Áreas de exclusão inclusas no PM da APA BF (PF) e Ilha da Moela/SP (ES)</t>
  </si>
  <si>
    <t>Paulo Flores (ICMBio) e Eduardo Secchi (FURG)</t>
  </si>
  <si>
    <t>Foi publicada a INI no 10, de 10 de junho de 2011, que trata do Sistema de Permissionamento Pesqueiro, o qual define o acesso aos recursos por modalidades de pesca, estabelecendo as modalidades de pesca marinha que serão autorizadas por região, espécies e áreas de operação permitidas, assim como regras gerais de permissionamento para as espécies com controle ou limitação de esforço de pesca</t>
  </si>
  <si>
    <t>Devido a aprovação e publicação intempestiva da INI 10/2011 há necessidade de uma série de retificações, a maior parte de ordem jurídica. Os anexos com as modalidades de pesca devem ainda ser publicados.</t>
  </si>
  <si>
    <t>Roberto Galluci (MMA)</t>
  </si>
  <si>
    <t>Realizamos a primeira Operação de Fiscalização na FMA III, mas não houve apoio do governo quando os armadores incitaram os pescadores a realizarem protestos contra o Ibama</t>
  </si>
  <si>
    <t>Atual falta de norma legal para respaldar ações fiscalizatórias quanto ao comprimento máximo permitido das redes de emalhe.</t>
  </si>
  <si>
    <t>Articulação com os grupos de pesquisadores e elaboração de nota técnica ao MMA</t>
  </si>
  <si>
    <t>Dan Pretto (ICMBo)</t>
  </si>
  <si>
    <t>Consolidar proposta de subsídio para o ordenamento pesqueiro (tamanho de rede, permissionamento, presença de observador de bordo e áreas de exclusão de pesca) considerando as três Áreas de Manejo da toninha (FMA I, II e III), com base em documento do GT de Emalhe</t>
  </si>
  <si>
    <t>Ana R. Santos-Lopes (IPeC), Camila Domit (UFPR), Carolina Bertozzi (Projeto Biopesca), Daniel Danilewicz (GEMARS; AQUALIE), Eduardo Secchi (FURG), Kleber G. Silva (NEMA), Emygdio Monteiro-Filho (UFPR)
Marcos C. O. Santos (Projeto Atlantis), Salvatore Siciliano (FIOCRUZ), Sandro Klippel (IBAMA), Paulo Flores (ICMBio), Paulo H. Ott (UERGS; GEMARS), e Michele Anacleto (MPA)</t>
  </si>
  <si>
    <t>Definir tecnicamente o tamanho máximo das redes de emalhe das Áreas de Manejo I e II  e redefinir as redes de emalhe da Área III</t>
  </si>
  <si>
    <t>AÇÃO EXCLUÍDA porque foi contemplada na proposta de texto revisado da ação 2.2</t>
  </si>
  <si>
    <t>Estabelecer áreas de exclusão de pesca de emalhe (permanentes ou temporárias), com especial atençao às áreas do Albardão, litoral norte do RS, entorno do REVIS da Ilha dos Lobos e do Parque Estadual de Itapeva e desembocadura dos estuários dos rios Mampituba, Tramandaí e da Lagoa dos Patos (RS, Área de Manejo III)</t>
  </si>
  <si>
    <t>Estabelecer áreas de exclusão de pesca de emalhe (permanentes ou temporárias), com especial atenção às imediações do Farol de Santa Marta - APA da Baleia Franca, São Francisco do Sul - SC, desembocadura norte da Baía de Paranaguá, Arquipélago de Currais - PR, entorno da ESEC de Tupiniquins, Ilha da Moela e ESEC Tupinambás - SP (Área de Manejo II)</t>
  </si>
  <si>
    <t>Intensificar as ações de fiscalização nas áreas com propostas de exclusão da pesca de emalhe (ação contínua).</t>
  </si>
  <si>
    <t>Tatiana Pimentel (IBAMA), Gilberto Sales (TAMAR), Eduardo Secchi (FURG) e Jorge Kotas (CEPSUL)</t>
  </si>
  <si>
    <t>3. Controle do impacto ambiental das atividades e dos empreendimentos nos locais de ocorrência da toninha, em 5 anos</t>
  </si>
  <si>
    <t xml:space="preserve">3.1 Elaborar um protocolo mínimo para avaliação de impactos e monitoramento dos empreendimentos/atividades nos locais de ocorrência da toninha ("sensu" Resolução 237 CONAMA) </t>
  </si>
  <si>
    <t>Protocolo consolidado</t>
  </si>
  <si>
    <t>3.2 Efetuar articulação de incorporação do protocolo de avaliação de impacto e monitoramento dos empreendimentos/atividades nas instituições licenciadoras</t>
  </si>
  <si>
    <t>Inclusão do protocolo nos processos de licenciamento</t>
  </si>
  <si>
    <t>3.3 Incluir a obrigatoriedade de anuência do ICMBIO em qualquer processo de licenciamento de empreendimentos com áreas de influência sobrepostas aos locais de ocorrência da toninha</t>
  </si>
  <si>
    <t>Instrumento legal publicado</t>
  </si>
  <si>
    <t>3.4 Mapear as áreas de restrição/exclusão de atividades/empreendimentos causadores de significativo impacto ambiental em áreas de ocorrência da toninha</t>
  </si>
  <si>
    <t>Documento e mapa confeccionado à partir do Workshop Toninha Áreas Protegidas</t>
  </si>
  <si>
    <t>3.5 Transformar a proposta de mapeamento das áreas de restrição/exclusão de atividades/empreendimentos causadores de significativo impacto ambiental em áreas de ocorrência da toninha em minuta de ato normativo</t>
  </si>
  <si>
    <t>Ato normativo publicado</t>
  </si>
  <si>
    <t>3.6 Assegurar que no processo de licenciamento  sejam contempladas medidas compensatórias e mitigadoras direcionadas à conservação das populações de toninhas em cada área de manejo (FMA I, II e III)</t>
  </si>
  <si>
    <t>Porcentagem de empreendimentos com ações de conservação da toninha</t>
  </si>
  <si>
    <t>Marta Cremer (UNIVILLE)</t>
  </si>
  <si>
    <t>Flávia L. Paiva (IBAMA)</t>
  </si>
  <si>
    <t>Fátima Pires (COPAN)</t>
  </si>
  <si>
    <t>Paulo Flores (ICMBio)</t>
  </si>
  <si>
    <t>Mariana Pereira (IBAMA)</t>
  </si>
  <si>
    <t>Indisponibilidade temporal</t>
  </si>
  <si>
    <t>Protocolo não elaborado</t>
  </si>
  <si>
    <t>Não houve resposta</t>
  </si>
  <si>
    <t>Em processo de elaboração</t>
  </si>
  <si>
    <t>Em análise e elaboração</t>
  </si>
  <si>
    <t>Fábia Luna (ICMBio)</t>
  </si>
  <si>
    <t>Transformar a proposta resultante da ação 3.4 em minuta de ato normativo</t>
  </si>
  <si>
    <t>Assegurar que no processo de licenciamento  sejam contempladas medidas compensatórias e mitigadoras direcionadas à conservação das populações de toninhas em cada área de manejo (FMA I, II e III)</t>
  </si>
  <si>
    <t xml:space="preserve">4. Inclusão de propostas de conservação e manejo da toninha nos Planos de Manejo de 100% das Ucs, em 5 anos </t>
  </si>
  <si>
    <t>4.1 Incorporar a obrigatoriedade de proposição e implementação de ações de conservação e manejo da toninha no roteiro metodológico de planejamento das UCs, quando pertinente</t>
  </si>
  <si>
    <t>Ato normativo determinando abrigatoriedade da proposição e implementação das ações de conservação e manejo no roteiro metodológico publicado</t>
  </si>
  <si>
    <t>4.2 Envolver os setores do ICMBio e parceiros que atuam na conservação de espécies ameaçadas e na elaboração e monitoramento dos Planos de Manejo das Ucs</t>
  </si>
  <si>
    <t>Porcentagem de Planos de manejos com envolvimento de setores do ICMBio e/ou parceiros</t>
  </si>
  <si>
    <t xml:space="preserve">4.3 Efetuar diagnóstico da existência de Plano de Manejo das UCs costeiras e de ações de conservação e manejo da toninha </t>
  </si>
  <si>
    <t>Diagnóstico efetuado</t>
  </si>
  <si>
    <t>Incorporar a obrigatoriedade de proposição e implementação de ações de conservação e manejo da toninha no roteiro metodológico de planejamento das Ucs</t>
  </si>
  <si>
    <t>AÇÃO EXCLUÍDA deste Objetivo. O texto foi revisado e a ação foi inserida no Objetivo 6 (Ação 6.14). OBJETIVO EXCLUÍDO porquê duas ações foram relocadas para outro Objetivo e uma foi excluída</t>
  </si>
  <si>
    <t>AÇÃO EXCLUÍDA porquê está contemplada no conjunto de ações deste e de outros PANs, além de estar direta e indiretamente inserida em diretrizes do ICMBio. Objetivo excluído</t>
  </si>
  <si>
    <t>AÇÃO EXCLUÍDA deste Objetivo. O texto foi revisado e a ação foi inserida no Objetivo 6 (Ação 6.15). Objetivo excluído</t>
  </si>
  <si>
    <t>5. Elaboração e implementação de um programa de identidade visual e educomunicação para a conservação da toninha, em 5 anos</t>
  </si>
  <si>
    <t>5.1 Elaborar um Programa de Educação Ambiental, relativo à biologia e conservação da toninha, com abrangência nacional</t>
  </si>
  <si>
    <t>Programa elaborado</t>
  </si>
  <si>
    <t>5.2 Elaborar uma identidade visual para a toninha</t>
  </si>
  <si>
    <t>Identidade elaborada e aprovada</t>
  </si>
  <si>
    <t>5.3 Produzir vídeo-documentário sobre a toninha</t>
  </si>
  <si>
    <t>Vídeo elaborado e distribuído</t>
  </si>
  <si>
    <t>5.4 Elaborar e divulgar cartazes, folhetos e livros relativos à biologia e conservação da toninha</t>
  </si>
  <si>
    <t>Material distribuído</t>
  </si>
  <si>
    <t>5.5 Articular com o MEC para a inclusão de temas relacionados à biologia e conservação da toninha nos livros didáticos</t>
  </si>
  <si>
    <t>Proposta apresentada para o MEC</t>
  </si>
  <si>
    <t xml:space="preserve">5.6 Promover a inclusão da toninha nos livros didáticos </t>
  </si>
  <si>
    <t>Porcentagem de livros didáticos pertinentes distribuidos, com referencia a toninha.</t>
  </si>
  <si>
    <t>5.7 Articular com o PROMAR/SECIRM para divulgação da toninha</t>
  </si>
  <si>
    <t>Proposta apresentada ao PROMAR/SECIRM</t>
  </si>
  <si>
    <t>5.8 Promover a divulgação da toninha por meio do PROMAR/SECIRM</t>
  </si>
  <si>
    <t>número de açoes do PROMAR/SECIRM relacionadas a conservaçao da toninha</t>
  </si>
  <si>
    <t>5.9 Promover a inserção da toninha na mídia nacional</t>
  </si>
  <si>
    <t>Número de inserções na midia</t>
  </si>
  <si>
    <t xml:space="preserve">5.10 Atuar junto a empresas para a confecção de produtos com a imagem da toninha (p. ex. selos e cartões telefônicos) </t>
  </si>
  <si>
    <t>Número de produtos distribuídos</t>
  </si>
  <si>
    <t>5.11 Elaborar um programa de Educação Ambiental, relativo à conservação da toninha, para comunidades de pescadores e comunidades costeiras na Área de Manejo I</t>
  </si>
  <si>
    <t>Número de atividades de Educação Ambiental implementados</t>
  </si>
  <si>
    <t>5.12 Elaborar um programa de Educação Ambiental, relativo à conservação da toninha, para comunidades de pescadores e comunidades costeiras na Área de Manejo II</t>
  </si>
  <si>
    <t xml:space="preserve">Número de atividades de Educação Ambiental </t>
  </si>
  <si>
    <t>5.13 Elaborar um programa de Educação Ambiental, relativo à conservação da toninha, para comunidades de pescadores e comunidades costeiras na Área de Manejo III</t>
  </si>
  <si>
    <t>Danielle Blanc (MMA)</t>
  </si>
  <si>
    <t>Jesuina M. da Rocha (Instituto Aqualie)</t>
  </si>
  <si>
    <t>Em processo de construção do programa</t>
  </si>
  <si>
    <t>Imagem do Consórcio Franciscana. Detalhamento da identidade visual em processo de elaboração (ES)</t>
  </si>
  <si>
    <t>Foram realizadas algumas filmagens na Baía da Babitonga/SC e em processo de captação de novas imagens até março de 2012. Previsão de finalização em novembro de 2012</t>
  </si>
  <si>
    <t>Elaboração e distribuição de 500 cartazes, 600 adesivos, 300 ecobags, 300 toninhas de feltro, 300 chaveiros, 1.000 buttons. Publicação da Galeria da Toninha na revista Ciência Hoje das Crianaças, com tiragem de 250.000 exemplares para todo Brasil. Texto sobre a toninha no jornal da FICI (Festival Internacional do Cinema Infantil), tiragem 2.500 exemplares. Palestras em Regência, Quissamã, Campos dos Goytacazes, São Francisco de Itabapoana e Rio de Janeiro</t>
  </si>
  <si>
    <t>Não iniciada</t>
  </si>
  <si>
    <t>O articulador não mais representa o MMA nesta ação</t>
  </si>
  <si>
    <t>Divulgação em mídia televisiva em SC (MC)</t>
  </si>
  <si>
    <t>Carolina Bertozzi (Proj. Biopesca), Salvatore Siciliano (FIOCRUZ), Adriana Trinta (ICMBio), Chefia Parque Jurubatiba, Daniel Danilewicz (GEMARS; AQUALIE), Lupércio Barbosa (ORCA), Marta Cremer (UNIVILLE), Ana R. Santos-Lopes (IPeC), Emygdio Monteiro-Filho (UFPR), Camila Domit (UFPR), Shirley Pacheco (Instituto Terra e Mar), Eduardo Secchi (FURG) e Paulo H. Ott (UERGS)</t>
  </si>
  <si>
    <t xml:space="preserve">O prazo da ação foi reduzido em 1 (um) ano porque está programada para ser finalizada em novembro de 2012 </t>
  </si>
  <si>
    <t>Solange Zanoni (ICMBio) e Fabiana Prado (ICMBio)</t>
  </si>
  <si>
    <t>AÇÃO EXCLUÍDA porquê está contemplada nas ações 5.5, 5.7 e 5.9</t>
  </si>
  <si>
    <t>AÇÃO EXCLUÍDA porquê está contemplada nas ações 5.1, 5.7 e 5.9</t>
  </si>
  <si>
    <t>AÇÃO EXCLUÍDA porquê foi contemplada na proposta de texto revisado da ação 5.1</t>
  </si>
  <si>
    <t>6. Fortalecimento dos instrumentos políticos nacionais e internacionais de cooperação para o manejo e conservação da espécie, em 5 anos</t>
  </si>
  <si>
    <t>6.1 Articular com o IBAMA a revisão da Portaria 117 (IBAMA) sobre molestamento intencional, incluindo normas para a proteção dos pequenos cetáceos</t>
  </si>
  <si>
    <t>Publicação do novo instrumento legal no D.O.U.</t>
  </si>
  <si>
    <t xml:space="preserve">6.2Buscar apoio para a realização das reuniões científicas periódicas sobre pesquisa e conservação da toninha </t>
  </si>
  <si>
    <t>Apoio concedido e evento realizado</t>
  </si>
  <si>
    <t>6.3 Buscar apoio para o VII Workshop de Pesquisa e Conservação da Toninha, Pontoporia blainvillei, de outubro de 2010</t>
  </si>
  <si>
    <t>6.4 Atuar junto à Casa Civíl, MMA e  ICMBio para a criação das UCs: Reserva de Fauna da Baía da Babitonga (SC) e Albardão (RS)</t>
  </si>
  <si>
    <t>Unidades de Conservação criadas</t>
  </si>
  <si>
    <t>6.5 Realizar o mapeamento dos atos internacionais relevantes aos mamíferos aquáticos, com especial atenção à adesão do Brasil à CMS</t>
  </si>
  <si>
    <t>Relatório apresentado ao MMA</t>
  </si>
  <si>
    <t xml:space="preserve">6.6 Atuar junto ao MMA e ao MRE para desenvolvimento de um Memorando de Entendimento (MoU) entre o Secretariado da CMS e os governos da Argentina, Brasil e Uruguai </t>
  </si>
  <si>
    <t>Memorando de Entendimento assinado</t>
  </si>
  <si>
    <t>6.7 Atuar junto ao MRE para ampliar a delegação científica brasileira na IWC, com a indicação de especialistas com experiência comprovada (p. ex., Currículo Lattes) no tema específico de pequenos cetáceos</t>
  </si>
  <si>
    <t>Delegação ampliada, com indicação de especialistas em pequenos cetáceos nas reuniões com abordagem no tema.</t>
  </si>
  <si>
    <t>6.8 Fazer gestão junto ao MRE e MMA para garantir a participação brasileira nas reuniões intersessionais da IWC</t>
  </si>
  <si>
    <t>Porcentagem de reuniões com a participação brasileira</t>
  </si>
  <si>
    <t>6.9 Estabelecer e publicizar o procedimento para garantir a discussão contínua dos temas das agendas das reuniões da IWC, incluindo a comunidade científica e órgãos governamentais</t>
  </si>
  <si>
    <t>Divulgação efetuada</t>
  </si>
  <si>
    <t>6.10 Atuar junto à IUCN para o desenvolvimento de Termo de Reciprocidade, visando a capacitação de recursos humanos</t>
  </si>
  <si>
    <t>Termo publicado</t>
  </si>
  <si>
    <t>6.11 Articular a implementação de ações de manejo e conservação multinacionais, envolvendo Argentina, Brasil e Uruguai, dentro do escopo do MERCOSUL e UNESCO</t>
  </si>
  <si>
    <t>Numero de ações de manejo e conservação multinacionais executadas</t>
  </si>
  <si>
    <t>6.12 Criar o grupo de acompanhamento da implementação do Plano de Ação Nacional para a Conservação da Toninha, Pontoporia blainvillei</t>
  </si>
  <si>
    <t>Ato de criação do grupo assessor publicado</t>
  </si>
  <si>
    <t xml:space="preserve">6.13 Articular a criação e implantação da Rede de Encalhe de Mamíferos Aquáticos do Sudeste (REMASE) </t>
  </si>
  <si>
    <t>Instrumento legal publicado no D.O.U. e Rede em funcionamento</t>
  </si>
  <si>
    <t xml:space="preserve">6.14 Incorporar a obrigatoriedade de proposição e implementação de ações de conservação e manejo da toninha no roteiro metodológico de planejamento das Ucs </t>
  </si>
  <si>
    <t>Ato normativo determinando obrigatoriedade da proposição e implementação das ações de conservação e manejo no roteiro metodológico publicado</t>
  </si>
  <si>
    <t xml:space="preserve">6.15 Efetuar diagnóstico da existência de Plano de Manejo das UCs costeiras e de ações de conservação e manejo da toninha </t>
  </si>
  <si>
    <t>Proposta encaminhada, em trâmite final (ICMBio)</t>
  </si>
  <si>
    <t>Paulo Flores (ICMBio) e José Martins da Silva Jr. (ICMBio)</t>
  </si>
  <si>
    <t>Reunião de monitoria do PAN da Toninha</t>
  </si>
  <si>
    <t>Ação realizada</t>
  </si>
  <si>
    <t>Processo de criação em andamento</t>
  </si>
  <si>
    <t>Na última reunião de coordenação da CIB o CMA/ICMBio cobrou do MMA e MRE a aderência do Brasil a CMS</t>
  </si>
  <si>
    <t>Aumento de participantes na delegação de 2010 e redução em 2011</t>
  </si>
  <si>
    <t>As reuniões intersessionais foram representadas em 2010 e 2011</t>
  </si>
  <si>
    <t>Procedimentos discutidos no CMA e com cientistas experientes na CIB. É necessário redigir o procedimento básico discutido e encaminhar aos colaboradores do PAN</t>
  </si>
  <si>
    <t xml:space="preserve">CIB em processo complexo de reestruturação, decisões políticas prevalecendo sobre as técnicas e meritórias nas instituições. </t>
  </si>
  <si>
    <t>Em 2010 foi realizado o Workshop Toninha, com apoio DIBIO, Workshop sobre Whale Watching e baleia franca na Argentina.</t>
  </si>
  <si>
    <t>Grupo Assessor criado. Portaria ICMBio 275 de 20 de junho de 2011.</t>
  </si>
  <si>
    <t>Ação realizada. Portaria ICMBio 43, de 29 de junho de 2011 - Criação da REMAB.</t>
  </si>
  <si>
    <t>Questionários elaborados</t>
  </si>
  <si>
    <t>Falta de articulação com as CRs e UCs para distribuição e preenchimento adequado dos formulários elaborados</t>
  </si>
  <si>
    <t>Articular para publicação de Instrumento legal sobre molestamento intencional, incluindo normas para a proteção dos pequenos cetáceos, em UC´s</t>
  </si>
  <si>
    <t xml:space="preserve">Fábia Luna (ICMBio) </t>
  </si>
  <si>
    <t>Atuar junto ao MRE para ampliar e manter a delegação científica brasileira na CIB no Sub-Comitê de Pequenos Cetáceos.</t>
  </si>
  <si>
    <t>Ação foi reprogramada para ser contínua.</t>
  </si>
  <si>
    <t>Ação foi reprogramada para ser contínua</t>
  </si>
  <si>
    <t>DIREP, DIUSP (ICMBio)</t>
  </si>
  <si>
    <t>AÇÃO INSERIDA. Ação 4.1 (excluída do Objetivo 4) e com texto revisado</t>
  </si>
  <si>
    <t>CMA, DIREP, DIUSP (ICMBio)</t>
  </si>
  <si>
    <t>AÇÃO INSERIDA. Ação 4.3 (excluída do Objetivo 4) e com texto revisado</t>
  </si>
  <si>
    <t>7. Aumento do conhecimento biológico e ecológico da toninha em 100% da sua área de brasileira de distribuição, em cinco anos</t>
  </si>
  <si>
    <t>7.1 Verificar a existência de estruturação populacional na Área de Manejo I</t>
  </si>
  <si>
    <t>Número mínimo viável de exemplares sequenciados e estrutura de populações definida</t>
  </si>
  <si>
    <t>7.2 Estimar a idade de primeira maturação na Área de Manejo I</t>
  </si>
  <si>
    <t>Número mínimo viável de exemplares estudados e idade de primeira maturação estimada</t>
  </si>
  <si>
    <t>7.3 Analisar a taxa de fecundidade na Área de Manejo I</t>
  </si>
  <si>
    <t>Taxa de fecundidade estimada</t>
  </si>
  <si>
    <t>7.4 Determinar a estrutura etária e sexual da parcela da população capturada em atividades pesqueiras na Área de Manejo I</t>
  </si>
  <si>
    <t>Número mínimo viável de exemplares estudados</t>
  </si>
  <si>
    <t>7.5 Analisar a fauna e a carga parasitária na Área de Manejo I</t>
  </si>
  <si>
    <t>Carga parasitária avaliada</t>
  </si>
  <si>
    <t>7.6 Realizar estudos sobre etnotaxonomia e etnoecologia na Área de Manejo I</t>
  </si>
  <si>
    <t xml:space="preserve">100% das entrevistas realizadas e analisadas no período </t>
  </si>
  <si>
    <t>7.7 Identificar os compostos poluentes emergentes na Área de Manejo I</t>
  </si>
  <si>
    <t>Análise de risco toxicológico consolidada</t>
  </si>
  <si>
    <t xml:space="preserve">7.8 Quantificar a magnitude das concentrações dos micropoluentes e seus efeitos, principalmente sobre o sistema imune e reprodutivo, na Área de Manejo I </t>
  </si>
  <si>
    <t>7.9 Realizar estudos sobre a ecologia alimentar e sua variação espaço-temporal na Área de Manejo I</t>
  </si>
  <si>
    <t>Número viável de conteúdos triados e analisados</t>
  </si>
  <si>
    <t>7.10 Refinar as estimativas dos parâmetros reprodutivos (p.ex. idade de primeira maturação e fecundidade) na Área de Manejo II</t>
  </si>
  <si>
    <t>Estimativas dos parâmetros reprodutivos</t>
  </si>
  <si>
    <t>7.11 Determinar a estrutura etária e sexual da parcela da população capturada em atividades pesqueiras na Área de Manejo II</t>
  </si>
  <si>
    <t xml:space="preserve">Estrutura etária e sexual da parcela acidentalmente capturada </t>
  </si>
  <si>
    <t>7.12 Caracterizar o repertório sonoro da espécie e os efeitos da poluição sonora na Área de Manejo II</t>
  </si>
  <si>
    <t>Repertório sonoro caracterizado e melhor entendimento dos efeitos da poluição sonora</t>
  </si>
  <si>
    <t>7.13 Caracterizar a área de vida, padrões de deslocamento e nível de residência na Baía da Babitonga, SC (e. g. acompanhamento de indivíduos por marcação visual e telemetria satelital) - Área de Manejo II</t>
  </si>
  <si>
    <t>Área de vida, padrões de deslocamento e uso de habitat conhecidos</t>
  </si>
  <si>
    <t>7.14 Definir o grau de isolamento ou diferenciação genética da população da Baía da Babitonga, SC (Área de Manejo II)</t>
  </si>
  <si>
    <t>População caracterizada geneticamente</t>
  </si>
  <si>
    <t xml:space="preserve">7.15 Rever o limite sul da Área de Manejo II </t>
  </si>
  <si>
    <t>Definição das coordenadas geográficas do limite</t>
  </si>
  <si>
    <t>7.16 Investigar os casos de malformações em exemplares de toninha na Área de Manejo II</t>
  </si>
  <si>
    <t>Quantificação e descrição dos casos existentes</t>
  </si>
  <si>
    <t>7.17 Analisar a fauna e a carga parasitária na Área de Manejo II</t>
  </si>
  <si>
    <t>Identificação dos parasitos e da carga parasitária</t>
  </si>
  <si>
    <t>7.18 Realizar estudos sobre etnotaxonomia e etnoecologia na Área de Manejo II</t>
  </si>
  <si>
    <t>Avaliação etnotaxonomica e etnoecológica</t>
  </si>
  <si>
    <t xml:space="preserve">7.19 Identificar os compostos poluentes emergentes na Área de Manejo II </t>
  </si>
  <si>
    <t>7.20 Quantificar a magnitude das concentrações dos micropoluentes e seus efeitos, principalmente sobre o sistema imune e reprodutivo na Área de Manejo II</t>
  </si>
  <si>
    <t>7.21 Realizar estudos sobre a ecologia alimentar e sua variação espaço-temporal na Área de Manejo II</t>
  </si>
  <si>
    <t>Número de tratos digestórios analisados; Lista de espécies de presas consumidas pela toninha; Lista de espécies parasitas de toninha</t>
  </si>
  <si>
    <t>7.22 Testar alternativas tecnológicas e/ou operacionais para redução da captura acidental da toninha na Área de Manejo II</t>
  </si>
  <si>
    <t>Estimativa de redução de captura acidental</t>
  </si>
  <si>
    <t>7.23 Refinar as estimativas dos parâmetros reprodutivos (p.ex. idade de primeira maturação e fecundidade) na Área de Manejo III</t>
  </si>
  <si>
    <t xml:space="preserve">Novas estimativas dos parâmetros reprodutivos </t>
  </si>
  <si>
    <t>7.24 Identificar os compostos poluentes emergentes na Área de Manejo III</t>
  </si>
  <si>
    <t xml:space="preserve">7.25 Quantificar a magnitude das concentrações dos micropoluentes e seus efeitos, principalmente sobre o sistema imune e reprodutivo, na Área de Manejo III </t>
  </si>
  <si>
    <t>7.26 Continuar os estudos sobre a ecologia alimentar e sua variação espaço-temporal na Área de Manejo III</t>
  </si>
  <si>
    <t xml:space="preserve">Quantificação e qualificação da dieta da espécie nesta FMA </t>
  </si>
  <si>
    <t>7.27 Continuar os estudos sobre a fauna e a carga parasitária na Área de Manejo III</t>
  </si>
  <si>
    <t>Quantificação e qualificação da carga parasitária</t>
  </si>
  <si>
    <t>7.28 Realizar estudos sobre etnotaxonomia e etnoecologia na Área de Manejo III</t>
  </si>
  <si>
    <t xml:space="preserve">Qualificação da percepção das comunidades pesqueiras </t>
  </si>
  <si>
    <t>José Lailson Brito Junior (UERJ)</t>
  </si>
  <si>
    <t>Carolina Bertozzi (Projeto Biopesca/UNIMONTE)</t>
  </si>
  <si>
    <t>Paulo H. Ott (UERGS; GEMARS)</t>
  </si>
  <si>
    <t>Uma (1) tese de doutorado, um (1) trabalho publicado e um (1) documento técnico apresentado no Workshop Toninha (ES e PO).</t>
  </si>
  <si>
    <t>Salvatore Siciliano (FIOCRUZ), Eduardo Secchi (FURG) e Paulo Ott (UERGS)</t>
  </si>
  <si>
    <t>Uma (1) tese de doutorado e uma (1) dissertação de mestrado para Área II (PO e ES). Material está sendo coletado nas áreas I,II e III (ES, SS).</t>
  </si>
  <si>
    <t>O material está sendo coletado nas áreas I e II (SS, ES). Uma (1) dissertação de mestrado concluída (PO).</t>
  </si>
  <si>
    <t>Salvatore Siciliano (FIOCRUZ), Paulo Ott (UERGS) Eduardo Secchi (FURG)</t>
  </si>
  <si>
    <t>Documentos técnicos do Workshop Toninha, uma (1) tese de doutorado, duas (2) dissertações de mestrado, dois (2) artigos publicados e uma (1) monografia (ES e PO). Material sendo coletado nas áreas de Manejo.</t>
  </si>
  <si>
    <t>Salvatore Siciliano (FIOCRUZ), Paulo Ott (UERGS) e Eduardo Secchi (FURG)</t>
  </si>
  <si>
    <t>Uma (1) tese de doutorado e um (1) projeto aprovado na área de Manejo II (PO).</t>
  </si>
  <si>
    <t>Salvatore Siciliano (FIOCRUZ) e Paulo Ott (UERGS)</t>
  </si>
  <si>
    <t>Foram identificados compostos emergentes retardantes de chama, assim como dioxinas em amostras de toninhas das costas sul e sudeste do Brasil. Tais resultados fazem parte da parceria UERJ/UFRJ/IDAEA-CSIC da Espanha (JL). Artigos em preparação (ES).</t>
  </si>
  <si>
    <t>José Lailson Brito Junior (UERJ) e Eduardo Secchi (FURG).</t>
  </si>
  <si>
    <t>Levantamento dos dados existentes durante o workshop para a conservação da toninha, realizado em Florianópolis, SC, em outubro de 2010 (CD). Revisão dos dados existentes na literatura realizada. Paralelamente, novos exemplares ainda estão sendo analisados (PO).</t>
  </si>
  <si>
    <t>Gravações estão sendo realizadas na Baía da Babitonga/SC.</t>
  </si>
  <si>
    <t>Projeto sendo executado e capturas programadas para 2011. FotoID e coleta de material para análise genética em andamento.</t>
  </si>
  <si>
    <t>Reunimos grupos de trabalho que já identificaram o problema nas populações estudadas.</t>
  </si>
  <si>
    <t>Camila Domit (CEM/UFPR)</t>
  </si>
  <si>
    <t>Projeto em execução</t>
  </si>
  <si>
    <t>Estimar e/ou refinar os parâmetros reprodutivos (p.ex. idade de primeira maturação e fecundidade) na Área de Manejo I, II e III</t>
  </si>
  <si>
    <t xml:space="preserve">Parâmetros reprodutivos estimados </t>
  </si>
  <si>
    <t>Daniel Danilewicz (GEMARS/AQUALIE)</t>
  </si>
  <si>
    <t>Carolina Bertozzi (Proj. Biopesca), Salvatore Siciliano (FIOCRUZ), Silvina Botta (FURG), Marcos César Santos (IO-USP), Lupércio Barbosa (ORCA), Jonatas H. F. do Prado (FIOCRUZ), Helio K. C. Secco (FIOCRUZ), Shirley Pacheco (Instituto Terra e Mar), Camila Domit (UFPR), Ana Rita (IPEC), Marta Cremer (UNIVILLE) e Daniel Danilewicz (GEMARS/AQUALIE)</t>
  </si>
  <si>
    <t>AÇÃO EXCLUÍDA porquê foi contemplada na proposta de texto revisado da ação 7.2</t>
  </si>
  <si>
    <t>Determinar a estrutura etária e sexual da parcela da população capturada em atividades pesqueiras na Área de Manejo I e II</t>
  </si>
  <si>
    <t xml:space="preserve">Salvatore Siciliano (FIOCRUZ), Shirley Pacheco (Instituto Terra e Mar), Camila Domit (UFPR), Ana Rita Santos-Lopes (IPEC), Marta Cremer (UNIVILLE), Daniel Danilewicz (GEMARS; AQUALIE), Silvina Botta (FURG), Jailson F. de Moura (FIOCRUZ), Haydée Andrade Cunha (UERJ),  Lupércio Barbosa (ORCA), Jonatas H. F. do Prado (FIOCRUZ) e Helio K. C. Secco (FIOCRUZ) </t>
  </si>
  <si>
    <t>Reavaliar a definição de estoques biológicos/ecológicos (parasitos, contaminantes, isótopos estáveis, genética, morfologia, dieta e parâmetros vitais) nas áreas de Manejo I, II e III.</t>
  </si>
  <si>
    <t>Estoques definidos</t>
  </si>
  <si>
    <t>Paulo Ott (UERGS)</t>
  </si>
  <si>
    <t>Claudia Rocha-Campos (ICMBio), Carolina Bonin (Scripps), Juliana Marigo (MAQUA), Ana Rita Santos-Lopes (IPEC), Camila Domit (UFPR), Marta Cremer (UNIVILLE), Daniela Hoss (GEMARS), Márcia Mentz (UFRGS), Luís C. Muniz-Pereira (FIOCRUZ), Lupércio Barbosa (ORCA), Jonatas H. F. do Prado (FIOCRUZ) e Helio K. C. Secco (FIOCRUZ)</t>
  </si>
  <si>
    <t>Ação com proposta de revisão de texto, englobando as ações 7.14, 7.17 e 2.27</t>
  </si>
  <si>
    <t>Realizar estudos sobre etnotaxonomia e etnoecologia nas Áreas de Manejo I, II e III</t>
  </si>
  <si>
    <t>Maurício Tavares (CECLIMAR/GEMARS), Camila Domit (UFPR), Kléber G.Silva (NEMA), Shirley Pacheco (Inst. Terra e Mar), Renato Silvano (UFRGS), Ana Rita Santos-Lopes (IPEC), Marta Cremer (UNIVILLE), Camilah A. Zappes (Aqualie), Lupércio Barbosa (ORCA), Jonatas H. F. do Prado (FIOCRUZ), Helio K. C. Secco (FIOCRUZ) e Rodrigo Machado (GEMARS)</t>
  </si>
  <si>
    <t>Ação com proposta de revisão de texto, englobando as ações 7.18 e 2.28</t>
  </si>
  <si>
    <t>Identificar os compostos poluentes emergentes e quantificar a magnitude das concentrações dos micropoluentes e seus efeitos, principalmente sobre o sistema imune e reprodutivo, nas Áreas de Manejo I, II e III</t>
  </si>
  <si>
    <t>Ignacio B. Moreno (UFRGS), Eduardo Secchi (FURG), Marta Cremer (UNIVILLE), Salvatore Siciliano (FIOCRUZ), Paulo Renato Dorneles (UFRJ), Mariana Batha Alonso (UERJ), Lara Gama Vidal (UERJ), Maurício Tavares (CECLIMAR; GEMARS), Carolina Bertozzi (Projeto Biopesca), Camila Domit (CEM/UFPR), Ana Rita Santos-Lopes (IPEC), Lupércio Barbosa (ORCA), Jailson F. de Moura (FIOCRUZ), Helio K. C. Secco (FIOCRUZ) e Leila Lemos (FIOCRUZ)</t>
  </si>
  <si>
    <t>Ação com proposta de revisão de texto, englobando as ações 7.8, 7.19, 7.24 e 2.25</t>
  </si>
  <si>
    <t>AÇÃO EXCLUÍDA porquê foi contemplada na proposta de texto revisado da ação 7.7</t>
  </si>
  <si>
    <t>Realizar estudos sobre a ecologia alimentar e sua variação espaço-temporal nas Áreas de Manejo I, II e III.</t>
  </si>
  <si>
    <t>Análise espaço temporal da dieta concluída.</t>
  </si>
  <si>
    <t>Camila Domit (UFPR), Salvatore Siciliano (FIOCRUZ), Barbana Henning (Projeto BioPesca), Angela Teresa Silva e Souza (UEL), Ana Rita Santos-Lopes (IPEC), Marta Cremer (UNIVILLE), André Barreto (UNIVALI), Ignacio Moreno (UFRGS; GEMARS), Silvina Botta (FURG), Emanuel Ferreira (FURG), Jonatas H. F. do Prado (FIOCRUZ), Helio K. C. Secco (FIOCRUZ), Alexandre de Freitas Azevedo (UERJ) e Lupércio Barbosa (ORCA)</t>
  </si>
  <si>
    <t>Ação com proposta de revisão de texto, englobando as ações 7.21 e 7.26</t>
  </si>
  <si>
    <t>AÇÃO EXCLUÍDA porquê foi contemplada na proposta de texto revisado da ação 7.4</t>
  </si>
  <si>
    <t>Caracterizar o repertório sonoro da espécie e os efeitos da poluição sonora.</t>
  </si>
  <si>
    <t>Caracterizar geneticamente e definir área de vida, padrões de deslocamento e grau de residência na Baía da Babitonga, SC.</t>
  </si>
  <si>
    <t>AÇÃO EXCLUÍDA porquê foi contemplada na proposta de texto revisado da ação 7.5</t>
  </si>
  <si>
    <t>AÇÃO EXCLUÍDA porque está inserida indiretamente em propostas de outras ações</t>
  </si>
  <si>
    <t>Investigar os casos de malformações</t>
  </si>
  <si>
    <t>AÇÃO EXCLUÍDA porquê foi contemplada na proposta de texto revisado da ação 7.6</t>
  </si>
  <si>
    <t>AÇÃO EXCLUÍDA porquê foi contemplada na proposta de texto revisado da ação 7.9</t>
  </si>
  <si>
    <t>Testar alternativas tecnológicas e/ou operacionais para redução da captura acidental da toninha</t>
  </si>
  <si>
    <t>Carolina Bertozzi (Projeto Biopesca), Chefia Parque Jurubatiba, Daniel Danilewicz (GEMARS; AQUALIE), Eduardo Secchi (FURG), Lupércio Barbosa (ORCA), Marta Cremer (UNIVILLE), Paulo H. Ott (UERGS)</t>
  </si>
  <si>
    <t xml:space="preserve">Alexandre Zerbini (Instituto Aqualie), Daniel Danilewicz (GEMARS; AQUALIE), Eduardo Secchi (FURG), Emanuel Ferreira (FURG), Paulo H. Ott (UERGS) </t>
  </si>
  <si>
    <t>Emanoel Ferreira (FURG), Eduardo Secchi (FURG), Daniel Danilewicz (GEMARS; AQUALIE), Ignacio Moreno (UFRGS), Paulo H. Ott (UERGS), Rodrigo Machado (GEMARS)</t>
  </si>
  <si>
    <t>Carolina Bertozzi (Projeto Biopesca)
Chefia Parque Jurubatiba, Daniel Danilewicz (GEMARS; AQUALIE), Eduardo Secchi (FURG), Lupércio Barbosa (ORCA), Marta Cremer (UNIVILLE), Paulo H. Ott (UERGS)</t>
  </si>
  <si>
    <t>216.000,00 (108.000,00 por ano) considerando um total de 20 estagiários (20 x R$ 300 x 24 meses=144mil + 72 mil logistica)</t>
  </si>
  <si>
    <t>Alexandre Zerbini (Instituto Aqualie), Ana R. Santos-Lopes (IPeC), André Barreto (UNIVALI), Camila Domit (UFPR), Dan Pretto (ICMBio), Daniel Danilewicz (GEMARS; AQUALIE), Eduardo Secchi (FURG), Emygdio Monteiro-Filho (IPeC; UFPR), Marcos C. O. Santos (IO-USP), Marta Cremer (UNIVILLE), Paulo C. Simões-Lopes (UFSC), Paulo H. Ott (UERGS)</t>
  </si>
  <si>
    <t>1.6 Executar o monitoramento das embarcações e de praia para a obtenção de estimativas sobre capturas incidentais de toninha na Área de Manejo III</t>
  </si>
  <si>
    <t xml:space="preserve">Daniel Danilewicz (GEMARS; AQUALIE), Emanuel Ferreira (FURG) 
Ignacio Moreno (UFRGS), Kleber G. Silva (NEMA), Paulo H. Ott (UERGS), Rodrigo Machado (GEMARS) </t>
  </si>
  <si>
    <t>Daniel Danilewicz (GEMARS; AQUALIE), Eduardo Secchi (FURG), Emanuel Ferreira (FURG), Paulo H. Ott (UERGS)</t>
  </si>
  <si>
    <t>Alexandre Zerbini (Instituto Aqualie), Ana R. Santos-Lopes (IPeC), Carolina Bertozzi (Projeto Biopesca), Eduardo Secchi (FURG), Emygdio Monteiro-Filho (IpeC; UFPR), Emanuel Ferreira (FURG), Marta Cremer (UNIVILLE), Paulo Simões-Lopes (UFSC)</t>
  </si>
  <si>
    <t>Daniel Danilewicz (GEMARS; AQUALIE), Emanuel Ferreira (FURG), Ignacio Moreno (UFRGS), Kleber G. Silva (NEMA), Paulo H. Ott (UERGS), Rodrigo Machado (GEMARS), Sandro Klippel (IBAMA)</t>
  </si>
  <si>
    <t>180.000,00 (90.000,00 por ano)</t>
  </si>
  <si>
    <t>Daniel Danilewicz (UESC)</t>
  </si>
  <si>
    <t xml:space="preserve">Alexandre Azevedo (UERJ), Alexandre Zerbini (Instituto Aqualie), Artur Andriolo (Instituto Aqualie), Eduardo Secchi (FURG), Hélio K. C. Secco (GEMM-Lagos/Oceanites), Jailson F. de Moura, Paulo Flores (ICMBio), Paulo H. Ott (UERGS) </t>
  </si>
  <si>
    <t>Alexandre Azevedo (UERJ), Alexandre Zerbini (Instituto Aqualie), Ana R. Santos-Lopes (IPeC), Artur Andriolo (Instituto Aqualie), Carolina Bertozzi (Projeto Biopesca), Eduardo Secchi (FURG), Emygdio Monteiro-Filho (IpeC; UFPR), Marcos C. O. Santos (IO-USP), Marta Cremer (UNIVILLE), Paulo Flores (ICMBio), Paulo H. Ott (UERGS)</t>
  </si>
  <si>
    <t>Carolina Abud (Proyecto Franciscana-Cetáceos Uruguay), Eduardo Secchi (FURG), Ignacio Moreno (UFRGS), Paula Laporta (Proyecto Franciscana-Cetáceos Uruguay), Paulo H. Ott (UERGS)</t>
  </si>
  <si>
    <t>Ação não iniciada.</t>
  </si>
  <si>
    <t>Ausência de financiamento e articulação entre instituições.</t>
  </si>
  <si>
    <t>Levantameno parcialmente concluído no litoral norte e sul do Estado, com previsão de conclusão dentro do prazo previsto.</t>
  </si>
  <si>
    <t>Dissertação de mestrado e artigo (aceito para publicação) em relação ao monitoramento de praia para avaliar mortalidade devido a capturas acidentais.</t>
  </si>
  <si>
    <t xml:space="preserve">1 Dissertação de mestrado; 1 artigo (aceito para publicação) </t>
  </si>
  <si>
    <t>A praia vem sendo monitorada sistematicamente, uma vez por semana. Os barcos não estão sendo monitorados em função do conflito atual resultante das discussões do ordenamento do emalhe.</t>
  </si>
  <si>
    <t>Durante o Ws para conservação de Pontoporia blainvillei na ASO, realizado em outubro de 2010 foram reuniadas informações sobre captura acidental da especie em diversas areas e para diferentes pescarias. Esta primeira reuniao gerou um mapa de onde já fora realizados trabalhos com captura acidental e uma lista destes estudos (mapa segue em anexo).  Algumas iniciativas para redução de captura vem sendo desenvolvidas, assim como o acompanhamento de pescarias para estimativa de taxas de captura onde estas ainda não haviam sido realizadas (Paraná) ou foram executadas a muito tempo atras. A identificação de areas de risco deverá ser realizada em 2013, em parceria com os grupos que monitoram a pesca e as capturas na FMAII.</t>
  </si>
  <si>
    <t>Dissertação de mestrado com análise parcial dos dados. Artigo publicado com análise parcial dos dados referentes a esta ação.</t>
  </si>
  <si>
    <t xml:space="preserve">1 Dissertação de mestrado;  1 Artigo publicado </t>
  </si>
  <si>
    <t>Os dados ja estão disponíveis. Falta tempo e pessoal para análise mais refinada dos dados. Para isso é preciso disponibilização dos recursos solicitados</t>
  </si>
  <si>
    <t xml:space="preserve">Levantamerntos aéreos realizados.  Resultados apresentados na reunião anual da Comissão Internacional da Baleia em 2012 (Panamá). </t>
  </si>
  <si>
    <t>Danilewicz, D. et al. 2012. Abundance and distribution of an isolated population of franciscana dolphins (Pontoporia blainvillei) in southeastern Brazil: red alert for FMA I?  (SC/64/SM17).</t>
  </si>
  <si>
    <t>Daniel Danilewicz (UESC),  Paulo A. C. Flores (ICMBio) e Eduardo Secchi (FURG).</t>
  </si>
  <si>
    <t xml:space="preserve">Levantamerntos aéreos realizados.  Resultados apresentados na reunião anual da Comissão Internacional da Baleia em 2011 (Jersey, UK). </t>
  </si>
  <si>
    <t>Zerbini, A.N. et al. 2011. Assessing bias in abundance estimates from aerial surveys to improve conservation of threatened franciscana dolphins: preliminary results from a survey conducted off southern Brazil. (SC/63/SM9).</t>
  </si>
  <si>
    <t>Daniel Danilewicz (UESC), Paulo A. C. Flores (ICMBio) e Eduardo Secchi (FURG).</t>
  </si>
  <si>
    <t>Em fase de captação de recursos.</t>
  </si>
  <si>
    <t>O articulador indicou que a ação foi concluída, mas não apresentou o produto obtido.  Até que haja conhecimento do produto, a ação será considerada não finalizada, com status de "em andamento com problemas de relização".</t>
  </si>
  <si>
    <t>O articulador indicou que a ação foi concluída, mas não apresentou o produto obtido.  Até que haja conhecimento do produto, a ação será considerada não finalizada, com status de "em andamento no período previsto".</t>
  </si>
  <si>
    <t>Realizar levantamentos aéreos para determinar a estimativa de abundância de toninha nas Áreas de Manejo I, II e III</t>
  </si>
  <si>
    <t>Estimativas de abundância realizadas</t>
  </si>
  <si>
    <t>Agrupada na ação 1.10.</t>
  </si>
  <si>
    <t>Leonardo Messias (ICMBio)</t>
  </si>
  <si>
    <t>Danielle Blanc (MMA), Michele Anacleto (MPA), Yuri Paiva (IBAMA)</t>
  </si>
  <si>
    <t xml:space="preserve">2.2 Consolidar proposta de subsídio para o ordenamento pesqueiro (tamanho de rede, permissionamento, presença de observador de bordo e áreas de exclusão de pesca) considerando as três Áreas de Manejo da toninha (FMA I, II e III), com base em documento do GT de Emalhe </t>
  </si>
  <si>
    <t>Ana R. Santos-Lopes (IPeC), Camila Domit (UFPR), Carolina Bertozzi (Projeto Biopesca), Daniel Danilewicz (GEMARS; AQUALIE), Eduardo Secchi (FURG), Kleber G. Silva (NEMA), Emygdio Monteiro-Filho (UFPR), Marcos C. O. Santos (IO-USP), Salvatore Siciliano (FIOCRUZ), Sandro Klippel (IBAMA), Paulo Flores (ICMBio), Paulo H. Ott (UERGS), Michele Anacleto (MPA)</t>
  </si>
  <si>
    <t>2.3 Definir tecnicamente o tamanho máximo das redes de emalhe das Áreas de Manejo I e II  e redefinir as redes de emalhe da Área III</t>
  </si>
  <si>
    <t>Alexandre Zerbini (Instituto Aqualie), Ana R. Santos-Lopes (IPeC), Camila Domit (UFPR), Carolina Bertozzi (Projeto Biopesca), Dan Pretto (ICMBio), Daniel Danilewicz (GEMARS; AQUALIE), Emygdio Monteiro-Filho (IPeC; UFPR), Marcos C. O. Santos (IO-USP), Marta Cremer (UNIVILLE), Paulo H. Ott (UERGS), Salvatore Siciliano (FIOCRUZ), Sandro Klippel (IBAMA)</t>
  </si>
  <si>
    <t>CEPSUL (IBAMA), MPA, MMA</t>
  </si>
  <si>
    <t>2.5 Fazer gestão junto ao Ministério da Pesca para que novas licenças de pesca de emalhe não sejam concedidas, e que o permissionamento seja específico por modalidade</t>
  </si>
  <si>
    <t>Paulo Flores (ICMBio), Yuri Paiva (IBAMA)</t>
  </si>
  <si>
    <t xml:space="preserve">2.6 Estabelecer áreas de exclusão de pesca de emalhe (permanentes ou temporárias), com especial atenção às áreas dos Municípios de Macaé, Carapebus e Quissamã (entorno do Parque Nacional de Jurubatiba) - Área de Manejo I </t>
  </si>
  <si>
    <t>Chefia Parque Jurubatiba, Fernando Galego (IBAMA-RJ), Salvatore Siciliano (FIOCRUZ)</t>
  </si>
  <si>
    <t>2.7 Estabelecer áreas de exclusão de pesca de emalhe (permanentes ou temporárias), com especial atençao às áreas do Albardão, litoral norte do RS, entorno do REVIS da Ilha dos Lobos e do Parque Estadual de Itapeva e desembocadura dos estuários dos rios Mampituba, Tramandaí e da Lagoa dos Patos (RS, Área de Manejo III)</t>
  </si>
  <si>
    <t xml:space="preserve">Daniel Danilewicz (GEMARS; AQUALIE), Eduardo Secchi (FURG), Emanuel Ferreira (FURG), Maurício Tavares (GEMARS),   Ney Cantarutti Júnior (ICMBio), Paulo H. Ott (UERGS) </t>
  </si>
  <si>
    <t>2.8 Estabelecer áreas de exclusão de pesca de emalhe (permanentes ou temporárias), com especial atenção às imediações do Farol de Santa Marta - APA da Baleia Franca, São Francisco do Sul - SC, desembocadura norte da Baía de Paranaguá, Arquipélago de Currais - PR, entorno da ESEC de Tupiniquins, Ilha da Moela e ESEC Tupinambás - SP (Área de Manejo II)</t>
  </si>
  <si>
    <t>Ana R. Santos-Lopes (IPeC), André Barreto (UNIVALI), Camila Domit (UFPR), Carolina Bertozzi (Projeto Biopesca), Dan Pretto (ICMBio), Emygdio Monteiro-Filho (IPeC; UFPR), Marta Cremer (UNIVILLE), Paulo C. Simões-Lopes (UFSC)</t>
  </si>
  <si>
    <t>2.9 Fazer gestão junto ao Ministério da Pesca para que um novo modelo de permissionamento seja implementado, no qual licenças múltiplas não sejam admitidas</t>
  </si>
  <si>
    <t>2.10 Intensificar as ações de fiscalização nas áreas com propostas de exclusão da pesca de emalhe (ação contínua)</t>
  </si>
  <si>
    <t>não mensurado</t>
  </si>
  <si>
    <t>Capitania dos Portos, CGPRO (ICMBio), Força Nacional, Marinha do Brasil, Ministério da Pesca, Polícia Federal, Polícia Federal, Polícia Militar, Sandro Klippel (IBAMA)</t>
  </si>
  <si>
    <t>2.11 Articular para que o Grupo de Trabalho (GT) Interministerial de Capturas Incidentais seja reativado</t>
  </si>
  <si>
    <t>Portaria criada. (GT de emalhe).</t>
  </si>
  <si>
    <t>Publicação da INI MPA/MMA n°12/2012, que estabelece critérios e padrões para o ordenamento da pesca de emalhe nas regiões Sudeste e Sul. As propostas do MMA foram incluídas parcialmente no documento.</t>
  </si>
  <si>
    <t>As propostas apresentadas pelo MMA, compiladas em sua maioria dos documentos técnicos resultantes dos GTs Emalhe 2006 e 2008, foram incluídas parcialmente nesta INI. Divergências entre os interesses defendidos pelos Ministérios (MPA/MMA) impediram que as medidas recomendadas nos documentos fossem incorporadas integralmente.</t>
  </si>
  <si>
    <t>A elaboração da Instrução Normativa  referente ao ordenamento do emalhe (com participação ativa do articulador desta ação), (publicada recentemente), torna esta ação obsoleta. Entretanto, a análise será feita para subsidiar futuras discussão sobre o tema, caso ocorram.</t>
  </si>
  <si>
    <t>Publicação da Instrução Normativa Interministerial MPA/MMA n° 12/2012</t>
  </si>
  <si>
    <t>Publicação da Instrução Normativa Interministerial MPA/MMA n° 12/2012. proibe a concessão de novas autorizações de pesca de emalhe no SE (incluindo ES) e S (exceto para a frota diversificada costeira com AB &lt;2, &lt; 8m e motor &lt; 18hp). A INI MMA MPA 10/2011 elenca as modalidades de pesca de emalhe a serem autorizadas.</t>
  </si>
  <si>
    <t>Publicação da Instrução Normativa Interministerial MPA/MMA n° 12/2012. Proibição de toda e qualquer pesca de emalhe entre os limites norte e sul do Parque Nacional da Restinga da Jurubatiba, até 15 milhas náuticas, a partir de julho de 2014 (art. 7° da INI MPA/MMA n° 12/2012) → Proibição da pesca de emalhe para embarcações acima de 20 AB até 3 milhas náuticas, da divisa PR/SP até ES/BA (art. 10, inciso II da INI MPA/MMA n° 12/2012)</t>
  </si>
  <si>
    <t>Publicação da Instrução Normativa Interministerial MPA/MMA n° 12/2012. Proíbe a pesca de emalhe por embarcações motorizadas até 5 milhas náuticas no farol do Albardão/RS (Art. 7° da INI). Proibição da pesca de emalhe na área de exclusão para proteção do boto - Barra do Rio Grande, incluindo o acesso à Lagoa dos Patos (Art. 8° da INI). Proibição da pesca de emalhe para embarcações acima de 20 AB até 4 milhas náuticas, do farol do Albardào/RS até a divisa PR/SP (Art. 10, inciso I da INI).</t>
  </si>
  <si>
    <t>As Normativas para a pesca de emalhe foram recém-publicadas (INI MPA/MMA N° 12/2012) e algumas medidas foram contempladas.</t>
  </si>
  <si>
    <t xml:space="preserve">Não foi possível contemplar todas as medidas necessárias à conservação das toninhas na INI N° 12/2012, pois a gestão de recursos pesqueiros é uma ação conjunta entre o MPA e o MMA e depende de acordos junto ao setor produtivo, que pressionou contra uma série de propostas encaminhadas pelo CEPSUL e outros parceiros do ICMBio e IBAMA.  </t>
  </si>
  <si>
    <t>A INI MMA MPA 10/2011 elenca as modalidades de pesca de emalhe a serem autorizadas, com as espécies alvo, fauna acompanhante, capturas incidentais e modalidades de pesca complementares. Não é mais permitida a obtenção de autorizações múltiplas</t>
  </si>
  <si>
    <t>Estão sendo realizadas operações de fiscalização de embarcações que utilizam redes de emalhe, em regiões onde ocorre mais by-catch de toninhas. Operação Rebojo I – RS (set/2010), com 4 embarcações apreendidas e armadores autuados. Operação Parati – SC (julho/2012), (que não visava a proteção da toninha, mas acabou encontrando problemas com redes de emalhe), também com 4 embarcações apreendidas e armadores autuados.</t>
  </si>
  <si>
    <t>Operação Rebojo I – RS (set-10), Operação Parati – SC (julho-12)Rebojo I, com 4 embarcações apreendidas e armadores autuados. Operação Parati (que não visava a proteção da toninha, mas acabou encontrando problemas com redes de emalhe), também com 4 embarcações apreendidas e autuados.</t>
  </si>
  <si>
    <t>Falta de recurso financeiro. Dependemos da ajuda de outros órgãos, como foi o caso da Operação Rebojo I, que houve auxílio da Marinha do Brasil, através de disponibilização de caminhões e recursos humanos para recolher as redes. Houve um período de ausência de fiscalização devido ao veto ao art. 1º da Portaria nº. 121, e da demora de uma normativa que respaldasse a Fiscalização do Ibama. No entanto, com a publicação da nova IN de emalhe (INI MPA-MMA nº 12-2012), este ano, as fiscalizações foram retomadas.</t>
  </si>
  <si>
    <t>A criação de GTs é atribuição do MPA. Na INI 12/2012, que trata do ordenamento da pesca de emalhe no Sudeste e Sul, está previsto a criação de GTs para assessorar o Comitê Permanente de Gestão da Pesca de Recursos Demersais do Sudeste e Sul, ainda não criado.</t>
  </si>
  <si>
    <t>INI MPA/MMA n°12/2012 - artigo 19, determina a constituição de CPGP Demersais do Sudeste e Sul e GTs.</t>
  </si>
  <si>
    <t>Dificuldade de praticar a gestão pesqueira compartilhada entre MPA/MMA prevista em lei, devido à divergências entre interesses dos Ministérios e a falta de agilidade necessária na definição de medidas, quando não há consenso. Este modelo impossibilita que o MMA faça a gestão sozinho, incluindo a criação de GTs. Entretanto, com a publicação da INI 12/2012, acredito que esta ação tenha seu efeito esperado para o caso deste PAN Toninha, uma vez que os GTs previstos no artigo 19 contemplariam aquelas pescarias e os respectivos petrechos mais impactantes para a toninha (recursos demersais do Sudeste e Sul).</t>
  </si>
  <si>
    <t xml:space="preserve"> Discutir esta ação na próxima reunião com o Grupo Assessor.</t>
  </si>
  <si>
    <t xml:space="preserve">Discutir na próxima reunião com o Grupo Assessor a possibilidade de que o "ICMBio gestione junto ao MMA para que possa integrar os GTs sobre o tema, pois torna-se difícil conseguir interferir à distância no resultado das negociações, apesar de ter sido encaminhado uma série de informações e argumentos técnicos, visando atingir aos objetivos propostos (Ana Maria Torres CEPSUL)"   </t>
  </si>
  <si>
    <t xml:space="preserve">Articular para que o Grupo de Trabalho (GT) Interministerial de Capturas Incidentais seja criado no âmbito da INI MPA/MMA n°12/2012 </t>
  </si>
  <si>
    <t>Ana R. Santos-Lopes (IPeC), Camila Domit (UFPR), Carolina Bertozzi (Projeto Biopesca), Emygdio Monteiro-Filho (IPeC; UFPR), Fernanda Bucci (ICMBio), José Lailson Brito Jr. (Instituto MAQUA), Mariana Pereira (IBAMA), Paulo Flores (ICMBio), Salvatore Siciliano (FIOCRUZ)</t>
  </si>
  <si>
    <t>IBAMA, ICMBio, MMA</t>
  </si>
  <si>
    <t>Fernanda Bucci (ICMBio), Mariana Pereira (IBAMA)</t>
  </si>
  <si>
    <t>Ana R. Santos-Lopes (IPeC), Camila Domit (UFPR), Carolina Bertozzi (Projeto Biopesca), Eduardo Secchi (FURG), Emygdio Monteiro-Filho (IPeC; UFPR), Kleber G. Silva (NEMA), Maurício Tavares (GEMARS), Paulo H. Ott (UERGS), Salvatore Siciliano (FIOCRUZ)</t>
  </si>
  <si>
    <t>3.5 Transformar a proposta resultante da ação 3.4 em minuta de ato normativo</t>
  </si>
  <si>
    <t>Ana Maria Torres (CEPSUL), MMA</t>
  </si>
  <si>
    <t>O protocolo foi discutido durante o workshop mas ainda não foi concluido.</t>
  </si>
  <si>
    <t>Aguarda conclusão da ação 3.1, para ser iniciada.</t>
  </si>
  <si>
    <t>Necessidade de padronizar protocolos/parâmetros de avaliação de impacto ambiental (diagnóstico, avaliação, medidas mitigadoras, monitoramento), conforme preconiza a ação 3.1. A partir dela, o Ibama poderá inciar a ação 3.2 de sua responsabilidade.</t>
  </si>
  <si>
    <t>A ação deve ser realizada pela Coordenação de Avaliação de Impactos Ambientais (COIMP/ICMBio).</t>
  </si>
  <si>
    <t>Relatório final do Workshop "Ações para a Conservação da Toninha no Litoral Brasileiro"</t>
  </si>
  <si>
    <t>Para início do andamento da ação estava sendo aguardado o produto da ação 3.4. Com a proposta do relatório final do Workshop "Ações para a Conservação da Toninha no Litoral Brasileiro", recentemente elaborado, a ação pode ser iniciada.</t>
  </si>
  <si>
    <t>Em todos os empreendimentos estão sendo adotadas medidas que contemplam organismos costeiros e marinhos, em especial aquelas relacionadas ao controle da poluição. De um modo geral, em empreendimentos que afetam áreas de ocorrência de cetáceos há a preocupação de adotar programas de monitoramentos desse grupo. No entanto, não há relato de implementação de medidas mitigadoras ou compensatórias específicas para a espécie.</t>
  </si>
  <si>
    <t xml:space="preserve">Dificuldade de identificar medidas, mitigadoras ou compensatórias, específicas para toninha a serem adotadas, a partir da avaliação dos impactos. É necessário apoio de outras instituições na investigação de medidas (mitigadoras e compensatórias) passíveis de serem recomendadas a partir da conclusão do item 3.1. </t>
  </si>
  <si>
    <t>Fernanda Bucci (COIMP/ICMBio)</t>
  </si>
  <si>
    <t>4. Elaboração e implementação de um programa de identidade visual e educomunicação para a conservação da toninha, em 5 anos</t>
  </si>
  <si>
    <t xml:space="preserve">4.1 Elaborar um Programa de Educação Ambiental, relativo à biologia e conservação da toninha, com abrangência nacional </t>
  </si>
  <si>
    <t>Carolina Bertozzi (Proj. Biopesca),  Salvatore Siciliano (FIOCRUZ), Adriana Trinta (ICMBio), Chefia Parque Jurubatiba, Daniel Danilewicz (GEMARS; AQUALIE), Lupércio Barbosa (ORCA), Marta Cremer (UNIVILLE), Ana R. Santos-Lopes (IPeC), Emygdio Monteiro-Filho (UFPR), Camila Domit (UFPR), Shirley Pacheco (Instituto Terra e Mar), Eduardo Secchi (FURG), Paulo H. Ott (UERGS)</t>
  </si>
  <si>
    <t>4.2 Elaborar uma identidade visual para a toninha</t>
  </si>
  <si>
    <t>Ana R. Santos-Lopes (IPeC), Camila Domit (CEM/UFPR), Claudia Rocha-Campos (ICMBio), Daniel Danilewicz (GEMARS; AQUALIE), Emygdio Monteiro-Filho (IPeC; UFPR), Jesuina M. da Rocha (Instituto Aqualie), Kleber G. Silva (NEMA), Lupércio Barbosa (ORCA), Salvatore Siciliano (FIOCRUZ), Shirley Pacheco (Instituto Terra &amp; Mar)</t>
  </si>
  <si>
    <t>4.3 Produzir vídeo-documentário sobre a toninha</t>
  </si>
  <si>
    <t xml:space="preserve">Claudia Rocha-Campos (ICMBio), Eduardo Secchi (FURG), Pablo Bordino (Fundación Aquamarina), Paulo Flores (ICMBio) </t>
  </si>
  <si>
    <t>4.4 Elaborar e divulgar cartazes, folhetos e livros relativos à biologia e conservação da toninha</t>
  </si>
  <si>
    <t>Ana R. Santos-Lopes (IPeC), Camila Domit (UFPR), Daniel Danilewicz (GEMARS; AQUALIE), Danielle Blanc (MMA), Emygdio Monteiro-Filho (IPeC; UFPR), Jesuina M. da Rocha (Instituto Aqualie), Lupércio Barbosa (ORCA), Paulo Flores (ICMBio),                                      
Paulo H. Ott (UERGS), Salvatore Siciliano (FIOCRUZ), Shirley Pacheco (Instituto Terra &amp; Mar)</t>
  </si>
  <si>
    <t>4.5 Articular com o MEC para a inclusão de temas relacionados à biologia e conservação da toninha nos livros didáticos</t>
  </si>
  <si>
    <t>Solange Zanoni (ICMBio), Fabiana Prado (ICMBio), DEA/MMA, Kleber G. Silva (NEMA), Salvatore Siciliano (FIOCRUZ)</t>
  </si>
  <si>
    <t>4.6 Articular com o PROMAR/SECIRM para divulgação da toninha</t>
  </si>
  <si>
    <t>Solange Zanoni (ICMBio), Fabiana Prado (ICMBio)</t>
  </si>
  <si>
    <t>4.7 Promover a inserção da toninha na mídia nacional</t>
  </si>
  <si>
    <t xml:space="preserve">Claudia Rocha-Campos (ICMBio), Paulo Flores (ICMBio), Yuri Paiva (IBAMA), MMA </t>
  </si>
  <si>
    <t xml:space="preserve">4.8 Atuar junto a empresas para a confecção de produtos com a imagem da toninha (p. ex. selos e cartões telefônicos) </t>
  </si>
  <si>
    <t>Daniel Danilewicz (GEMARS; AQUALIE), Jesuina M. da Rocha (Instituto Aqualie), Maurício Tavares (GEMARS), Paulo Flores (ICMBio), Salvatore Siciliano (FIOCRUZ)</t>
  </si>
  <si>
    <t>Ação em processo de execução.</t>
  </si>
  <si>
    <t>Falta de recursos humano e financeiro</t>
  </si>
  <si>
    <t>Site e logomarca Consórcio Franciscana, lançado em setembro de 2012.</t>
  </si>
  <si>
    <t>Carolina Bertozzi, Juliana Marigo (Projeto Biopesca).</t>
  </si>
  <si>
    <t>Video-documentário produzido e em fase de distribuição.</t>
  </si>
  <si>
    <t>O articulador informou que a ação foi concluída, mas não indicou o produto. Desta forma a ação, cujo prazo final planejado é dez /2011, será considerada como "não cumprida no prazo", até que o produto seja apresentado.</t>
  </si>
  <si>
    <t>Fabiana Prado (ICMBio)</t>
  </si>
  <si>
    <t>Incluir Mônica Brick Peres (MMA)</t>
  </si>
  <si>
    <t>Discutir outro articulador para a ação, na próxima reunião com o Grupo Assessor.</t>
  </si>
  <si>
    <t>A ação será discutida na próxima reunião. A articuladora sugere exclusão ou troca de articulador.</t>
  </si>
  <si>
    <t>5. Fortalecimento dos instrumentos políticos nacionais e internacionais de cooperação para o manejo e conservação da espécie, em 5 anos</t>
  </si>
  <si>
    <t>5.1 Articular para publicação de Instrumento legal sobre molestamento intencional, incluindo normas para a proteção dos pequenos cetáceos, em UC´s</t>
  </si>
  <si>
    <t>Ana Maria Torres (CEPSUL), Ana R. Santos-Lopes (IPeC), Artur Andriolo (Instituto Aqualie), Camila Domit (UFPR), Carolina Bertozzi (Projeto Biopesca), Daniel Danilewicz (GEMARS; AQUALIE), Eduardo Secchi (FURG), Emygdio Monteiro-Filho (IPeC; UFPR), Fernando Rosas (INPA), Henrique Ilha (ICMBio), Jesuina M. da Rocha (Instituto Aqualie), Kleber G. Silva (NEMA), Marcelo Cavallini (ICMBio), Marta Cremer (UNIVILLE), Maurício Tavares (GEMARS), Paulo C. Simões-Lopes (UFSC), Paulo Flores (ICMBio), Paulo H. Ott (UERGS), Salvatore Siciliano (FIOCRUZ), Sandro Klippel (IBAMA), Yuri Paiva (IBAMA)</t>
  </si>
  <si>
    <t xml:space="preserve">5.2 Buscar apoio para a realização das reuniões científicas periódicas sobre pesquisa e conservação da toninha </t>
  </si>
  <si>
    <t>Ana Paula Prates (MMA)</t>
  </si>
  <si>
    <t>5.3 Buscar apoio para o VII Workshop de Pesquisa e Conservação da Toninha, Pontoporia blainvillei, de outubro de 2010</t>
  </si>
  <si>
    <t>Ana Paula Prates (MMA), Camila Domit (UFPR), Eduardo Secchi (FURG), Paulo Flores (ICMBio), Paulo H. Ott (UERGS)</t>
  </si>
  <si>
    <t>5.4 Atuar junto à Casa Civíl, MMA e  ICMBio para a criação das UCs: Reserva de Fauna da Baía da Babitonga (SC) e Albardão (RS)</t>
  </si>
  <si>
    <t>Claudia Rocha-Campos (ICMBio), Kleber G. Silva (NEMA), Marta Cremer (UNIVILLE), Nelson Yoneda (ICMBio), Paulo Flores (ICMBio)</t>
  </si>
  <si>
    <t>5.5 Realizar o mapeamento dos atos internacionais relevantes aos mamíferos aquáticos, com especial atenção à adesão do Brasil à CMS</t>
  </si>
  <si>
    <t>Alejandro Arias (Fundación Vida Silvestre Argentina), Alexandre Zerbini (Instituto Aqualie), Ana Paula Prates (MMA), Ângela Marcovaldi (TAMAR), Eduardo Secchi (FURG), Enrique Crespo (CENPAT), Jesuina M. da Rocha (Instituto Aqualie), Mônica B. Peres (MMA), Onildo J. Marini-Filho (ICMBio), Pablo Bordino (Fundación Aquamarina), Paulo Flores (ICMBio)</t>
  </si>
  <si>
    <t xml:space="preserve">5.6 Atuar junto ao MMA e ao MRE para desenvolvimento de um Memorando de Entendimento (MoU) entre o Secretariado da CMS e os governos da Argentina, Brasil e Uruguai </t>
  </si>
  <si>
    <t xml:space="preserve">Alejandro Arias (Fundación Vida Silvestre Argentina), Alexandre Zerbini (Instituto Aqualie), Ana Paula Prates (MMA), Ana R. Santos-Lopes (IPeC), Camila Domit (UFPR), Carolina Bertozzi (Projeto Biopesca), Daniel Danilewicz (GEMARS/AQUALIE), Eduardo Secchi (FURG), Emygdio Monteiro-Filho (IPeC/UFPR), Enrique Crespo (CENPAT), Fernando Rosas (INPA), Jesuina M. da Rocha (Instituto Aqualie), Kleber G. Silva (NEMA), Marcos C. O. Santos (IO-USP), Marta Cremer (UNIVILLE), Maurício Tavares (GEMARS), Onildo J. Marini-Filho (ICMBio), Pablo Bordino (Fundación Aquamarina), Paulo C. Simões-Lopes (UFSC), Paulo Flores (ICMBio), Paulo H. Ott (UERGS), Salvatore Siciliano (FIOCRUZ), Vera M. F. da Silva (INPA) </t>
  </si>
  <si>
    <t>5.7 Atuar junto ao MRE para ampliar e manter a delegação científica brasileira na CIB no Sub-Comitê de Pequenos Cetáceos.</t>
  </si>
  <si>
    <t>Delegação ampliada, com indicação de especialistas em pequenos cetáceos nas reuniões com abordagem no tema</t>
  </si>
  <si>
    <t>Claudia Rocha-Campos (ICMBio), Paulo Flores (ICMBio)</t>
  </si>
  <si>
    <t>5.8 Fazer gestão junto ao MRE e MMA para garantir a participação brasileira nas reuniões intersessionais da IWC</t>
  </si>
  <si>
    <t>Claudia Rocha-Campos (ICMBio), 
MMA</t>
  </si>
  <si>
    <t>5.9 Estabelecer e publicizar o procedimento para garantir a discussão contínua dos temas das agendas das reuniões da IWC, incluindo a comunidade científica e órgãos governamentais</t>
  </si>
  <si>
    <t>Eduardo Secchi (FURG), Luciano Dalla Rosa (FURG)</t>
  </si>
  <si>
    <t>5.10 Atuar junto à IUCN para o desenvolvimento de Termo de Reciprocidade, visando a capacitação de recursos humanos</t>
  </si>
  <si>
    <t>Eduardo Secchi (FURG), Mônica B. Peres (MMA), Vera M. F. da Silva (INPA)</t>
  </si>
  <si>
    <t>5.11 Articular a implementação de ações de manejo e conservação multinacionais, envolvendo Argentina, Brasil e Uruguai, dentro do escopo do MERCOSUL e UNESCO</t>
  </si>
  <si>
    <t>Alejandro Arias (Fundación Vida Silvestre Argentina), ASIN/IBAMA,             
Enrique Crespo (CENPAT), Jesuina M. da Rocha (Instituto Aqualie), Paulo Flores (ICMBio)</t>
  </si>
  <si>
    <t>5.12 Criar o grupo de acompanhamento da implementação do Plano de Ação Nacional para a Conservação da Toninha, Pontoporia blainvillei</t>
  </si>
  <si>
    <t>Carolina Bertozzi (Projeto Biopesca), Eduardo Secchi (FURG), Kleber G. Silva (NEMA), Salvatore Siciliano (FIOCRUZ)</t>
  </si>
  <si>
    <t xml:space="preserve">5.13 Articular a criação e implantação da Rede de Encalhe de Mamíferos Aquáticos do Sudeste (REMASE) </t>
  </si>
  <si>
    <t>Claudia Rocha-Campos (ICMBio), Jesuina M. da Rocha (Instituto Aqualie), Paulo Flores (ICMBio)</t>
  </si>
  <si>
    <t xml:space="preserve">5.14 Incorporar a obrigatoriedade de proposição e implementação de ações de conservação e manejo da toninha no roteiro metodológico de planejamento das Ucs </t>
  </si>
  <si>
    <t xml:space="preserve">5.15 Efetuar diagnóstico da existência de Plano de Manejo das UCs costeiras e de ações de conservação e manejo da toninha </t>
  </si>
  <si>
    <t>CMA, DIMAN, (ICMBio)</t>
  </si>
  <si>
    <t>Processo interno do ICMBio sobre a IN em tramitação.</t>
  </si>
  <si>
    <t>Minuta da IN.</t>
  </si>
  <si>
    <t>Articulações de política interna no ICMBio.</t>
  </si>
  <si>
    <t>José Martins da Silva Jr. (ICMBio)</t>
  </si>
  <si>
    <t>Apoio para as reuniões estão sendo realizados através da CGESP/DIBIO/ICMBio.</t>
  </si>
  <si>
    <r>
      <t xml:space="preserve">Apoio concedido e Workshop de Pesquisa e Conservação da Toninha, </t>
    </r>
    <r>
      <rPr>
        <i/>
        <sz val="11"/>
        <color indexed="8"/>
        <rFont val="Calibri"/>
        <family val="2"/>
      </rPr>
      <t>Pontoporia blainvillei</t>
    </r>
    <r>
      <rPr>
        <sz val="11"/>
        <color theme="1"/>
        <rFont val="Calibri"/>
        <family val="2"/>
        <scheme val="minor"/>
      </rPr>
      <t>, realizada</t>
    </r>
  </si>
  <si>
    <t>Articulações com a Diretoria de Áreas Proteguidas o MMA vem sendo realizadas. O MMA informou que a Política de Governo é decretar novas áreas protegidas (Ucs) Federais somente com o apoio do Governo Estadual. Há esforços em um agendamento junto ao Governador para expor a proposta, na tentativa de demonstrar a importância da criação da Unidade. A pesquisadora Marta Cremer (UNIVILLE), que coordenou um recente Workshop sobre o tema, finalizou um Relatório que auxiliará na proposta.</t>
  </si>
  <si>
    <t>O Governo Estadual de SC não tem demonstrado interesse na criação da UC.</t>
  </si>
  <si>
    <t>Relatório produzido e apresentado ao MMA.</t>
  </si>
  <si>
    <t>O MoU deve ser feito pelo representante do Brasil na CMS. Aguardando a adesão do Brasil</t>
  </si>
  <si>
    <t xml:space="preserve">Em 2012 participaram 2 pesquisadores externos no comitê cientifico do Brasil. O MRE está aberto aos nomes que o CMA/ICMBio indicar. Inclusive o MMA custeou um dos pesquisadores à pedido do CMA/ICMBio. </t>
  </si>
  <si>
    <t>Houve participação brasileira nas reuniões intersecionais da IWC. (SORP, Comitê Científico, GBA, Treinamento de desemalhe).</t>
  </si>
  <si>
    <t>A ação não foi concluída no prazo previsto, mas está sendo executada. Uma minuta está sendo estabelecida.</t>
  </si>
  <si>
    <t>Termo publicado.</t>
  </si>
  <si>
    <t>Ações de manejo e conservação multinacionais foram discutidas na reunião da CIB.</t>
  </si>
  <si>
    <t>Grupo Assessor de acompanhamento da implementação do PAN da Toninha (Portaria ICM 275/2011)</t>
  </si>
  <si>
    <t>Rede criada (Portaria ICM 43/2011)) e em funcionamento.</t>
  </si>
  <si>
    <t>A ação deve ser executada pela Diretoria de Criação e Manejo de Unidades de Conservação (DIMAN/ICMBio), porque foge do escopo do CMA.</t>
  </si>
  <si>
    <t>Questionários foram encaminhados a todos os chefes das UCs Federais, porém poucos responderam até o momento.</t>
  </si>
  <si>
    <t>Poucas respostas obtidas. Necessidade de re-encaminhar o questionário àqueles que não responderam. Sobre a existência de Planos de Manejo existem informações disponíveis, apresentadas no Workshop Toninha 2012, em São Francisco do Sul/SC. Os dados foram compilados por Marta Cremer (UNIVILLE). Entretanto, falta levantar os dados sobre ações de conservação de manejo nestas áreas.</t>
  </si>
  <si>
    <t>Discutir a ação na próxima reunião. Possibilidade de exclusão ou redescrição de texto.</t>
  </si>
  <si>
    <t>Número de reuniões com a participação brasileira</t>
  </si>
  <si>
    <t xml:space="preserve"> Estabelecer procedimentos para garantir a discussão contínua dos temas das agendas das reuniões da IWC, incluindo a comunidade científica e órgãos governamentais</t>
  </si>
  <si>
    <t>Marcelo Kinouchi (DIMAN/ICMBio)</t>
  </si>
  <si>
    <t>6. Aumento do conhecimento biológico e ecológico da toninha em 100% da sua área de brasileira de distribuição, em cinco anos</t>
  </si>
  <si>
    <t>6.1 Verificar a existência de estruturação populacional na Área de Manejo I</t>
  </si>
  <si>
    <t xml:space="preserve">Thais Sholl (FIOCRUZ), Haydée Andrade Cunha (UERJ), Lupércio Barbosa (ORCA), Jonatas H. F. do Prado (FIOCRUZ), Helio K. C. Secco (FIOCRUZ) </t>
  </si>
  <si>
    <t xml:space="preserve">6.2 Estimar e/ou refinar os parâmetros reprodutivos (p.ex. idade de primeira maturação e fecundidade) na Área de Manejo I, II e III </t>
  </si>
  <si>
    <t>Carolina Bertozzi (Proj. Biopesca), Salvatore Siciliano (FIOCRUZ), Silvina Botta (FURG), Marcos César Santos (IO-USP), Lupércio Barbosa (ORCA), Jonatas H. F. do Prado (FIOCRUZ), Helio K. C. Secco (FIOCRUZ), Shirley Pacheco (Instituto Terra e Mar), Camila Domit (UFPR), Ana Rita (IPEC), Marta Cremer (UNIVILLE), Daniel Danilewicz (GEMARS/AQUALIE)</t>
  </si>
  <si>
    <t xml:space="preserve">6.3 Determinar a estrutura etária e sexual da parcela da população capturada em atividades pesqueiras na Área de Manejo I e II </t>
  </si>
  <si>
    <t xml:space="preserve">Salvatore Siciliano (FIOCRUZ), Shirley Pacheco (Instituto Terra e Mar), Camila Domit (UFPR), Ana Rita Santos-Lopes (IPEC), Marta Cremer (UNIVILLE), Daniel Danilewicz (GEMARS; AQUALIE), Silvina Botta (FURG), Jailson F. de Moura (FIOCRUZ), Haydée Andrade Cunha (UERJ),  Lupércio Barbosa (ORCA), Jonatas H. F. do Prado (FIOCRUZ), Helio K. C. Secco (FIOCRUZ) </t>
  </si>
  <si>
    <t>6.4 Reavaliar a definição de estoques biológicos/ecológicos (parasitos, contaminantes, isótopos estáveis, genética, morfologia, dieta e parâmetros vitais) nas áreas de Manejo I, II e III.</t>
  </si>
  <si>
    <t>Claudia Rocha-Campos (ICMBio), Carolina Bonin (Scripps), Juliana Marigo (MAQUA), Ana Rita Santos-Lopes (IPEC), Camila Domit (UFPR), Marta Cremer (UNIVILLE), Daniela Hoss (GEMARS), Márcia Mentz (UFRGS), Luís C. Muniz-Pereira (FIOCRUZ), Lupércio Barbosa (ORCA), Jonatas H. F. do Prado (FIOCRUZ), Helio K. C. Secco (FIOCRUZ)</t>
  </si>
  <si>
    <t>6.5 Realizar estudos sobre etnotaxonomia e etnoecologia nas Áreas de Manejo I, II e III</t>
  </si>
  <si>
    <t>Maurício Tavares (CECLIMAR/GEMARS), Camila Domit (UFPR), Kléber G.Silva (NEMA), Shirley Pacheco (Inst. Terra e Mar), Renato Silvano (UFRGS), Ana Rita Santos-Lopes (IPEC), Marta Cremer (UNIVILLE), Camilah A. Zappes (Aqualie), Lupércio Barbosa (ORCA), Jonatas H. F. do Prado (FIOCRUZ), Helio K. C. Secco (FIOCRUZ), Rodrigo Machado (GEMARS)</t>
  </si>
  <si>
    <t xml:space="preserve">6.6 Identificar os compostos poluentes emergentes e quantificar a magnitude das concentrações dos micropoluentes e seus efeitos, principalmente sobre o sistema imune e reprodutivo, nas Áreas de Manejo I, II e III </t>
  </si>
  <si>
    <t>Ignacio B. Moreno (UFRGS), Eduardo Secchi (FURG), Marta Cremer (UNIVILLE), Salvatore Siciliano (FIOCRUZ), Paulo Renato Dorneles (UFRJ), Mariana Batha Alonso (UERJ), Lara Gama Vidal (UERJ), Maurício Tavares (CECLIMAR; GEMARS), Carolina Bertozzi (Projeto Biopesca), Camila Domit (UFPR), Ana Rita Santos-Lopes (IPEC), Lupércio Barbosa (ORCA), Jailson F. de Moura (FIOCRUZ), Helio K. C. Secco (FIOCRUZ), Leila Lemos (FIOCRUZ)</t>
  </si>
  <si>
    <t>6.7 Realizar estudos sobre a ecologia alimentar e sua variação espaço-temporal nas Áreas de Manejo I, II e III</t>
  </si>
  <si>
    <t>Análise espaço temporal da dieta concluída</t>
  </si>
  <si>
    <t>Camila Domit (UFPR), Salvatore Siciliano (FIOCRUZ), Barbana Henning (Projeto BioPesca), Angela Teresa Silva e Souza (UEL), Ana Rita Santos-Lopes (IPEC), Marta Cremer (UNIVILLE), André Barreto (UNIVALI), Ignacio Moreno (UFRGS), Silvina Botta (FURG), Emanuel Ferreira (FURG), Jonatas H. F. do Prado (FIOCRUZ), Helio K. C. Secco (FIOCRUZ), Alexandre de Freitas Azevedo (UERJ), Lupércio Barbosa (ORCA)</t>
  </si>
  <si>
    <t>6.8 Caracterizar o repertório sonoro da espécie e os efeitos da poluição sonora.</t>
  </si>
  <si>
    <t>Carolina Bertozzi (Projeto Biopesca), Camila Domit (UFPR), Ana Rita Santos-Lopes (IPEC)</t>
  </si>
  <si>
    <t>6.9 Caracterizar geneticamente e definir área de vida, padrões de deslocamento e grau de residência na Baía da Babitonga, SC.</t>
  </si>
  <si>
    <t>Claudia Rocha-Campos (ICMBio), Paulo Simões-Lopes (UFSC), Tatiana Pimentel (IBAMA)</t>
  </si>
  <si>
    <t>6.10 Investigar os casos de malformações</t>
  </si>
  <si>
    <t xml:space="preserve"> Fernando Rosas (INPA), Paulo H. Ott (UERGS)</t>
  </si>
  <si>
    <t>6.11 Testar alternativas tecnológicas e/ou operacionais para redução da captura acidental da toninha</t>
  </si>
  <si>
    <t>Eduardo Secchi (FURG), Pablo Bordino (Fundación Aquamarina, Argentina), Paul Kinas (FURG), Camila Domit (UFPR), Ana Rita Santos-Lopes (IPEC)</t>
  </si>
  <si>
    <t>Não iniciada.</t>
  </si>
  <si>
    <t>Articulação entre as instituições para agrupamento das informações e análise em conjunto.</t>
  </si>
  <si>
    <t>Há articulação, através de contato com colaboradores, para que o estudo seja iniciado. O assunto foi pauta de discussão em reuniões cientificas.</t>
  </si>
  <si>
    <t>Foram determinados pela primeira vez alguns compostos emergentes organobromados, organoclorados e piretróides. Outros estudos estão em andamento.</t>
  </si>
  <si>
    <t xml:space="preserve">Foi publicado um conjunto de artigos sobre a espécie recentemente que trata de alguns compostos emergentes organobromados, organoclorados e piretróides. </t>
  </si>
  <si>
    <t>Para que todas as espécies sejam atendidas é necessário um montante maior de recursos. Todos os recursos obtidos até o momento vieram de fontes que não o MMA. Da mesma forma é necessária a formação de mais mão de obra especializada.</t>
  </si>
  <si>
    <t>A caracterização do repertório sonoro está bem encaminhada, mas os resultados sobre efeitos da poluição sonora serão concluídos apenas em 2013.</t>
  </si>
  <si>
    <t>Dificuldade em definir metodologias e disponibilidade de tempo</t>
  </si>
  <si>
    <t>Foi realizada uma campanha para marcação de toninhas com transmissores, que deverá ser repetida em outra estação do ano em 2013; também estão sendo realizados trabalhos de fotoidentificação para confirmar padrões de residência.</t>
  </si>
  <si>
    <t>Um estudo de compilação de dados na FMA II foi realizado e apresentado na RT deste ano - 2012, em Puerto Madryn.</t>
  </si>
  <si>
    <t>Acredito que este tema possa ser inserido em análise patológica dos animais. Verificar na próxima reunião do GrupoAssessor a possibilidade de agrupar a ação.</t>
  </si>
  <si>
    <t>Os experimentos com as redes de sulfato de bário e nylon rígido tiverem início em outubro de 2011.A previsão para término da ação é dezembro de 2013.</t>
  </si>
  <si>
    <t>Atraso na condução dos experimentos que estão sendo realizadas na Praia Grande, SP</t>
  </si>
  <si>
    <t>Silvina Botta (FURG)</t>
  </si>
  <si>
    <t xml:space="preserve">Discutir na próxima reunião com o Grupo Assessor. A articuladora sugere que a ação seja agrupada em outra ação. </t>
  </si>
  <si>
    <t>1.1 Efetuar levantamento das comunidades pesqueiras e caracterização da frota de emalhe nas Áreas de Manejo I e II</t>
  </si>
  <si>
    <t>1º IBGE, 2º Danielle Blanc (consultar) 3º Ana Maria Torres</t>
  </si>
  <si>
    <r>
      <t xml:space="preserve">Adicionar IBGE, Danielle Blanc (SEMOC/MPA), Nilamon (TAMAR), Projeto Albatroz, Francine (FEPERJ), Espogero (SAPERJ), Marcelo Viana (UFRJ), Fernando Galhego (CGPEG), Carlos Eduardo Amorim e Davi Tavares (GEMM Lagos), Maurício Hostim e Agnaldo Martins (UFES) </t>
    </r>
    <r>
      <rPr>
        <sz val="16"/>
        <color indexed="10"/>
        <rFont val="Calibri"/>
        <family val="2"/>
      </rPr>
      <t>agrupar da 1.2</t>
    </r>
  </si>
  <si>
    <t>Não iniciada conforme planejado. 
São Paulo: ações pontuais; Praia Grande atualizada; outras localidades de SP serão atualizadas em parceria com o IP/SP.
Santa Catarina: Projeto Toninhas vai realizar um levantamento da comunidade pesqueira em municípios do entorno da baía da Babitonga e Laguna.
Paraná: consultar Camila Domit.</t>
  </si>
  <si>
    <t>Extensa área, inúmeras comunidades pesqueiras ao longo da FMA II, falta de articulação dos grupos de estudo.</t>
  </si>
  <si>
    <t>Agrupada na ação 1.1</t>
  </si>
  <si>
    <t>Adicionar IBGE, Danielle Blanc (SEMOC/MPA), TAMAR-Itajaí, CEPSUL, IP/SP (Santos, Cananéia, Ubatuba), Roberto Wahrlich (UNIVALI), Patricia Sunye (UDESC), Ivo Silva (FEPESC), Camila Domit, Andrigueto e Rodrigo Medeiros (UFPR), Marta Cremer (UNIVILLE)</t>
  </si>
  <si>
    <t>2 dissertações com o levantamento atualizado (Rodrigo Machado UNISINOS - Torres; Karina Ramos FURG - Rio Grande)</t>
  </si>
  <si>
    <t xml:space="preserve">Eduardo Secchi e Paulo Ott </t>
  </si>
  <si>
    <t>1.4 Definir a parcela da frota de emalhe a ser amostrada nas Áreas de Manejo I, II e III</t>
  </si>
  <si>
    <t>Ana Torres (CEPSUL)</t>
  </si>
  <si>
    <t xml:space="preserve">Adicionar IBGE, Nilamon e Gil Salles (TAMAR), Renato Legracie (MMA), Camila Domit (UFPR), Danielle Blanc (SEMOC/MPA), Francine (FEPERJ), Espogero (SAPERJ), Marcelo Viana (UFRJ), Fernando Galhego (CGPEG), Carlos Eduardo Amorim e Davi Tavares (GEMM Lagos), Maurício Hostim e Agnaldo Martins (UFES)  </t>
  </si>
  <si>
    <t>Ação iniciada, porém pontual (Praia Grande - SP)</t>
  </si>
  <si>
    <t>1.5 Monitorar as embarcações para a obtenção de estimativas sobre capturas incidentais de toninha nas Áreas de Manejo I e II</t>
  </si>
  <si>
    <t xml:space="preserve">Monitoramento realizado </t>
  </si>
  <si>
    <t>Monitoramento em andamento no litoral do RS</t>
  </si>
  <si>
    <t>1 artigo científico (Prado et al., 2013), 1 dissertação (Fernanda Tonolli - UESC 2013)</t>
  </si>
  <si>
    <t>Prazo venceu</t>
  </si>
  <si>
    <t>Eduardo Secchi</t>
  </si>
  <si>
    <t>1.6 Executar o monitoramento de praia e de embarcações para a obtenção de estimativas sobre capturas incidentais de toninha na Área de Manejo III</t>
  </si>
  <si>
    <t>Monitoramento realizado e estimativas obtidas</t>
  </si>
  <si>
    <t>Ação em andamento. Existe um banco de dados para as três áreas de manejo.</t>
  </si>
  <si>
    <t>Paulo Ott</t>
  </si>
  <si>
    <t>1.7 Identificar as áreas de maior risco de capturas  incidentais de toninha nas Áreas de Manejo I, II e III</t>
  </si>
  <si>
    <t>Daniel Danilewicz (consultar)</t>
  </si>
  <si>
    <t>Adicionar Ignacio Moreno</t>
  </si>
  <si>
    <t>Agrupada na ação 1.7</t>
  </si>
  <si>
    <t>1.10 Realizar levantamentos aéreos para determinar a estimativa de abundância de toninha nas Áreas de Manejo I, II e III</t>
  </si>
  <si>
    <t xml:space="preserve">Será realizado um levantamento em 2014 no RS e parte de SC (Projeto Toninhas). </t>
  </si>
  <si>
    <t>Estimativa da área III publicada; estimativa das áreas I e II apresentada na CIB</t>
  </si>
  <si>
    <t>1.10 Realizar levantamentos aéreos periódicos para determinar a estimativa de abundância de toninha nas Áreas de Manejo I, II e III</t>
  </si>
  <si>
    <t>Estimativas de abundância realizadas e atualizadas</t>
  </si>
  <si>
    <t>Levantamentos bianuais por FMA</t>
  </si>
  <si>
    <r>
      <t xml:space="preserve">2. Proposição e implementação de medidas de ordenamento </t>
    </r>
    <r>
      <rPr>
        <strike/>
        <sz val="16"/>
        <color indexed="8"/>
        <rFont val="Calibri"/>
        <family val="2"/>
      </rPr>
      <t>pesqueiro</t>
    </r>
    <r>
      <rPr>
        <sz val="16"/>
        <color indexed="10"/>
        <rFont val="Calibri"/>
        <family val="2"/>
      </rPr>
      <t xml:space="preserve"> E CONTROLE DA</t>
    </r>
    <r>
      <rPr>
        <sz val="16"/>
        <color indexed="8"/>
        <rFont val="Calibri"/>
        <family val="2"/>
      </rPr>
      <t xml:space="preserve"> </t>
    </r>
    <r>
      <rPr>
        <strike/>
        <sz val="16"/>
        <color indexed="8"/>
        <rFont val="Calibri"/>
        <family val="2"/>
      </rPr>
      <t>para a</t>
    </r>
    <r>
      <rPr>
        <sz val="16"/>
        <color indexed="8"/>
        <rFont val="Calibri"/>
        <family val="2"/>
      </rPr>
      <t xml:space="preserve"> pesca de emalhe, adequadas à conservação da toninha, em 5 anos</t>
    </r>
  </si>
  <si>
    <t>Para a execução da ação são necessárias a lista de embarcações permissionadas para atuar com rede de emalhe, a estimativa de mortalidade e de abundância nas três áreas de manejo.</t>
  </si>
  <si>
    <t>Em função da IN 12/2012, a ação deverá ser continuada no próximo ciclo do plano.</t>
  </si>
  <si>
    <t>2.3 Definir tecnicamente o tamanho máximo das redes de emalhe das Áreas de Manejo I, II e III</t>
  </si>
  <si>
    <t>Encontra-se em processo de elaboração o Plano de Manejo da APA da Baleia Franca, onde será trabalhada a proposta de uma área de exclusão que inclui o centro-sul do estado. Existe uma proposta de criação da RESEX Santa Marta.
Na Baía da Babitonga, existe uma proposta de criação de UC (APA).
No litoral de SP tem sido feito um ordenamento das APAs.</t>
  </si>
  <si>
    <t>Foi criado o PARNA dos Currais em 2013 (PR)</t>
  </si>
  <si>
    <t>Ana Torres</t>
  </si>
  <si>
    <r>
      <t>Capitania dos Portos, CGPRO (ICMBio), Força Nacional, Marinha do Brasil, Ministério da Pesca, Polícia Federal, Polícia Federal, Polícia Militar,</t>
    </r>
    <r>
      <rPr>
        <sz val="16"/>
        <rFont val="Calibri"/>
        <family val="2"/>
      </rPr>
      <t xml:space="preserve"> Sandro Klippel (IBAMA)</t>
    </r>
  </si>
  <si>
    <t>Operações de fiscalização programadas</t>
  </si>
  <si>
    <t>Tatiana Pimentel</t>
  </si>
  <si>
    <t>Ações de fiscalização realizadas</t>
  </si>
  <si>
    <t>verificar com Tatiana Pimentel</t>
  </si>
  <si>
    <t>Adicionar Vinícius ou Luis Louzada (Escritório regional IBAMA Rio Grande)</t>
  </si>
  <si>
    <t xml:space="preserve">2.11 Articular para que o Grupo de Trabalho (GT) Interministerial de Capturas Incidentais seja criado no âmbito da INI MPA/MMA n°12/2012 </t>
  </si>
  <si>
    <t>A criação de GTs é atribuição do MPA. A INI 12/2012 determina a criação de GTs para tratar de assuntos acerca do CPGP/Demersais - pesca de emalhe, porém há necessidade de discutir as capturas incidentais em outras pescarias. Necessidade de articular esta demanda com o ICMBio e a Gerência de Biodiversidade Aquática e Recursos Pesqueiros-GBA/MMA, representantes do MMA junto ao CTGP (MPA/MMA).</t>
  </si>
  <si>
    <t>VER PAN PEQUENOS CETÁCEOS</t>
  </si>
  <si>
    <t>2.11 Articular para que o Grupo de Trabalho (GT) de Capturas Incidentais de Espécies Ameaçadas no Ambiente Marinho seja criado no âmbito do MMA</t>
  </si>
  <si>
    <t>Ação não iniciada conforme previsto.</t>
  </si>
  <si>
    <t>Depende da ação 3.1</t>
  </si>
  <si>
    <t>A ação deverá ser continuada no próximo ciclo do plano.</t>
  </si>
  <si>
    <t xml:space="preserve">3.2 Elaborar protocolo de avaliação de impacto para incorporar nos TDRs de licenciamento dos empreendimentos/atividades nas áreas de ocorrência da Toninha </t>
  </si>
  <si>
    <t>Protocolo elaborado</t>
  </si>
  <si>
    <t>Camila Domit (consultar)</t>
  </si>
  <si>
    <t>Adicionar CMA, Marta Cremer</t>
  </si>
  <si>
    <t>Fábia Luna (ICMBio), Mariana Pereira (IBAMA)</t>
  </si>
  <si>
    <t>VERIFICAR SE É POSSÍVEL SUBMETER MINUTA OU SOMENTE PROPOSTA</t>
  </si>
  <si>
    <t>Elaborar uma minuta a ser submetida ao CONAMA referente ao licenciamento ambiental de empreendimentos/atividades nas zonas de ocorrência da toninha</t>
  </si>
  <si>
    <t>Carla Marques (CMA)</t>
  </si>
  <si>
    <t>Adicionar Rômulo Melo</t>
  </si>
  <si>
    <t>Refinar o produto da ação 3.4 para elaborar a normativa</t>
  </si>
  <si>
    <t>Adicionar participantes do Workshop da Toninha 2012</t>
  </si>
  <si>
    <t>Articular para que no processo de licenciamento  sejam contempladas medidas compensatórias e mitigadoras direcionadas à conservação das populações de toninhas em cada área de manejo (FMA I, II e III)</t>
  </si>
  <si>
    <t>Camila Domit ou Rômulo Mello (consultar)</t>
  </si>
  <si>
    <t>Adicionar COIMP, Tatiana Pimentel, CMA</t>
  </si>
  <si>
    <t>Não iniciada conforme planejado.</t>
  </si>
  <si>
    <t>Falta de tempo para articular, apoio institucional, técnicos para executar  e recurso financeiro.</t>
  </si>
  <si>
    <t>Ação excluída, reformulada e inserida no objetivo 5</t>
  </si>
  <si>
    <t xml:space="preserve">Em andamento 
</t>
  </si>
  <si>
    <t>Distribuição de cartazes, folhetos e outros materias na região de Cananeia, SP (Ipec - Lisa). 
UNIVALLI: Cartazes em português - 800, espanhol - 500 (Toninha); 1000 - toninha e boto cinza, 5500 livros "A Toninha Babi e Sua Turma", 5000 cartilhas
IBAMA: 5000 cartazes, 15000 folhetos
Camila Domit: almanaque pró-Toninha
ICMBio: material impresso divulgado em rede fast-food
Divulgação da "Carta de São Francisco"( elaborada durante o Workshop  "Ações para a conservação da toninha no litoral brasileiro") na edição número 3  da revista Expedição de campo: o IPeC no Lagamar, de distribuição e download gratuítos (www.ipecpesquisas.org.br).</t>
  </si>
  <si>
    <t>IPeC, Annelise, Tatiana Pimentel</t>
  </si>
  <si>
    <t>4.4 Elaborar e divulgar cartazes, folhetos, livros e outros materiais de divulgação relativos à biologia e conservação da toninha</t>
  </si>
  <si>
    <t>Ignacio Moreno</t>
  </si>
  <si>
    <t>Contemplada na ação criada (interministerial)</t>
  </si>
  <si>
    <t>Solange Zanoni (ICMBio), Fabiana Prado (ICMBio), Mônica Brick Peres (MMA)</t>
  </si>
  <si>
    <r>
      <rPr>
        <sz val="16"/>
        <color indexed="10"/>
        <rFont val="Calibri"/>
        <family val="2"/>
      </rPr>
      <t xml:space="preserve">ver material com a FIOCRUZ, ASCOM/ICMBio
</t>
    </r>
    <r>
      <rPr>
        <sz val="16"/>
        <rFont val="Calibri"/>
        <family val="2"/>
      </rPr>
      <t>Projeto Toninhas:</t>
    </r>
    <r>
      <rPr>
        <sz val="16"/>
        <color indexed="10"/>
        <rFont val="Calibri"/>
        <family val="2"/>
      </rPr>
      <t xml:space="preserve"> </t>
    </r>
    <r>
      <rPr>
        <sz val="16"/>
        <rFont val="Calibri"/>
        <family val="2"/>
      </rPr>
      <t xml:space="preserve">Internet - 135 (60 internacionais), revista - 4, jornal - 58, televisão - 18, rádio - 11
</t>
    </r>
  </si>
  <si>
    <t>Annelise</t>
  </si>
  <si>
    <t>4.8 Atuar junto a empresas para a confecção de produtos com a imagem da toninha</t>
  </si>
  <si>
    <t>Ugo ou Solange (consultar)</t>
  </si>
  <si>
    <t>Adicionar ASCOM, CMA</t>
  </si>
  <si>
    <t>Procurar marcas que usam marketing ambiental; companhias aéres, roupa, gibi, etc</t>
  </si>
  <si>
    <t>Processo para a publicação de uma portaria em trâmite interno no ICMBio</t>
  </si>
  <si>
    <t>Portarias em análise pelo jurídico</t>
  </si>
  <si>
    <t>Paulo Flores (CMA)</t>
  </si>
  <si>
    <t>Ação excluída pois não é mais necessária</t>
  </si>
  <si>
    <t>Workshop de Pesquisa e Conservação da Toninha realizado</t>
  </si>
  <si>
    <t>No papel de articulação da ação, o CEPSUL encaminhou Projeto ao ICMBio, no final de 2012 intitulado: “Fortalecimento da governança ecossistêmica na Baía da Babitonga, litoral norte de Santa Catarina, em apoio à criação de Unidade de Conservação”, prevendo meios para tornar o processo efetivo, incluindo, especialmente, a articulação política. Até o presente a instituição não comunicou sobre sua aprovação ou reprovação e não viabilizou recursos para dar andamento às ações previstas para o exercício de 2013.
Moção de apoioa da CONAPA BF; TAC do MPF/Joinville (R$ 8.000.000,00), Sentença Judicial, Proposta de evento entre ICMBio e autoridades estaduais.</t>
  </si>
  <si>
    <t>Aproveitar o momento político e a disponibilidade  de recursos para dar consequência à proposta. Retirar a proposta da criação da Unidade do Albardão, deixando a indicação para ações futuras, após os primeiros 5 anos</t>
  </si>
  <si>
    <t xml:space="preserve">Atuar junto às instituições, autoridades envolvidas, MPF, Poder Judiciário e Sociedade Civil para viabilizar a criação da APA da Baía da Babitonga
</t>
  </si>
  <si>
    <t>R$ 25.300,00 - previstos pelo Projeto enviado em 2013 ao ICMBio</t>
  </si>
  <si>
    <t>Marta Cremer e Therezinha Novais (UNIVILLE), ESREG ibama (JOINVILLE), Redes Meros do Brasil(Leopoldo Cavaleri), ECOMAR (Fabiano Grecco), AMECA (Ana Paula Cortez)</t>
  </si>
  <si>
    <t xml:space="preserve">Não iniciada. Oficialmente o Brasil ainda não está no CMS. </t>
  </si>
  <si>
    <t>É possível trabalhar tecnicamente com outros países mesmo sem que o Brasil tenha sido oficializado no CMS</t>
  </si>
  <si>
    <t xml:space="preserve">5.6 Atuar junto ao MMA para desenvolvimento de um Memorando de Entendimento (MoU) entre o Secretariado da CMS e os governos da Argentina, Brasil e Uruguai </t>
  </si>
  <si>
    <t>Memorando (MoU) contendo as ações de manejo e conservação multinacionais assinado</t>
  </si>
  <si>
    <t xml:space="preserve">O MoU deve conter ações de manejo e conservação multinacionais, envolvendo Argentina, Brasil e Uruguai, </t>
  </si>
  <si>
    <t>MMA está trabalhando em uma proposta para qualificar a participação brasileira na CIB</t>
  </si>
  <si>
    <t>Mônica</t>
  </si>
  <si>
    <t>Atuar junto ao MMA para organizar e qualificar a atuação da delegação científica brasileira na CIB com representação nos Sub-Comitês pertinentes</t>
  </si>
  <si>
    <t>Procedimento institucional de atuação do Brasil na CIB criado, garantindo a discussão contínua dos temas das agendas das reuniões da IWC, incluindo a comunidade científica e órgãos governamentais</t>
  </si>
  <si>
    <t>CMA/ICMBio, REMAB, Renato (SBF/MMA)</t>
  </si>
  <si>
    <t>Ação excluída porque já está inclusa na ação 5.7</t>
  </si>
  <si>
    <t>5.9  Estabelecer procedimentos para garantir a discussão contínua dos temas das agendas das reuniões da IWC, incluindo a comunidade científica e órgãos governamentais</t>
  </si>
  <si>
    <t>Agrupada na ação 5.7</t>
  </si>
  <si>
    <t>Agrupada na ação 5.6</t>
  </si>
  <si>
    <t>revisar articulador</t>
  </si>
  <si>
    <t>Na revisão do roteiro metodológico foi incluída a obrigatoriedade de realizar ações de conservação para espécies ameaçadas</t>
  </si>
  <si>
    <t>Deisi Balensiefer (CMA)</t>
  </si>
  <si>
    <t>Verificar os resultados do Workshop Ações para a Conservação da Toninha 2012, realizado em São Francisco do Sul.</t>
  </si>
  <si>
    <t>ver relatório VII workshop Toninha 2010</t>
  </si>
  <si>
    <t xml:space="preserve">Ná Area de Manejo II novas estimativas de idades dos individuos estão sendo realizadas com a finalidade de refinar as estimativas das idades de primeira maturação dos machos e das fêmeas. Na área de manejo III não foram obtidas novas estimativas porém a coleta de gônadas e dentes de individuos provenientes de encalhes ou de captura incidental continua. Informações sobre o andamento das atividades na Area de Manejo I não foram comunicadas ao articulador até o momento. </t>
  </si>
  <si>
    <t>A estrutura etária vem sendo conduzida por grupos de pesquisa independentes. Falta a compilação dos dados (CB). 
Estudo realizado por pesquisadores do IPeC, entre 2010 e 2012, sobre a captura acidental de toninhas  no complexo estuarino-lagunar de Cananeia, SP (IPeC).
Elaborado o documento DT 19 VII Workshop Toninha 2010 (PO)</t>
  </si>
  <si>
    <t>DISSERTAÇÃO:                                                                                                                       - "Captura acidental da Toninha, Pontoporia blainvillei (CETACEA: PONTOPORIIDAE) e do boto-cinza, Sotalia guianensis (CETACEA: DELPHINIDAE) em rees de pesca no complexo estuarino lagunar de Cananeia, litoral Sul do Estado de São Paulo."                                                                                                             ARTIGO submetido para publicação na revista "Biodiversity and conservation":                                                                                                                       - Interactions of Franciscana dolphin, Pontoporia blainvillei (Cetacea: Pontoporiidae) and Guiana dolphin, Sotalia guianensis (Cetacea: Delphinidae) with fishing activities in the southern coast of the State of São Paulo, Brazil.</t>
  </si>
  <si>
    <t xml:space="preserve">Compilação dos dados dos diferente grupos (CB). </t>
  </si>
  <si>
    <t>Carolina Bertozzi (Projeto Biopesca), Lisa Oliveira (IPeC), Paulo Ott</t>
  </si>
  <si>
    <t xml:space="preserve">Em andamento. </t>
  </si>
  <si>
    <t xml:space="preserve">Morfologia: 1 dissertação (Beatriz Barbato FURG) e 1 artigo (Barbato et al 2012);
Isótopos estáveis: 1 tese (Silvina Botta FURG) e DT 5 workshop VII Toninha 2010;
Genética: resultados do workshop VII Toninha 2010
Parasitos: DT 11 workshop VII Toninha 2010 </t>
  </si>
  <si>
    <t>Paulo Ott, Eduardo Secchi, Juliana Marigo</t>
  </si>
  <si>
    <t>Estudo realizado por pesquisadores do IPeC, entre 2010 e 2012, sobre o conhecimento tradicional de pescadores na região do Complexo Estuarino Lagunar de Cananéia, SP (IPeC).</t>
  </si>
  <si>
    <t>DISSERTAÇÃO:                                                                                                                       - "Captura acidental da Toninha, Pontoporia blainvillei (CETACEA: PONTOPORIIDAE) e do boto-cinza, Sotalia guianensis (CETACEA: DELPHINIDAE) em rees de pesca no complexo estuarino lagunar de Cananeia, litoral Sul do Estado de São Paulo. - Capítulo II: Conhecimento tradicional de pescadores na região do Complexo Estuarino Lagunar de Cananéia, SP."</t>
  </si>
  <si>
    <t>Lisa (IPeC)</t>
  </si>
  <si>
    <t xml:space="preserve">Estão em andamento diversos estudos que buscam a determinação de micropoluentes em tecidos da espécie. Os estudos sobre efeito ainda estão em fase inicial. </t>
  </si>
  <si>
    <t>Foram publicados ao menos 8 artigos desde o início da ação (5 artigos a partir de 2012). Micropoluentes emergentes e níveis de poluentes clássicos (metais e alguns compostos organoclorados) foram identificados nas áreas de manejo I, II, III. Porém, os estudos sobre efeitos estão em fase incial.
1 dissertação (Lizete Pandolfo UFRGS 2012)</t>
  </si>
  <si>
    <t>Cabe ressaltar que o aporte de recursos para tal ação é considerado baixo, sendo suprido por projetos pontuais de pesquisa.</t>
  </si>
  <si>
    <t>José Lailson Brito Junior</t>
  </si>
  <si>
    <t>Os achados que foram publicados mostram que a toninha apresenta elevadas concentrações de poluentes em seus tecidos. A significância toxicológica dessas concentrações depende da compreensão dos efeitos. Porém, poucas iniciativas têm sido implementadas para cruzamento de informações com outras pesquisas que busquem achados que possam ter relação com a exposição aos poluentes (p. ex. anomalias ósseas, falhas reprodutivas, baixa imune). Um ponto importante de ser ressaltado é que em muitos casos mesmo dados primários dos animais, como idade e maturidade sexual, não são gerados difcultando interpretações. Talvez fosse prioritário estabelecer núcleos geradores desse tipo de informação (laboratórios referência) para que pelo menos a idade e a maturidade sexual sejam acessadas em larga escala. Os trabalhos com marcadores moleculares de efeito e exposição estão em fase incial e talvez até o fim da ação tenhamos um primeiro cenário.</t>
  </si>
  <si>
    <t xml:space="preserve">6.6 Identificar os compostos poluentes emergentes e quantificar a magnitude das concentrações dos micropoluentes, bem como avaliar seus efeitos sobre o sistema imune e reprodutivo, nas Áreas de Manejo I, II e III </t>
  </si>
  <si>
    <t>Adicionar Tatiana Bisi (MAQUA)</t>
  </si>
  <si>
    <t>Em andamento. 1 tese em andamento (análise temporal).</t>
  </si>
  <si>
    <r>
      <t>DT 18 Workshop VII Toninha 2010
1 dissertação (Barbara Henning 2011? IB/USP)</t>
    </r>
    <r>
      <rPr>
        <sz val="16"/>
        <color indexed="10"/>
        <rFont val="Calibri"/>
        <family val="2"/>
      </rPr>
      <t xml:space="preserve"> - conferir se já está na planilha de 2012</t>
    </r>
  </si>
  <si>
    <t>Paulo, Juliana</t>
  </si>
  <si>
    <t>1 mestrado (poluição sonora) e 1 artigo (comunicação social) em andamento</t>
  </si>
  <si>
    <t>Dificuldades metodológicas.</t>
  </si>
  <si>
    <t>Marta Cremer, Annelise (UNIVILLE)</t>
  </si>
  <si>
    <t>Licença SISBIO suspensa; dificuldades financeiras.
1 animal marcado em abril de 2013 com transmissão de dados até o momento (ago/2013) - permanece na Baía da Babitonga; menor área de vida que o reportado em dados anteriores.</t>
  </si>
  <si>
    <t>Licença SISBIO suspensa; é necessária a realização de amostragens em outras estações do ano, até o momento os dados sobre área de vida com transmissores satelitais são referentes a primavera.</t>
  </si>
  <si>
    <t>Inserir Haydee Cunha (UFRJ). Retirar Cláudia Rocha.</t>
  </si>
  <si>
    <t>Apoio do CMA na liberação da licença</t>
  </si>
  <si>
    <t>ver dados Camila</t>
  </si>
  <si>
    <t>6.10 Investigar os casos de má formações</t>
  </si>
  <si>
    <t>Adicionar GEMARS</t>
  </si>
  <si>
    <t>Projeto com redes alternativas na Praia Grande, SP em andamento, previsão de ultimos testes em janeiro de 2014.</t>
  </si>
  <si>
    <t>Dificuldade em atingir o esforço de pesca necessário para teste estatístico</t>
  </si>
  <si>
    <t>Formar rede de Educação Ambiental para Conservação da Toninha</t>
  </si>
  <si>
    <t xml:space="preserve">Criar grupo com representantes de EA regionais das instituições </t>
  </si>
  <si>
    <t>Lista de discussão</t>
  </si>
  <si>
    <t>Carolina Bertozzi</t>
  </si>
  <si>
    <t>IPeC, Camila Domit, Projeto Toninhas (UNIVILLE), MAQUA, NEMA, GEMARS, REMAB, ICMBio</t>
  </si>
  <si>
    <t>Criar banco de dados com material de divulgação sobre a Toninha</t>
  </si>
  <si>
    <t>Material divulgado na página do Consórcio Franciscana (www.pontoporia.org)</t>
  </si>
  <si>
    <t>Juliana Marigo</t>
  </si>
  <si>
    <t>Organizar o I Encontro de EA para Conservação da Toninha</t>
  </si>
  <si>
    <t>Evento realizado</t>
  </si>
  <si>
    <t>Mobilizar a ASCOM/ICMBio para divulgar o tema Conservação da Toninha nas mídias externas</t>
  </si>
  <si>
    <t>Inserção do tema nas mídias externas</t>
  </si>
  <si>
    <t>Solange Zanoni (CMA)</t>
  </si>
  <si>
    <r>
      <t xml:space="preserve">Incluir a espécie </t>
    </r>
    <r>
      <rPr>
        <i/>
        <sz val="16"/>
        <color indexed="8"/>
        <rFont val="Calibri"/>
        <family val="2"/>
      </rPr>
      <t>Pontoporia  blainvillei</t>
    </r>
    <r>
      <rPr>
        <sz val="16"/>
        <color indexed="8"/>
        <rFont val="Calibri"/>
        <family val="2"/>
      </rPr>
      <t xml:space="preserve"> e ações para sua proteção nos  planos  de  manejo  das  UCs ao longo da zona costeira entre os Estados do Rio Grande do Sul e Espírito 
Santo</t>
    </r>
  </si>
  <si>
    <t>Espécie listada nos diagnósticos das UCs e ações para sua proteção inclusas nos planos de manejo das Ucs da sua área de ocorrência</t>
  </si>
  <si>
    <t>MMA, REMAB</t>
  </si>
  <si>
    <t>Elaborar um memorand</t>
  </si>
  <si>
    <r>
      <t xml:space="preserve">Elaborar propostas de criação de UCs em áreas prioritárias para a conservação de </t>
    </r>
    <r>
      <rPr>
        <i/>
        <sz val="16"/>
        <color indexed="8"/>
        <rFont val="Calibri"/>
        <family val="2"/>
      </rPr>
      <t>Pontoporia blainvillei</t>
    </r>
  </si>
  <si>
    <t>Propostas de criação de UCs elaboradas</t>
  </si>
  <si>
    <t>Verificar pertinência das áreas sugeridas pelo documento do workshop levando em consideração áreas de ocorrência e alta incidência de captura da Toninha;
Verificar relatórios do PMP</t>
  </si>
  <si>
    <t>Articular a criação (em trâmite) da Reserva  de Desenvolvimento Sustentável  Costeiro  Marinha  da  Foz  do  Rio  do  Doce (ES)</t>
  </si>
  <si>
    <t>UC criada</t>
  </si>
  <si>
    <t xml:space="preserve">Nilamon, Joca (TAMAR), Jonathas Barreto (PROTAMAR) </t>
  </si>
  <si>
    <t>Articular a criação (em trâmite) do Parque  Nacional  Marinho  do Albardão (RS), considerando a proposta de ampliação da área marinha</t>
  </si>
  <si>
    <t>UC criada com a área de ampliação proposta</t>
  </si>
  <si>
    <t>Kleber (NEMA), MMA, FURG, CMA, GEMARS</t>
  </si>
  <si>
    <t>Articular a inserção do tema Conservação da Toninha no Programa Nacional de Educação Ambiental (formal e não formal)</t>
  </si>
  <si>
    <t xml:space="preserve">Tema inserido no Programa Nacional de Educação Ambiental </t>
  </si>
  <si>
    <t>Articulação interministerial para divulgação do tema Conservação da Toninha</t>
  </si>
  <si>
    <t>Tema Conservação da Toninha divulgado</t>
  </si>
  <si>
    <t>Ugo Vercillo</t>
  </si>
  <si>
    <t>MMA, MEC, MD, Min. das Comunicações</t>
  </si>
  <si>
    <t>Obj 6</t>
  </si>
  <si>
    <r>
      <t xml:space="preserve">Avaliar a efetividade das INIs MPA/MMA n°12/2012 (ordenamento do emalhe) e nº 03/2013 (anchova) para a conservação da espécie </t>
    </r>
    <r>
      <rPr>
        <i/>
        <sz val="16"/>
        <color indexed="8"/>
        <rFont val="Calibri"/>
        <family val="2"/>
      </rPr>
      <t>Pontoporia blainvillei</t>
    </r>
  </si>
  <si>
    <t>Relatório</t>
  </si>
  <si>
    <t>GEMARS, MMA, MPA, CEPSUL, CMA, NEMA</t>
  </si>
  <si>
    <t>Manter no novo ciclo do PAN</t>
  </si>
  <si>
    <t>Obj 2</t>
  </si>
  <si>
    <t xml:space="preserve">Avaliar o cumprimento das INIs MPA/MMA n°12/2012 (ordenamento do emalhe) e nº 03/2013 (anchova) </t>
  </si>
  <si>
    <t>Relatório com ações de fiscalização efetuadas</t>
  </si>
  <si>
    <t>REMAB, ESREGs/SUPES IBAMA, UCs marinhas e costeiras do Sudeste e Sul, Polícias Militares Ambientais, PF, Marinha do Brasil, FURG, UNIVILLE, UERGS, UNIVALI, UFRGS, GEMARS, NEMA, IP/SP, CEPSUL, CMA, Universidades e ONGs</t>
  </si>
  <si>
    <t xml:space="preserve">Identificar e propor ajustes necessários às INIs MPA/MMA n°12/2012 (ordenamento do emalhe) e nº 03/2013 (anchova) </t>
  </si>
  <si>
    <t>Proposta de ajustes elaborada</t>
  </si>
  <si>
    <t>Ana Maria Torres</t>
  </si>
  <si>
    <t>Mônica, Renato, Eduardo, Marta, Dan, Paulo Ott, Carolina (Biopesca), Tatiana Pimentel, Tatiana Bisi, Camila Domit</t>
  </si>
  <si>
    <t>Ago- 13</t>
  </si>
  <si>
    <t>Daniel Danilewicz, CMA, REMAB</t>
  </si>
  <si>
    <t>Ampliação da proposta (workshop)</t>
  </si>
  <si>
    <t>PLANO DE AÇÃO NACIONAL DE CONSERVAÇÃO DE ESPÉCIES AMEAÇADAS DE EXTINÇÃO - PAN</t>
  </si>
  <si>
    <t>Plano de Ação Nacional para a Conservação da Toninha - PAN Toninha</t>
  </si>
  <si>
    <t>Objetivo geral do PAN</t>
  </si>
  <si>
    <t>EVITAR O DECLÍNIO POPULACIONAL DA TONINHA NA SUA ÁREA DE OCORRÊNCIA NO BRASIL (ES 18°20′S ATÉ RS 33°45′S)</t>
  </si>
  <si>
    <t>Data da monitoria</t>
  </si>
  <si>
    <t>16/11/2017 - 15/01/2018 (virtual)</t>
  </si>
  <si>
    <t>Nº</t>
  </si>
  <si>
    <t>Ação</t>
  </si>
  <si>
    <t>Produto</t>
  </si>
  <si>
    <t>Resultados esperados</t>
  </si>
  <si>
    <t>Período</t>
  </si>
  <si>
    <t>Articulador</t>
  </si>
  <si>
    <t>Custo estimado (R$)</t>
  </si>
  <si>
    <t>Colaboradores</t>
  </si>
  <si>
    <t>Localização</t>
  </si>
  <si>
    <t>Observações</t>
  </si>
  <si>
    <t>Ação não iniciada no período previsto</t>
  </si>
  <si>
    <t>Ação iniciada e não concluída no período previsto</t>
  </si>
  <si>
    <t>Início</t>
  </si>
  <si>
    <t>Fim</t>
  </si>
  <si>
    <t>Localidades</t>
  </si>
  <si>
    <t>Área de relevância</t>
  </si>
  <si>
    <t>1.1</t>
  </si>
  <si>
    <t>Efetuar levantamento das comunidades pesqueiras e caracterização da frota de emalhe nas Áreas de Manejo I e II</t>
  </si>
  <si>
    <t>Ana Maria Torres (CEPSUL</t>
  </si>
  <si>
    <t xml:space="preserve">Grupo Oficina: Estão contempladas na área de Manejo I e III pelo Projeto FUNBIO. 
Embora entre 2012 e 2014 tenham sido feitas algumas pesquisas com a frota de emalhe, em especial para atendimento de demandas específicas de ordenamento pesqueiro, este levantamento não foi realizado da maneira devida, nem contatado os colaboradores, sendo considerada a ação como não concluída, visto que seu término seria janeiro de 2015. Com a aposentadoria da servidora em 2016, não há como manter esta articulação, sendo que nos colocamos à disposição como colaboradores caso a ação seja mantida ou ação semelhante seja definida nos novos PANs. Dentre as dificuldades encontradas, com certeza a inconstância na Gestão Pesqueira no país e a falta de pessoal diante das novas diretrizes dos centros de biodiversidade marinha, também podem ser contabilizadas como causadores da falta de conclusão desta ação. </t>
  </si>
  <si>
    <t>Oficina 
 Roberta Aguiar</t>
  </si>
  <si>
    <t>1.3</t>
  </si>
  <si>
    <t>Atualizar o levantamento das comunidades pesqueiras e a caracterização da frota de emalhe na Área de Manejo III</t>
  </si>
  <si>
    <t>Maurício Tavares (CECLIMAR/IB/UFRGS)</t>
  </si>
  <si>
    <t xml:space="preserve">Eduardo Secchi e Paulo Ott
Maurício Tavares </t>
  </si>
  <si>
    <t>1.4</t>
  </si>
  <si>
    <t>Definir a parcela da frota de emalhe a ser amostrada nas Áreas de Manejo I, II e III</t>
  </si>
  <si>
    <t xml:space="preserve">Considerando que não houve o levantamento acima, a inoperância e inconsistências no RGP, cuja principal parcela é da frota industrial, mesmo que algumas pesquisas com a frota de emalhe tenham sido feitas no âmbito do CEPSUL, em atendimento a demandas específicas, esta definição não pode ser feita, sendo considerada como ação não concluída, visto que seu término seria dezembro de 2014. Com a aposentadoria da servidora em 2016, não há como manter esta articulação. Colocamo-nos à disposição como colaboradores caso a ação seja mantida ou ação semelhante seja definida nos novos PANs. Dentre as dificuldades encontradas, com certeza a inconstância na Gestão Pesqueira no país e a falta de pessoal diante das novas diretrizes dos centros de biodiversidade marinha, também podem ser contabilizadas como causadores da falta de conclusão desta ação. </t>
  </si>
  <si>
    <t>Roberta Aguiar</t>
  </si>
  <si>
    <t>1.5</t>
  </si>
  <si>
    <t>Monitorar as embarcações para a obtenção de estimativas sobre capturas incidentais de toninha nas Áreas de Manejo I e II</t>
  </si>
  <si>
    <t>Na FMA I (ES e RJ) o IBJ vem executando o monitoramento das capturas acidentais, a partir do edital do FUNBIO. Na FMA II, o monitoramento vem sendo realizado em Laguna/SC pela UDESC. No Paraná o monitoramento foi realizado pela UFPR, em São Paulo, este foi realizado no litoral sul pelo IOUSP e no litoral centro pelo Instituto Biopesca.</t>
  </si>
  <si>
    <t>Produtos ainda estão sendo gerados (publicações)</t>
  </si>
  <si>
    <t>Dados fidedignos dos pescadores, devido ao receio a IN 12/12</t>
  </si>
  <si>
    <t>Carolina Pacheco Bertozzi</t>
  </si>
  <si>
    <t>Dificuldade de acesso aos mapas de bordo e as informações de captura acidental devido ao receio dos pescadores, em especial a IN 12/12. Porém deve-se ressaltar a importância da continuidade do monitoramento, seja através de programas de observadores de bordo ou outras metodologias para acompanhamento da mortalidade ocasionada pela pesca.</t>
  </si>
  <si>
    <t>1.6</t>
  </si>
  <si>
    <t>Executar o monitoramento de praia e de embarcações para a obtenção de estimativas sobre capturas incidentais de toninha na Área de Manejo III</t>
  </si>
  <si>
    <t>1.7</t>
  </si>
  <si>
    <t>Identificar as áreas de maior risco de capturas  incidentais de toninha nas Áreas de Manejo I, II e III</t>
  </si>
  <si>
    <t>1.10</t>
  </si>
  <si>
    <t>Realizar levantamentos aéreos periódicos para determinar a estimativa de abundância de toninha nas Áreas de Manejo I, II e III</t>
  </si>
  <si>
    <t xml:space="preserve">Grupo oficina: Houve amostrada todas as áreas ao menos uma vez em períodos pontuais. Atualmente o Projeto FUNBIO financia a amostragem das áreas I e III. </t>
  </si>
  <si>
    <t>oficina</t>
  </si>
  <si>
    <t>2. Proposição e implementação de medidas de ordenamento e controle da pesca de emalhe, adequadas à conservação da toninha, em 5 anos</t>
  </si>
  <si>
    <t>2.1</t>
  </si>
  <si>
    <t>Articular para que o GT de Emalhe (interministerial) seja criado</t>
  </si>
  <si>
    <t>2.2</t>
  </si>
  <si>
    <t xml:space="preserve">Consolidar proposta de subsídio para o ordenamento pesqueiro (tamanho de rede, permissionamento, presença de observador de bordo e áreas de exclusão de pesca) considerando as três Áreas de Manejo da toninha (FMA I, II e III), com base em documento do GT de Emalhe </t>
  </si>
  <si>
    <t>Será obtido para as áreas I e III pelo Projeto financiado pelo FUNBIO.</t>
  </si>
  <si>
    <t>2.3</t>
  </si>
  <si>
    <t>Definir tecnicamente o tamanho máximo das redes de emalhe das Áreas de Manejo I, II e III</t>
  </si>
  <si>
    <t>2.4</t>
  </si>
  <si>
    <t>Articular junto ao MPA e ao MMA para que, no mínimo, a proposta iniciada pelo GT de Emalhe seja considerada no atual processo de ordenamento da pesca de emalhe (para as três áreas)</t>
  </si>
  <si>
    <t>Ação concluída, mas insatisfatória pela falta de fiscalização.</t>
  </si>
  <si>
    <t>2.5</t>
  </si>
  <si>
    <t>Fazer gestão junto ao Ministério da Pesca para que novas licenças de pesca de emalhe não sejam concedidas, e que o permissionamento seja específico por modalidade</t>
  </si>
  <si>
    <t>2.6</t>
  </si>
  <si>
    <t xml:space="preserve">Estabelecer áreas de exclusão de pesca de emalhe (permanentes ou temporárias), com especial atenção às áreas dos Municípios de Macaé, Carapebus e Quissamã (entorno do Parque Nacional de Jurubatiba) - Área de Manejo I </t>
  </si>
  <si>
    <t>2.7</t>
  </si>
  <si>
    <t>Estabelecer áreas de exclusão de pesca de emalhe (permanentes ou temporárias), com especial atenção às áreas do Albardão, litoral norte do RS, entorno do REVIS da Ilha dos Lobos e do Parque Estadual de Itapeva e desembocadura dos estuários dos rios Mampituba, Tramandaí e da Lagoa dos Patos (RS, Área de Manejo III)</t>
  </si>
  <si>
    <t xml:space="preserve">Daniel Danilewicz (GEMARS; AQUALIE), Eduardo Secchi (FURG), Emanuel Ferreira (FURG), Maurício Tavares (CECLIMAR/IB/UFRGS),   Ney Cantarutti Júnior (ICMBio), Paulo H. Ott (UERGS) </t>
  </si>
  <si>
    <t>2.8</t>
  </si>
  <si>
    <t xml:space="preserve">As dificuldades encontram-se na falta de atuação dos Subcomitês científicos e CPGs (demersais do sudeste e sul) mesmo que já definidos e publicados. Também a inconstância na Gestão Pesqueira no país e a falta de pessoal diante das novas diretrizes dos centros de biodiversidade marinha, também podem ser contabilizadas como dificuldades encontradas. </t>
  </si>
  <si>
    <t>oficina                                                                  Roberta Aguiar</t>
  </si>
  <si>
    <t>2.9</t>
  </si>
  <si>
    <t>Fazer gestão junto ao Ministério da Pesca para que um novo modelo de permissionamento seja implementado, no qual licenças múltiplas não sejam admitidas</t>
  </si>
  <si>
    <t>Foi contemplada pela INI.</t>
  </si>
  <si>
    <t>2.10</t>
  </si>
  <si>
    <t>Sem fiscalização</t>
  </si>
  <si>
    <t>2.11</t>
  </si>
  <si>
    <t>Articular para que o Grupo de Trabalho (GT) de Capturas Incidentais de Espécies Ameaçadas no Ambiente Marinho seja criado no âmbito do MMA</t>
  </si>
  <si>
    <t xml:space="preserve">GT Criado </t>
  </si>
  <si>
    <t>Portaria ICMBio 306, de 04/05/17</t>
  </si>
  <si>
    <t>Fabrício (ICMBio)</t>
  </si>
  <si>
    <t>2.12</t>
  </si>
  <si>
    <t>Sera obtido para as áreas I e III pelo Projeto financiado pelo FUNBIO.</t>
  </si>
  <si>
    <t>2.13</t>
  </si>
  <si>
    <t>O CEPSUL de forma contínua preocupa-se com as medidas de ordenamento que impactam a biodiversidade marinha, com especial atenção às espécies ameaçadas. Sendo assim, já foram identificados alguns ajustes à estas INs, entretanto, o fórum adequado para sua proposição não está em funcionamento. Outras medidas que estão também sendo revistas em paralelo trata-se da INI n°10 de 2011 sobre o permissionamento que também tem grande inter-relação com estas medidas. Alguns ajustes já foram propostos, mas sem efetiva implementação, portanto com certeza não atingem os resultados esperados. A ação pode ser considerada como parcialmente concluída, visto a data de término agosto de 2015.</t>
  </si>
  <si>
    <t>3.1</t>
  </si>
  <si>
    <t xml:space="preserve">Elaborar um protocolo mínimo para avaliação de impactos e monitoramento dos empreendimentos/atividades nos locais de ocorrência da toninha ("sensu" Resolução 237 CONAMA) </t>
  </si>
  <si>
    <t>Foi elaborado um documento e encaminhado a DILIC</t>
  </si>
  <si>
    <t>Documento</t>
  </si>
  <si>
    <t>Desinteresse por parte da DILIC</t>
  </si>
  <si>
    <t>Marta Jussara Cremer</t>
  </si>
  <si>
    <t>Seria muito importante sua continuidade</t>
  </si>
  <si>
    <t>3.2</t>
  </si>
  <si>
    <t xml:space="preserve">Elaborar protocolo de avaliação de impacto para incorporar nos TDRs de licenciamento dos empreendimentos/atividades nas áreas de ocorrência da Toninha </t>
  </si>
  <si>
    <t xml:space="preserve">Camila Domit </t>
  </si>
  <si>
    <t>Camila Domit</t>
  </si>
  <si>
    <t>3.3</t>
  </si>
  <si>
    <t>3.4</t>
  </si>
  <si>
    <t>Mapear as áreas de restrição/exclusão de atividades/empreendimentos causadores de significativo impacto ambiental em áreas de ocorrência da toninha</t>
  </si>
  <si>
    <t>Ana R. Santos-Lopes (IPeC), Camila Domit (UFPR), Carolina Bertozzi (Projeto Biopesca), Eduardo Secchi (FURG), Emygdio Monteiro-Filho (IPeC; UFPR), Kleber G. Silva (NEMA), Maurício Tavares (CECLIMAR/IB/UFRGS), Paulo H. Ott (UERGS), Salvatore Siciliano (FIOCRUZ)</t>
  </si>
  <si>
    <t>Foi organizado um workshop em 2012 e realizadas reuniões em Brasília para entrega do documento no ICMBIO e DILIC</t>
  </si>
  <si>
    <t>Carta de São Francisco e anexos</t>
  </si>
  <si>
    <t>Desinteresse por parte dos órgãos públicos</t>
  </si>
  <si>
    <t>3.5</t>
  </si>
  <si>
    <t>Falta de reconhecimento pelos órgãos ambientais.</t>
  </si>
  <si>
    <t>3.6</t>
  </si>
  <si>
    <t xml:space="preserve">Camila Domit ou Rômulo Mello </t>
  </si>
  <si>
    <t>Este protocolo não seguiu adiante frente a desestruturação dos centros do IBAMA responsáveis pelo licenciamento de empreendimentos costeiros. A nova configuração foi estabelecida no ano de 2017 e acredito que uma aproximação entre pesquisadores especialistas, CMA e IBAMA deve ser reiniciada. Recentemente o TAMAR elaborou um documento com orientações e metodologias para monitoramentos relacionados a licenciamentos de empreendimentos com potencial impacto à tartarugas marinhas. Acredito que podemos ter este como base e elaborar um produto semelhante, desde que o diálogo com o IBAMA seja estabelecido para que exista abertura de aplicação do documento em ações futuras.</t>
  </si>
  <si>
    <t>4.2</t>
  </si>
  <si>
    <t>Elaborar uma identidade visual para a toninha</t>
  </si>
  <si>
    <t>Ação já implementada com a criação da identidade visual do Consórcio Franciscana.</t>
  </si>
  <si>
    <t>Identidade visual e homepage do Consórcio</t>
  </si>
  <si>
    <t>Não houve</t>
  </si>
  <si>
    <t>Ampliar a visibilidade do Consórcio Franciscana</t>
  </si>
  <si>
    <t>4.3</t>
  </si>
  <si>
    <t>Produzir vídeo-documentário sobre a toninha</t>
  </si>
  <si>
    <t>Documentário produzido</t>
  </si>
  <si>
    <t>1 videodocumentário produzido</t>
  </si>
  <si>
    <t>Divulgação</t>
  </si>
  <si>
    <t>Criação de um canal no youtube e produção de pequenos vídeos</t>
  </si>
  <si>
    <t>4.4</t>
  </si>
  <si>
    <t>Elaborar e divulgar cartazes, folhetos, livros e outros materiais de divulgação relativos à biologia e conservação da toninha</t>
  </si>
  <si>
    <t>Vem sendo realizada, e a continuidade será dependente de cada financiamento.</t>
  </si>
  <si>
    <t>4.7</t>
  </si>
  <si>
    <t>Promover a inserção da toninha na mídia nacional</t>
  </si>
  <si>
    <t>Ação continua não tem uma conclusão determinada.</t>
  </si>
  <si>
    <t>4.8</t>
  </si>
  <si>
    <t>Atuar junto a empresas para a confecção de produtos com a imagem da toninha</t>
  </si>
  <si>
    <t>Daniel Danilewicz (GEMARS; AQUALIE), Jesuina M. da Rocha (Instituto Aqualie), Maurício Tavares (CECLIMAR/IB/UFRGS), Paulo Flores (ICMBio), Salvatore Siciliano (FIOCRUZ)</t>
  </si>
  <si>
    <t>5.1</t>
  </si>
  <si>
    <t>Articular para publicação de Instrumento legal sobre molestamento intencional, incluindo normas para a proteção dos pequenos cetáceos, em UCs</t>
  </si>
  <si>
    <t>Ana Maria Torres (CEPSUL), Ana R. Santos-Lopes (IPeC), Artur Andriolo (Instituto Aqualie), Camila Domit (UFPR), Carolina Bertozzi (Projeto Biopesca), Daniel Danilewicz (GEMARS; AQUALIE), Eduardo Secchi (FURG), Emygdio Monteiro-Filho (IPeC; UFPR), Fernando Rosas (INPA), Henrique Ilha (ICMBio), Jesuina M. da Rocha (Instituto Aqualie), Kleber G. Silva (NEMA), Marcelo Cavallini (ICMBio), Marta Cremer (UNIVILLE), Maurício Tavares (CECLIMAR/IB/UFRGS), Paulo C. Simões-Lopes (UFSC), Paulo Flores (ICMBio), Paulo H. Ott (UERGS), Salvatore Siciliano (FIOCRUZ), Sandro Klippel (IBAMA), Yuri Paiva (IBAMA)</t>
  </si>
  <si>
    <t>portaria elaborada pelo CMA</t>
  </si>
  <si>
    <t>Fabia Luna</t>
  </si>
  <si>
    <t>5.3</t>
  </si>
  <si>
    <t>Buscar apoio para o VII Workshop de Pesquisa e Conservação da Toninha, Pontoporia blainvillei, de outubro de 2010</t>
  </si>
  <si>
    <t>Ação concluída, mas deve ser realizado periodicamente e não apenas pontuais.</t>
  </si>
  <si>
    <t>5.4</t>
  </si>
  <si>
    <t>A atuação aconteceu, mas a criação da APA não aconteceu
Neste processo o CEPSUL tem acompanhado desde a proposição de criação de UC. Várias atividades tem sido feitas com os parceiros, tendo o CEPSUL junto ao MPF de Joinville desde 2014 assessorado esta instituição na elaboração e acompanhamento de projetos cujos edital foi direcionado à proposição de criação de UC na Babitonga. Embora ainda sem uma decisão institucional do ICMBio, existe todo um movimento em prol da criação desta UC (ver site Batitongaativa.org.br, um dos projetos selecionados), sendo que já existem proposições inclusive de uma UC Estadual, caso não se concretize a federal. Atualmente, por meio de ordem de serviço da DIMAN um de nossos Analistas participa como ICMBio do Grupo Pró-Babitonga, que está envolvido com a criação desta Unidade de Conservação, desde o final de 2017 Sugerimos que o resultado esperado seja a UC criada, mas modifiquem-se os produtos, que deveriam ser os relatórios ou documentos das reuniões e oficinas sintetizados e enviados ao GAT. A ação consideraríamos como concluída, embora a UC não tenha sido criada, mas a ação estava e está sendo executada, visto que a ação não é criar a UC. Por outro lado, como ainda não há a decisão política de criação, é importante que haja o engajamento da sociedade como um todo no reforço desta proposição.</t>
  </si>
  <si>
    <t>oficina                                                                       Roberta Aguiar</t>
  </si>
  <si>
    <t>5.5</t>
  </si>
  <si>
    <t>Realizar o mapeamento dos atos internacionais relevantes aos mamíferos aquáticos, com especial atenção à adesão do Brasil à CMS</t>
  </si>
  <si>
    <t>5.6</t>
  </si>
  <si>
    <t xml:space="preserve">Atuar junto ao MMA para desenvolvimento de um Memorando de Entendimento (MoU) entre o Secretariado da CMS e os governos da Argentina, Brasil e Uruguai </t>
  </si>
  <si>
    <t xml:space="preserve">Alejandro Arias (Fundación Vida Silvestre Argentina), Alexandre Zerbini (Instituto Aqualie), Ana Paula Prates (MMA), Ana R. Santos-Lopes (IPeC), Camila Domit (UFPR), Carolina Bertozzi (Projeto Biopesca), Daniel Danilewicz (GEMARS/AQUALIE), Eduardo Secchi (FURG), Emygdio Monteiro-Filho (IPeC/UFPR), Enrique Crespo (CENPAT), Fernando Rosas (INPA), Jesuina M. da Rocha (Instituto Aqualie), Kleber G. Silva (NEMA), Marcos C. O. Santos (IO-USP), Marta Cremer (UNIVILLE), Maurício Tavares (CECLIMAR/IB/UFRGS), Onildo J. Marini-Filho (ICMBio), Pablo Bordino (Fundación Aquamarina), Paulo C. Simões-Lopes (UFSC), Paulo Flores (ICMBio), Paulo H. Ott (UERGS), Salvatore Siciliano (FIOCRUZ), Vera M. F. da Silva (INPA) </t>
  </si>
  <si>
    <t>5.7</t>
  </si>
  <si>
    <t>Atuar junto ao MMA para organizar e qualificar a atuação da delegação científica brasileira na CIB com representação nos Subcomitês pertinentes</t>
  </si>
  <si>
    <t>Ação concluída. Importante a participação direta do MMA para o próximo PAN para melhorar a participação na CIB.</t>
  </si>
  <si>
    <t>5.10</t>
  </si>
  <si>
    <t>Atuar junto à IUCN para o desenvolvimento de Termo de Reciprocidade, visando a capacitação de recursos humanos</t>
  </si>
  <si>
    <t>5.11</t>
  </si>
  <si>
    <t>Articular a implementação de ações de manejo e conservação multinacionais, envolvendo Argentina, Brasil e Uruguai, dentro do escopo do MERCOSUL e UNESCO</t>
  </si>
  <si>
    <t>Em andamento, foi elaborado o Plano de Ação no âmbito da IWC e aprovado, mas ainda não foi implementado.</t>
  </si>
  <si>
    <t>5.12</t>
  </si>
  <si>
    <t>Criar o grupo de acompanhamento da implementação do Plano de Ação Nacional para a Conservação da Toninha, Pontoporia blainvillei</t>
  </si>
  <si>
    <t>GAT Criado</t>
  </si>
  <si>
    <t>5.13</t>
  </si>
  <si>
    <t xml:space="preserve">Articular a criação e implantação da Rede de Encalhe de Mamíferos Aquáticos do Sudeste (REMASE) </t>
  </si>
  <si>
    <t>Remase criada no âmbito da REMAB, mas e importante a continuidade com as reuniões.</t>
  </si>
  <si>
    <t>portaria icmbio de 2011</t>
  </si>
  <si>
    <t>precisa haver reunioes</t>
  </si>
  <si>
    <t>5.14</t>
  </si>
  <si>
    <t xml:space="preserve">Incorporar a obrigatoriedade de proposição e implementação de ações de conservação e manejo da toninha no roteiro metodológico de planejamento das UCs </t>
  </si>
  <si>
    <t>Não foi realizado.</t>
  </si>
  <si>
    <t>5.15</t>
  </si>
  <si>
    <t xml:space="preserve">Efetuar diagnóstico da existência de Plano de Manejo das UCs costeiras e de ações de conservação e manejo da toninha </t>
  </si>
  <si>
    <t>5.16</t>
  </si>
  <si>
    <t>Elaborar um memorando</t>
  </si>
  <si>
    <t>Parcialmente concluída na UCs federais.</t>
  </si>
  <si>
    <t>5.17</t>
  </si>
  <si>
    <t>Documento de São Francisco (Workshop).</t>
  </si>
  <si>
    <t>5.18</t>
  </si>
  <si>
    <t xml:space="preserve">Rômulo Mello </t>
  </si>
  <si>
    <t>Articulação em andamento</t>
  </si>
  <si>
    <t>5.19</t>
  </si>
  <si>
    <t xml:space="preserve">Rômulo Mello ou Henrique Ilha </t>
  </si>
  <si>
    <t>5.20</t>
  </si>
  <si>
    <t>verificar na sede ICMBio</t>
  </si>
  <si>
    <t>Sem conhecimento do tema.</t>
  </si>
  <si>
    <t>5.21</t>
  </si>
  <si>
    <t>6.1</t>
  </si>
  <si>
    <t>Verificar a existência de estruturação populacional na Área de Manejo I</t>
  </si>
  <si>
    <t>Ação concluída.</t>
  </si>
  <si>
    <t>6.2</t>
  </si>
  <si>
    <t xml:space="preserve">Estimar e/ou refinar os parâmetros reprodutivos (p.ex. idade de primeira maturação e fecundidade) na Área de Manejo I, II e III </t>
  </si>
  <si>
    <t xml:space="preserve">Área I. As gônadas e dentes de exemplares coletados na costa de Espirito Santo pelo IBJ e ORCA estão sendo analisadas para estimativas de maturidade sexual e idade, respectivamente.  Área II. A equipe do Dr. Marcos C.O. Santos está finalizando as estimativas de idades e os cálculos de idade de maturidade sexual. Já as equipes da Dra. Carolina Bertozzi (SP) e da Dra. Marta Cremer (SC) relataram que as análises de idades e maturidade sexual estão em andamento. Área III. Na FMA III não foram realizadas novas análises. Porém, com a aprovação de dois Projetos (áreas Norte e Sul do RS) do Edital Funbio serão iniciadas novas ações para realizar novas estimativas de idades e maturidade sexual em indivíduos provenientes de capturas acidentais e de monitoramentos de praia. </t>
  </si>
  <si>
    <t>Area I. Aindão não houve. 
Area II. A Dra. Bertozzi reportou dois TCC:
Pires, Stella; Bertozzi, C. P. Estrutura etária das toninhas, Pontoporia blainvillei acidentalmente capturadas pela frota pesqueira no litoral central do estado de São Paulo. Trabalho de conclusão de curso. Centro Universitário Monte Serrat, Unimonte. 2014.                                                                                               Lemes, Ana Carolina; Bertozzi, Carolina P. Análise da maturidade gonadal de fêmeas de Pontoporia blainvillei (Cetacea, Pontoporiidae), no litoral de São Paulo. Trabalho de Conclusão de curso, Universidade Estadual Paulista, Unesp, Câmpus do Litoral Paulista. 2017.                                                                     O Dr. Marcos Santos relatou que há previsão de submissão de um artigo sobre biologia reprodutiva de toninhas da FMA II em 2018. 
Area III. Não houve</t>
  </si>
  <si>
    <t>Area I. Não reportou problemas.
Area II. A Dra. Carolina Bertozzi relatou problemas para aceder a equipamentos/metodologia para a realização de estimativas de idades. O Dr. Marcos Santos relatou que os ruídos nas leituras da idades foram ajustados com a visita da Dra. Aleta Hohn em dezembro de 2016 para treinamento da equipe. A Dra. Marta Cremer informou que em janeiro de 2018 começarão as atividades de estimativa de idades e maturidade sexual avaliada de forma histológica. 
Area III. Na área a falta de amostras frescas devido à interrupção de programas de cooperação entre pesquisa e pesca impossibilitou novas estimativas de parâmetros reprodutivos.</t>
  </si>
  <si>
    <t xml:space="preserve">Silvina Botta </t>
  </si>
  <si>
    <t xml:space="preserve">Em todas as áreas há perspectiva de continuidade ate 2019/2020 devido a implementação de diversos financiamentos à pesquisa (Funbio, PMP-Petrobrás)                                                                    As estimativas de idades estão sendo realizadas conforme o descrito para a espécie. A avaliação de maturidade sexual está sendo realizada por meio da avaliação histológica. Assim, recomenda-se que nas áreas em que esta ação venha ser implementada o decorrer dos próximos anos, seja realizada seguindo esta mesma metodologia aos fins de padronização. </t>
  </si>
  <si>
    <t>6.3</t>
  </si>
  <si>
    <t xml:space="preserve">Determinar a estrutura etária e sexual da parcela da população capturada em atividades pesqueiras na Área de Manejo I e II </t>
  </si>
  <si>
    <t>A estrutura etária e sexual da parcela da população capturada na FMA II vem sendo realizada pelas instituições Biopesca e UDESC que mantém até os dias de hoje o monitoramento da pesca. As demais instituições, IOUSP, UDESC, UNIVILLE, UFPR, IPEC, Argonauta vem determinando esses parâmetros das carcaças encontradas nas praias. Na FMA I não há ainda resultados.</t>
  </si>
  <si>
    <t>Monografias, teses e artigos</t>
  </si>
  <si>
    <t>Padronização e leitura de idades</t>
  </si>
  <si>
    <t>Padronizar as leituras de idade, dar continuidade a determinação desses parâmetros e implementar para a FMA I.</t>
  </si>
  <si>
    <t>6.4</t>
  </si>
  <si>
    <t>Parcialmente concluído.</t>
  </si>
  <si>
    <t>6.5</t>
  </si>
  <si>
    <t>Maurício Tavares (CECLIMAR/IB/UFRGS), Camila Domit (UFPR), Kléber G.Silva (NEMA), Shirley Pacheco (Inst. Terra e Mar), Renato Silvano (UFRGS), Ana Rita Santos-Lopes (IPEC), Marta Cremer (UNIVILLE), Camilah A. Zappes (Aqualie), Lupércio Barbosa (ORCA), Jonatas H. F. do Prado (FIOCRUZ), Helio K. C. Secco (FIOCRUZ), Rodrigo Machado (GEMARS)</t>
  </si>
  <si>
    <t>Em andamento Projeto FUNBIO áreas I e III.
Tivemos um TCC da UFRGS que abordou a problemática no litoral norte do RS. Sendo assim, acredito que o correto seria atendida parcialmente fazendo menção ao trabalho gerado e tendo continuidade pelo Projeto FUNBIO áreas I e III.</t>
  </si>
  <si>
    <t>TCC da UFRGS (Castilhos, 2014: Estudo etnobiologico capturas incidentais de toninha...)</t>
  </si>
  <si>
    <t>oficina             Maurício Tavares</t>
  </si>
  <si>
    <t>6.6</t>
  </si>
  <si>
    <t xml:space="preserve">Identificar os compostos poluentes emergentes e quantificar a magnitude das concentrações dos micro poluentes, bem como avaliar seus efeitos sobre o sistema imune e reprodutivo, nas Áreas de Manejo I, II e III </t>
  </si>
  <si>
    <t>Ignacio B. Moreno (UFRGS), Eduardo Secchi (FURG), Marta Cremer (UNIVILLE), Salvatore Siciliano (FIOCRUZ), Paulo Renato Dorneles (UFRJ), Mariana Batha Alonso (UERJ), Lara Gama Vidal (UERJ), Maurício Tavares (CECLIMAR/IB/UFRGS), Carolina Bertozzi (Projeto Biopesca), Camila Domit (UFPR), Ana Rita Santos-Lopes (IPEC), Lupércio Barbosa (ORCA), Jailson F. de Moura (FIOCRUZ), Helio K. C. Secco (FIOCRUZ), Leila Lemos (FIOCRUZ)</t>
  </si>
  <si>
    <t>Em andamento.</t>
  </si>
  <si>
    <t>6.7</t>
  </si>
  <si>
    <t>Realizar estudos sobre a ecologia alimentar e sua variação espaço-temporal nas Áreas de Manejo I, II e III</t>
  </si>
  <si>
    <t>6.8</t>
  </si>
  <si>
    <t>projeto em andamento e 1 tese de doutorado em andamento</t>
  </si>
  <si>
    <t>1 trabalho publicado</t>
  </si>
  <si>
    <t>Pessoal qualificado</t>
  </si>
  <si>
    <t>Projeto com recursos em andamento</t>
  </si>
  <si>
    <t>6.9</t>
  </si>
  <si>
    <t>Por meio de trabalhos de conclusão de curso e projeto de pesquisa institucional</t>
  </si>
  <si>
    <t>2 dissertações de mestrado, 1 monografia de bacharelado, 1 artigo</t>
  </si>
  <si>
    <t>Projetos e artigos em andamento</t>
  </si>
  <si>
    <t>6.10</t>
  </si>
  <si>
    <t>Investigar os casos de mal formações</t>
  </si>
  <si>
    <t>6.11</t>
  </si>
  <si>
    <t>Em andamento com experimentos preliminares.</t>
  </si>
  <si>
    <t>7.1</t>
  </si>
  <si>
    <t>Não foi realizada</t>
  </si>
  <si>
    <t>Não houve tentativas de implementação</t>
  </si>
  <si>
    <t>A ação possui grande importância, portanto sugere-se que esta seja adequada para implementação</t>
  </si>
  <si>
    <t>7.2</t>
  </si>
  <si>
    <t>7.3</t>
  </si>
  <si>
    <t>Sugere-se a implementação desta ação em conjunto com a ação 7.1 Criar grupo com representantes de EA regionais das Instituições</t>
  </si>
  <si>
    <t>RESUMO DA SITUAÇÃO DAS AÇÕES DO PAN</t>
  </si>
  <si>
    <t>SITUAÇÃO ATUAL DAS AÇÕES - MONITORIA FINAL (2018)</t>
  </si>
  <si>
    <t>SITUAÇÃO DAS AÇÕES</t>
  </si>
  <si>
    <t>Não iniciada no período previsto</t>
  </si>
  <si>
    <t>Iniciada e não concluída no período previsto</t>
  </si>
  <si>
    <t>Atuar junto às instituições, autoridades envolvidas, MPF, Poder Judiciário e Sociedade Civil para viabilizar a criação da APA da Baía da Babitonga</t>
  </si>
  <si>
    <t xml:space="preserve">Daniel Danilewicz, CMA, REMAB </t>
  </si>
  <si>
    <t>Não foi contemplada na INI.
Existem algumas áreas estabelecidas na INI MPA e MMA n° 12 de 2012 para a pescaria industrial de emalhe, que em parte contemplam algumas destas áreas (proximidades da Baía da Babitonga). O arquipélago de Currais atualmente é um Parque e que tem, a priori, a pescaria de emalhe em seus limites proibida. Considerando que somente algumas áreas foram contempladas, a ação pode ser considerada como parcialmente concluída, visto a data de término agosto de 2015.</t>
  </si>
  <si>
    <t>2 dissertações com o levantamento atualizado (Rodrigo Machado UNISINOS - Torres; Karina Ramos FURG - Rio Grande).                                                                                                      dissertação de mestrado do Rodrigo e publicações relacionadas.</t>
  </si>
  <si>
    <t xml:space="preserve">ver material com a FIOCRUZ, ASCOM/ICMBio
Projeto Toninhas: Internet - 135 (60 internacionais), revista - 4, jornal - 58, televisão - 18, rádio - 11
</t>
  </si>
  <si>
    <r>
      <t xml:space="preserve">Incluir a espécie </t>
    </r>
    <r>
      <rPr>
        <i/>
        <sz val="16"/>
        <rFont val="Calibri"/>
        <family val="2"/>
      </rPr>
      <t>Pontoporia  blainvillei</t>
    </r>
    <r>
      <rPr>
        <sz val="16"/>
        <rFont val="Calibri"/>
        <family val="2"/>
      </rPr>
      <t xml:space="preserve"> e ações para sua proteção nos  planos  de  manejo  das  UCs ao longo da zona costeira entre os Estados do Rio Grande do Sul e Espírito 
Santo</t>
    </r>
  </si>
  <si>
    <r>
      <t xml:space="preserve">Elaborar propostas de criação de UCs em áreas prioritárias para a conservação de </t>
    </r>
    <r>
      <rPr>
        <i/>
        <sz val="16"/>
        <rFont val="Calibri"/>
        <family val="2"/>
      </rPr>
      <t>Pontoporia blainvillei</t>
    </r>
  </si>
  <si>
    <t>Não tem a necessidade de se manter no PAN e sim parte de outra ação.</t>
  </si>
  <si>
    <t>SP: Carolina Bertozzi esta com equipe avaliando estas más formações de P. blainvillei.
SC: Marta Cremer teve uma aluna de IC que analisou cervicais de cetáceos avaliando o avaliar grau de fusionamento, mas nada muito específico sobre má formações.</t>
  </si>
  <si>
    <t>Intensificar as ações de fiscalização nas áreas com propostas de exclusão da pesca de emalhe (ação contínua)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</si>
</sst>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6]mmmm\-yy"/>
    <numFmt numFmtId="165" formatCode="&quot;R$&quot;\ #,##0.00;[Red]&quot;R$&quot;\ #,##0.00"/>
  </numFmts>
  <fonts count="64" x14ac:knownFonts="1">
    <font>
      <sz val="11"/>
      <color theme="1"/>
      <name val="Calibri"/>
      <family val="2"/>
      <scheme val="minor"/>
    </font>
    <font>
      <sz val="16"/>
      <name val="Calibri"/>
      <family val="2"/>
    </font>
    <font>
      <sz val="10"/>
      <color indexed="56"/>
      <name val="Calibri"/>
      <family val="2"/>
    </font>
    <font>
      <sz val="10"/>
      <name val="Calibri"/>
      <family val="2"/>
    </font>
    <font>
      <sz val="10"/>
      <color indexed="56"/>
      <name val="Arial"/>
      <family val="2"/>
    </font>
    <font>
      <sz val="10"/>
      <color indexed="10"/>
      <name val="Arial"/>
      <family val="2"/>
    </font>
    <font>
      <sz val="10"/>
      <color indexed="10"/>
      <name val="Calibri"/>
      <family val="2"/>
    </font>
    <font>
      <sz val="10"/>
      <color indexed="18"/>
      <name val="Calibri"/>
      <family val="2"/>
    </font>
    <font>
      <sz val="10"/>
      <name val="Arial"/>
      <family val="2"/>
    </font>
    <font>
      <sz val="11"/>
      <name val="Calibri"/>
      <family val="2"/>
    </font>
    <font>
      <i/>
      <sz val="11"/>
      <color indexed="8"/>
      <name val="Calibri"/>
      <family val="2"/>
    </font>
    <font>
      <sz val="16"/>
      <color indexed="8"/>
      <name val="Calibri"/>
      <family val="2"/>
    </font>
    <font>
      <sz val="16"/>
      <name val="Calibri"/>
      <family val="2"/>
    </font>
    <font>
      <sz val="16"/>
      <color indexed="10"/>
      <name val="Calibri"/>
      <family val="2"/>
    </font>
    <font>
      <strike/>
      <sz val="16"/>
      <color indexed="8"/>
      <name val="Calibri"/>
      <family val="2"/>
    </font>
    <font>
      <i/>
      <sz val="16"/>
      <color indexed="8"/>
      <name val="Calibri"/>
      <family val="2"/>
    </font>
    <font>
      <sz val="11"/>
      <color theme="1"/>
      <name val="Calibri"/>
      <family val="2"/>
      <scheme val="minor"/>
    </font>
    <font>
      <b/>
      <sz val="11"/>
      <color theme="0"/>
      <name val="Calibri"/>
      <family val="2"/>
      <scheme val="minor"/>
    </font>
    <font>
      <sz val="14"/>
      <name val="Calibri"/>
      <family val="2"/>
      <scheme val="minor"/>
    </font>
    <font>
      <b/>
      <sz val="12"/>
      <name val="Calibri"/>
      <family val="2"/>
      <scheme val="minor"/>
    </font>
    <font>
      <sz val="12"/>
      <color theme="1"/>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14"/>
      <color theme="0"/>
      <name val="Calibri"/>
      <family val="2"/>
      <scheme val="minor"/>
    </font>
    <font>
      <b/>
      <sz val="26"/>
      <color theme="1"/>
      <name val="Calibri"/>
      <family val="2"/>
      <scheme val="minor"/>
    </font>
    <font>
      <sz val="16"/>
      <name val="Calibri"/>
      <family val="2"/>
      <scheme val="minor"/>
    </font>
    <font>
      <b/>
      <sz val="12"/>
      <color theme="0"/>
      <name val="Calibri"/>
      <family val="2"/>
      <scheme val="minor"/>
    </font>
    <font>
      <sz val="11"/>
      <color rgb="FFC00000"/>
      <name val="Calibri"/>
      <family val="2"/>
      <scheme val="minor"/>
    </font>
    <font>
      <sz val="11"/>
      <color rgb="FFFF0000"/>
      <name val="Calibri"/>
      <family val="2"/>
      <scheme val="minor"/>
    </font>
    <font>
      <b/>
      <sz val="12"/>
      <color theme="1"/>
      <name val="Calibri"/>
      <family val="2"/>
      <scheme val="minor"/>
    </font>
    <font>
      <sz val="11"/>
      <color theme="1"/>
      <name val="Calibri"/>
      <family val="2"/>
    </font>
    <font>
      <sz val="11"/>
      <name val="Calibri"/>
      <family val="2"/>
      <scheme val="minor"/>
    </font>
    <font>
      <sz val="11"/>
      <color theme="5" tint="0.39997558519241921"/>
      <name val="Calibri"/>
      <family val="2"/>
      <scheme val="minor"/>
    </font>
    <font>
      <sz val="16"/>
      <color theme="1"/>
      <name val="Calibri"/>
      <family val="2"/>
    </font>
    <font>
      <sz val="16"/>
      <color theme="1"/>
      <name val="Calibri"/>
      <family val="2"/>
      <scheme val="minor"/>
    </font>
    <font>
      <sz val="16"/>
      <color rgb="FFFF0000"/>
      <name val="Calibri"/>
      <family val="2"/>
      <scheme val="minor"/>
    </font>
    <font>
      <sz val="16"/>
      <color theme="3" tint="0.39997558519241921"/>
      <name val="Calibri"/>
      <family val="2"/>
      <scheme val="minor"/>
    </font>
    <font>
      <b/>
      <sz val="12"/>
      <color theme="6" tint="-0.499984740745262"/>
      <name val="Calibri"/>
      <family val="2"/>
      <scheme val="minor"/>
    </font>
    <font>
      <b/>
      <sz val="11"/>
      <color rgb="FFFF0000"/>
      <name val="Calibri"/>
      <family val="2"/>
      <scheme val="minor"/>
    </font>
    <font>
      <sz val="11"/>
      <color rgb="FF000000"/>
      <name val="Calibri"/>
      <family val="2"/>
    </font>
    <font>
      <b/>
      <sz val="16"/>
      <color rgb="FFFFFFFF"/>
      <name val="Calibri"/>
      <family val="2"/>
    </font>
    <font>
      <b/>
      <sz val="16"/>
      <name val="Calibri"/>
      <family val="2"/>
    </font>
    <font>
      <sz val="11"/>
      <color rgb="FFC00000"/>
      <name val="Calibri"/>
      <family val="2"/>
    </font>
    <font>
      <b/>
      <sz val="14"/>
      <color rgb="FFFFFFFF"/>
      <name val="Calibri"/>
      <family val="2"/>
    </font>
    <font>
      <b/>
      <sz val="14"/>
      <name val="Calibri"/>
      <family val="2"/>
    </font>
    <font>
      <sz val="14"/>
      <name val="Calibri"/>
      <family val="2"/>
    </font>
    <font>
      <sz val="14"/>
      <color rgb="FF000000"/>
      <name val="Calibri"/>
      <family val="2"/>
    </font>
    <font>
      <b/>
      <sz val="12"/>
      <color rgb="FFFFFFFF"/>
      <name val="Calibri"/>
      <family val="2"/>
    </font>
    <font>
      <b/>
      <sz val="12"/>
      <name val="Calibri"/>
      <family val="2"/>
    </font>
    <font>
      <sz val="12"/>
      <color rgb="FF000000"/>
      <name val="Calibri"/>
      <family val="2"/>
    </font>
    <font>
      <sz val="12"/>
      <name val="Calibri"/>
      <family val="2"/>
    </font>
    <font>
      <sz val="11"/>
      <color rgb="FFFFFFFF"/>
      <name val="Calibri"/>
      <family val="2"/>
    </font>
    <font>
      <b/>
      <sz val="16"/>
      <color rgb="FF000000"/>
      <name val="Calibri"/>
      <family val="2"/>
    </font>
    <font>
      <b/>
      <sz val="11"/>
      <color rgb="FFFFFFFF"/>
      <name val="Calibri"/>
      <family val="2"/>
    </font>
    <font>
      <sz val="11"/>
      <color rgb="FFFF0000"/>
      <name val="Calibri"/>
      <family val="2"/>
    </font>
    <font>
      <b/>
      <sz val="11"/>
      <color rgb="FFFF0000"/>
      <name val="Calibri"/>
      <family val="2"/>
    </font>
    <font>
      <sz val="12"/>
      <color rgb="FFFFFFFF"/>
      <name val="Calibri"/>
      <family val="2"/>
    </font>
    <font>
      <b/>
      <sz val="11"/>
      <color rgb="FF000000"/>
      <name val="Calibri"/>
      <family val="2"/>
    </font>
    <font>
      <sz val="18"/>
      <name val="Calibri"/>
      <family val="2"/>
    </font>
    <font>
      <b/>
      <sz val="18"/>
      <name val="Calibri"/>
      <family val="2"/>
    </font>
    <font>
      <sz val="16"/>
      <name val="Arial"/>
      <family val="2"/>
    </font>
    <font>
      <i/>
      <sz val="16"/>
      <name val="Calibri"/>
      <family val="2"/>
    </font>
    <font>
      <b/>
      <sz val="14"/>
      <name val="Calibri"/>
      <family val="2"/>
      <scheme val="minor"/>
    </font>
  </fonts>
  <fills count="39">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B15407"/>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FF99CC"/>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006600"/>
        <bgColor rgb="FF006600"/>
      </patternFill>
    </fill>
    <fill>
      <patternFill patternType="solid">
        <fgColor rgb="FF92CDDC"/>
        <bgColor rgb="FF92CDDC"/>
      </patternFill>
    </fill>
    <fill>
      <patternFill patternType="solid">
        <fgColor rgb="FFC2D69B"/>
        <bgColor rgb="FFC2D69B"/>
      </patternFill>
    </fill>
    <fill>
      <patternFill patternType="solid">
        <fgColor rgb="FFFF0000"/>
        <bgColor rgb="FFFF0000"/>
      </patternFill>
    </fill>
    <fill>
      <patternFill patternType="solid">
        <fgColor rgb="FF7030A0"/>
        <bgColor rgb="FF7030A0"/>
      </patternFill>
    </fill>
    <fill>
      <patternFill patternType="solid">
        <fgColor rgb="FF0070C0"/>
        <bgColor rgb="FF0070C0"/>
      </patternFill>
    </fill>
    <fill>
      <patternFill patternType="solid">
        <fgColor rgb="FFDAEEF3"/>
        <bgColor rgb="FFDAEEF3"/>
      </patternFill>
    </fill>
    <fill>
      <patternFill patternType="solid">
        <fgColor theme="0"/>
        <bgColor rgb="FFEAF1DD"/>
      </patternFill>
    </fill>
    <fill>
      <patternFill patternType="solid">
        <fgColor theme="0"/>
        <bgColor rgb="FFFFFFFF"/>
      </patternFill>
    </fill>
    <fill>
      <patternFill patternType="solid">
        <fgColor theme="0"/>
        <bgColor rgb="FFFFFF00"/>
      </patternFill>
    </fill>
    <fill>
      <patternFill patternType="solid">
        <fgColor rgb="FFFFFFFF"/>
        <bgColor rgb="FFFFFFFF"/>
      </patternFill>
    </fill>
    <fill>
      <patternFill patternType="solid">
        <fgColor rgb="FF00B050"/>
        <bgColor rgb="FF00B050"/>
      </patternFill>
    </fill>
    <fill>
      <patternFill patternType="solid">
        <fgColor rgb="FF366092"/>
        <bgColor rgb="FF366092"/>
      </patternFill>
    </fill>
    <fill>
      <patternFill patternType="solid">
        <fgColor rgb="FFF2F2F2"/>
        <bgColor rgb="FFF2F2F2"/>
      </patternFill>
    </fill>
  </fills>
  <borders count="59">
    <border>
      <left/>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hair">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n">
        <color indexed="64"/>
      </right>
      <top/>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64"/>
      </left>
      <right style="thin">
        <color indexed="64"/>
      </right>
      <top style="thin">
        <color indexed="64"/>
      </top>
      <bottom/>
      <diagonal/>
    </border>
    <border>
      <left/>
      <right/>
      <top/>
      <bottom style="double">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double">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double">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s>
  <cellStyleXfs count="5">
    <xf numFmtId="0" fontId="0" fillId="0" borderId="0"/>
    <xf numFmtId="0" fontId="16" fillId="0" borderId="0"/>
    <xf numFmtId="0" fontId="8" fillId="0" borderId="0"/>
    <xf numFmtId="9" fontId="16" fillId="0" borderId="0" applyFont="0" applyFill="0" applyBorder="0" applyAlignment="0" applyProtection="0"/>
    <xf numFmtId="0" fontId="40" fillId="0" borderId="0"/>
  </cellStyleXfs>
  <cellXfs count="407">
    <xf numFmtId="0" fontId="0" fillId="0" borderId="0" xfId="0"/>
    <xf numFmtId="0" fontId="0" fillId="3" borderId="0" xfId="0" applyFill="1"/>
    <xf numFmtId="0" fontId="0" fillId="4" borderId="0" xfId="0" applyFill="1"/>
    <xf numFmtId="0" fontId="17" fillId="4" borderId="0" xfId="0" applyFont="1" applyFill="1"/>
    <xf numFmtId="0" fontId="0" fillId="5" borderId="0" xfId="0" applyFill="1"/>
    <xf numFmtId="0" fontId="0" fillId="3" borderId="1" xfId="0" applyFill="1" applyBorder="1"/>
    <xf numFmtId="0" fontId="0" fillId="3" borderId="0" xfId="0" applyFill="1" applyAlignment="1">
      <alignment vertical="center"/>
    </xf>
    <xf numFmtId="0" fontId="17" fillId="4" borderId="2" xfId="0" applyFont="1" applyFill="1" applyBorder="1" applyAlignment="1">
      <alignment vertical="center"/>
    </xf>
    <xf numFmtId="0" fontId="17" fillId="4" borderId="3" xfId="0" applyFont="1" applyFill="1" applyBorder="1" applyAlignment="1">
      <alignment vertical="center"/>
    </xf>
    <xf numFmtId="0" fontId="0" fillId="3" borderId="2" xfId="0" applyFill="1" applyBorder="1" applyAlignment="1"/>
    <xf numFmtId="0" fontId="0" fillId="3" borderId="3" xfId="0" applyFill="1" applyBorder="1" applyAlignment="1"/>
    <xf numFmtId="0" fontId="18" fillId="3" borderId="2" xfId="0" applyFont="1" applyFill="1" applyBorder="1" applyAlignment="1">
      <alignment vertical="center" wrapText="1"/>
    </xf>
    <xf numFmtId="0" fontId="18" fillId="3" borderId="3" xfId="0" applyFont="1" applyFill="1" applyBorder="1" applyAlignment="1">
      <alignment vertical="center" wrapText="1"/>
    </xf>
    <xf numFmtId="0" fontId="0" fillId="3" borderId="5" xfId="0" applyFill="1" applyBorder="1"/>
    <xf numFmtId="0" fontId="0" fillId="3" borderId="6" xfId="0" applyFill="1" applyBorder="1"/>
    <xf numFmtId="0" fontId="0" fillId="4" borderId="0" xfId="0" applyFill="1" applyAlignment="1">
      <alignment wrapText="1"/>
    </xf>
    <xf numFmtId="0" fontId="0" fillId="5" borderId="0" xfId="0" applyFill="1" applyAlignment="1">
      <alignment wrapText="1"/>
    </xf>
    <xf numFmtId="0" fontId="0" fillId="3" borderId="0" xfId="0" applyFill="1" applyAlignment="1">
      <alignment wrapText="1"/>
    </xf>
    <xf numFmtId="0" fontId="19" fillId="6"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8" borderId="7" xfId="0" applyFont="1" applyFill="1" applyBorder="1" applyAlignment="1">
      <alignment horizontal="center" vertical="center" wrapText="1"/>
    </xf>
    <xf numFmtId="1" fontId="19" fillId="9" borderId="7"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20" fillId="11" borderId="8" xfId="0" applyFont="1" applyFill="1" applyBorder="1" applyAlignment="1">
      <alignment horizontal="center" vertical="center"/>
    </xf>
    <xf numFmtId="0" fontId="20" fillId="12" borderId="9" xfId="0" applyFont="1" applyFill="1" applyBorder="1" applyAlignment="1">
      <alignment horizontal="center" vertical="center" wrapText="1"/>
    </xf>
    <xf numFmtId="0" fontId="20" fillId="13" borderId="7"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20" fillId="3" borderId="6" xfId="0" applyFont="1" applyFill="1" applyBorder="1" applyAlignment="1">
      <alignment horizontal="center"/>
    </xf>
    <xf numFmtId="0" fontId="21" fillId="14" borderId="0" xfId="0" applyFont="1" applyFill="1"/>
    <xf numFmtId="0" fontId="0" fillId="14" borderId="0" xfId="0" applyFill="1"/>
    <xf numFmtId="0" fontId="0" fillId="7" borderId="10" xfId="0" applyFill="1" applyBorder="1"/>
    <xf numFmtId="0" fontId="0" fillId="8" borderId="10" xfId="0" applyFill="1" applyBorder="1"/>
    <xf numFmtId="0" fontId="0" fillId="9" borderId="10" xfId="0" applyFill="1" applyBorder="1"/>
    <xf numFmtId="0" fontId="0" fillId="10" borderId="11" xfId="0" applyFill="1" applyBorder="1"/>
    <xf numFmtId="0" fontId="22" fillId="16" borderId="0" xfId="0" applyFont="1" applyFill="1" applyAlignment="1">
      <alignment horizontal="center" vertical="center"/>
    </xf>
    <xf numFmtId="0" fontId="0" fillId="6" borderId="10" xfId="0" applyFill="1" applyBorder="1"/>
    <xf numFmtId="0" fontId="17" fillId="15" borderId="0" xfId="0" applyFont="1" applyFill="1" applyAlignment="1">
      <alignment horizontal="center" vertical="center" wrapText="1"/>
    </xf>
    <xf numFmtId="0" fontId="24" fillId="19" borderId="0" xfId="0" applyFont="1" applyFill="1" applyAlignment="1">
      <alignment vertical="center"/>
    </xf>
    <xf numFmtId="0" fontId="21" fillId="17" borderId="10" xfId="0" applyFont="1" applyFill="1" applyBorder="1"/>
    <xf numFmtId="0" fontId="0" fillId="5" borderId="5" xfId="0" applyFill="1" applyBorder="1"/>
    <xf numFmtId="0" fontId="25" fillId="5" borderId="14" xfId="0" applyFont="1" applyFill="1" applyBorder="1" applyAlignment="1">
      <alignment horizontal="center" vertical="center"/>
    </xf>
    <xf numFmtId="0" fontId="0" fillId="5" borderId="15" xfId="0" applyFill="1" applyBorder="1" applyAlignment="1">
      <alignment horizontal="center" vertical="center"/>
    </xf>
    <xf numFmtId="0" fontId="27" fillId="20" borderId="4" xfId="0" applyFont="1" applyFill="1" applyBorder="1" applyAlignment="1">
      <alignment horizontal="center"/>
    </xf>
    <xf numFmtId="0" fontId="27" fillId="20" borderId="2" xfId="0" applyFont="1" applyFill="1" applyBorder="1" applyAlignment="1">
      <alignment horizontal="center"/>
    </xf>
    <xf numFmtId="0" fontId="27" fillId="20" borderId="3" xfId="0" applyFont="1" applyFill="1" applyBorder="1" applyAlignment="1">
      <alignment horizontal="center"/>
    </xf>
    <xf numFmtId="0" fontId="28" fillId="3" borderId="1" xfId="0" applyFont="1" applyFill="1" applyBorder="1" applyAlignment="1">
      <alignment horizontal="left"/>
    </xf>
    <xf numFmtId="0" fontId="27" fillId="20" borderId="4" xfId="0" applyFont="1" applyFill="1" applyBorder="1" applyAlignment="1">
      <alignment horizontal="center"/>
    </xf>
    <xf numFmtId="0" fontId="27" fillId="20" borderId="2" xfId="0" applyFont="1" applyFill="1" applyBorder="1" applyAlignment="1">
      <alignment horizontal="center"/>
    </xf>
    <xf numFmtId="0" fontId="27" fillId="20" borderId="3" xfId="0" applyFont="1" applyFill="1" applyBorder="1" applyAlignment="1">
      <alignment horizontal="center"/>
    </xf>
    <xf numFmtId="0" fontId="0" fillId="5" borderId="16" xfId="0" applyFill="1" applyBorder="1" applyAlignment="1">
      <alignment horizontal="center" vertical="center"/>
    </xf>
    <xf numFmtId="0" fontId="19" fillId="17" borderId="7" xfId="0" applyFont="1" applyFill="1" applyBorder="1" applyAlignment="1">
      <alignment horizontal="center" vertical="center" wrapText="1"/>
    </xf>
    <xf numFmtId="0" fontId="19" fillId="21" borderId="2" xfId="0" applyFont="1" applyFill="1" applyBorder="1" applyAlignment="1">
      <alignment horizontal="center"/>
    </xf>
    <xf numFmtId="0" fontId="0" fillId="0" borderId="0" xfId="0" applyAlignment="1">
      <alignment vertical="center"/>
    </xf>
    <xf numFmtId="0" fontId="17" fillId="16" borderId="17" xfId="0" applyFont="1" applyFill="1" applyBorder="1" applyAlignment="1">
      <alignment vertical="center"/>
    </xf>
    <xf numFmtId="0" fontId="17" fillId="16" borderId="17" xfId="0" applyFont="1" applyFill="1" applyBorder="1" applyAlignment="1">
      <alignment horizontal="center" vertical="center"/>
    </xf>
    <xf numFmtId="0" fontId="17" fillId="16" borderId="17" xfId="0" applyFont="1" applyFill="1" applyBorder="1" applyAlignment="1">
      <alignment horizontal="center" vertical="center" wrapText="1"/>
    </xf>
    <xf numFmtId="0" fontId="19" fillId="21" borderId="2" xfId="0" applyFont="1" applyFill="1" applyBorder="1" applyAlignment="1">
      <alignment horizontal="center"/>
    </xf>
    <xf numFmtId="0" fontId="28" fillId="3" borderId="1" xfId="0" applyFont="1" applyFill="1" applyBorder="1" applyAlignment="1">
      <alignment horizontal="left"/>
    </xf>
    <xf numFmtId="0" fontId="19" fillId="21" borderId="2" xfId="0" applyFont="1" applyFill="1" applyBorder="1" applyAlignment="1">
      <alignment horizontal="center"/>
    </xf>
    <xf numFmtId="0" fontId="28" fillId="3" borderId="1" xfId="0" applyFont="1" applyFill="1" applyBorder="1" applyAlignment="1">
      <alignment horizontal="left"/>
    </xf>
    <xf numFmtId="0" fontId="0" fillId="22" borderId="11" xfId="0" applyFill="1" applyBorder="1"/>
    <xf numFmtId="0" fontId="30" fillId="22" borderId="8" xfId="0" applyFont="1" applyFill="1" applyBorder="1" applyAlignment="1">
      <alignment horizontal="center" vertical="center"/>
    </xf>
    <xf numFmtId="0" fontId="30" fillId="22" borderId="16" xfId="0" applyFont="1" applyFill="1" applyBorder="1" applyAlignment="1">
      <alignment horizontal="center" vertical="center"/>
    </xf>
    <xf numFmtId="0" fontId="20" fillId="0" borderId="12" xfId="0" applyFont="1" applyBorder="1" applyAlignment="1">
      <alignment horizontal="center"/>
    </xf>
    <xf numFmtId="9" fontId="20" fillId="0" borderId="12" xfId="3" applyFont="1" applyBorder="1" applyAlignment="1">
      <alignment horizontal="center"/>
    </xf>
    <xf numFmtId="0" fontId="20" fillId="0" borderId="18" xfId="0" applyFont="1" applyBorder="1" applyAlignment="1">
      <alignment horizontal="center"/>
    </xf>
    <xf numFmtId="9" fontId="20" fillId="0" borderId="18" xfId="3" applyFont="1" applyBorder="1" applyAlignment="1">
      <alignment horizontal="center"/>
    </xf>
    <xf numFmtId="0" fontId="20" fillId="0" borderId="13" xfId="0" applyFont="1" applyBorder="1" applyAlignment="1">
      <alignment horizontal="center"/>
    </xf>
    <xf numFmtId="9" fontId="20" fillId="0" borderId="13" xfId="3" applyFont="1" applyBorder="1" applyAlignment="1">
      <alignment horizontal="center"/>
    </xf>
    <xf numFmtId="9" fontId="0" fillId="0" borderId="17" xfId="0" applyNumberFormat="1" applyBorder="1" applyAlignment="1">
      <alignment horizontal="center"/>
    </xf>
    <xf numFmtId="0" fontId="17" fillId="15" borderId="19" xfId="0" applyFont="1" applyFill="1" applyBorder="1" applyAlignment="1">
      <alignment vertical="center" wrapText="1"/>
    </xf>
    <xf numFmtId="0" fontId="0" fillId="0" borderId="20" xfId="0" applyBorder="1" applyAlignment="1">
      <alignment horizontal="center"/>
    </xf>
    <xf numFmtId="9" fontId="0" fillId="0" borderId="20" xfId="0" applyNumberFormat="1" applyBorder="1" applyAlignment="1">
      <alignment horizontal="center"/>
    </xf>
    <xf numFmtId="0" fontId="0" fillId="0" borderId="19" xfId="0" applyBorder="1"/>
    <xf numFmtId="0" fontId="0" fillId="0" borderId="10" xfId="0" applyBorder="1"/>
    <xf numFmtId="0" fontId="21" fillId="17" borderId="17" xfId="0" applyFont="1" applyFill="1" applyBorder="1" applyAlignment="1">
      <alignment horizontal="center"/>
    </xf>
    <xf numFmtId="0" fontId="17" fillId="16" borderId="21" xfId="0" applyFont="1" applyFill="1" applyBorder="1" applyAlignment="1">
      <alignment horizontal="center" vertical="center" wrapText="1"/>
    </xf>
    <xf numFmtId="0" fontId="17" fillId="16" borderId="21" xfId="0" applyFont="1" applyFill="1" applyBorder="1" applyAlignment="1">
      <alignment horizontal="center" vertical="center"/>
    </xf>
    <xf numFmtId="0" fontId="28" fillId="3" borderId="1" xfId="0" applyFont="1" applyFill="1" applyBorder="1" applyAlignment="1">
      <alignment horizontal="left"/>
    </xf>
    <xf numFmtId="0" fontId="2" fillId="2"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17" fontId="2" fillId="2" borderId="5" xfId="0" applyNumberFormat="1" applyFont="1" applyFill="1" applyBorder="1" applyAlignment="1">
      <alignment horizontal="center" vertical="center" wrapText="1"/>
    </xf>
    <xf numFmtId="17" fontId="2" fillId="0" borderId="5" xfId="0" applyNumberFormat="1" applyFont="1" applyFill="1" applyBorder="1" applyAlignment="1">
      <alignment horizontal="center" vertical="center" wrapText="1"/>
    </xf>
    <xf numFmtId="0" fontId="2" fillId="23" borderId="5" xfId="0" applyFont="1" applyFill="1" applyBorder="1" applyAlignment="1">
      <alignment horizontal="left" vertical="center" wrapText="1"/>
    </xf>
    <xf numFmtId="0" fontId="2" fillId="23" borderId="5" xfId="0" applyFont="1" applyFill="1" applyBorder="1" applyAlignment="1">
      <alignment horizontal="center" vertical="center" wrapText="1"/>
    </xf>
    <xf numFmtId="0" fontId="9" fillId="3" borderId="5" xfId="2" applyFont="1" applyFill="1" applyBorder="1" applyAlignment="1">
      <alignment horizontal="left" vertical="center" wrapText="1"/>
    </xf>
    <xf numFmtId="0" fontId="31" fillId="3" borderId="5" xfId="0" applyFont="1" applyFill="1" applyBorder="1" applyAlignment="1">
      <alignment horizontal="center" vertical="center" wrapText="1"/>
    </xf>
    <xf numFmtId="17" fontId="31" fillId="3" borderId="5" xfId="0" applyNumberFormat="1" applyFont="1" applyFill="1" applyBorder="1" applyAlignment="1">
      <alignment horizontal="center" vertical="center" wrapText="1"/>
    </xf>
    <xf numFmtId="4" fontId="0" fillId="3" borderId="6" xfId="0" applyNumberFormat="1" applyFill="1" applyBorder="1" applyAlignment="1">
      <alignment horizontal="center" vertical="center" wrapText="1"/>
    </xf>
    <xf numFmtId="0" fontId="31" fillId="3" borderId="5" xfId="2" applyFont="1" applyFill="1" applyBorder="1" applyAlignment="1">
      <alignment horizontal="left" vertical="center" wrapText="1"/>
    </xf>
    <xf numFmtId="0" fontId="0" fillId="3" borderId="6" xfId="0" applyFill="1" applyBorder="1" applyAlignment="1">
      <alignment horizontal="left" vertical="center" wrapText="1"/>
    </xf>
    <xf numFmtId="17" fontId="0" fillId="3" borderId="6" xfId="0" applyNumberFormat="1" applyFill="1" applyBorder="1" applyAlignment="1">
      <alignment horizontal="center" vertical="center" wrapText="1"/>
    </xf>
    <xf numFmtId="3" fontId="0" fillId="3" borderId="6" xfId="0" applyNumberForma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17" fontId="9" fillId="3" borderId="5" xfId="0" applyNumberFormat="1" applyFont="1" applyFill="1" applyBorder="1" applyAlignment="1">
      <alignment horizontal="center" vertical="center" wrapText="1"/>
    </xf>
    <xf numFmtId="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0" fontId="9" fillId="3" borderId="5" xfId="0" applyNumberFormat="1"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5" xfId="0" applyFill="1" applyBorder="1" applyAlignment="1">
      <alignment vertical="center" wrapText="1"/>
    </xf>
    <xf numFmtId="0" fontId="0" fillId="3" borderId="5" xfId="0" applyFill="1" applyBorder="1" applyAlignment="1">
      <alignment wrapText="1"/>
    </xf>
    <xf numFmtId="17" fontId="0" fillId="3" borderId="5" xfId="0" applyNumberFormat="1" applyFill="1" applyBorder="1" applyAlignment="1">
      <alignment horizontal="center" vertical="center" wrapText="1"/>
    </xf>
    <xf numFmtId="0" fontId="32" fillId="3" borderId="5" xfId="0" applyFont="1" applyFill="1" applyBorder="1" applyAlignment="1">
      <alignment horizontal="center" vertical="center" wrapText="1"/>
    </xf>
    <xf numFmtId="0" fontId="0" fillId="3" borderId="0" xfId="0" applyFill="1" applyAlignment="1">
      <alignment horizontal="left" vertical="center" wrapText="1"/>
    </xf>
    <xf numFmtId="3" fontId="0" fillId="3" borderId="5" xfId="0" applyNumberForma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29" fillId="3" borderId="5" xfId="0" applyFont="1" applyFill="1" applyBorder="1" applyAlignment="1">
      <alignment horizontal="left" vertical="center" wrapText="1"/>
    </xf>
    <xf numFmtId="0" fontId="33" fillId="3" borderId="5"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6" xfId="0" applyFont="1" applyFill="1" applyBorder="1" applyAlignment="1">
      <alignment horizontal="left" vertical="center" wrapText="1"/>
    </xf>
    <xf numFmtId="17" fontId="35" fillId="3" borderId="5" xfId="0" applyNumberFormat="1" applyFont="1" applyFill="1" applyBorder="1" applyAlignment="1">
      <alignment horizontal="center" vertical="center" wrapText="1"/>
    </xf>
    <xf numFmtId="0" fontId="35" fillId="3" borderId="5" xfId="0" applyFont="1" applyFill="1" applyBorder="1" applyAlignment="1">
      <alignment horizontal="left" vertical="center" wrapText="1"/>
    </xf>
    <xf numFmtId="0" fontId="35" fillId="3" borderId="5"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5" xfId="0" applyFont="1" applyFill="1" applyBorder="1" applyAlignment="1">
      <alignment horizontal="left" vertical="center" wrapText="1"/>
    </xf>
    <xf numFmtId="0" fontId="12" fillId="3" borderId="5" xfId="0" applyFont="1" applyFill="1" applyBorder="1" applyAlignment="1">
      <alignment horizontal="center" vertical="center" wrapText="1"/>
    </xf>
    <xf numFmtId="17" fontId="35" fillId="3" borderId="6" xfId="0" applyNumberFormat="1" applyFont="1" applyFill="1" applyBorder="1" applyAlignment="1">
      <alignment horizontal="center" vertical="center" wrapText="1"/>
    </xf>
    <xf numFmtId="0" fontId="37" fillId="3" borderId="6" xfId="0" applyFont="1" applyFill="1" applyBorder="1" applyAlignment="1">
      <alignment horizontal="left" vertical="center" wrapText="1"/>
    </xf>
    <xf numFmtId="0" fontId="37" fillId="3" borderId="6" xfId="0" applyFont="1" applyFill="1" applyBorder="1" applyAlignment="1">
      <alignment horizontal="center" vertical="center" wrapText="1"/>
    </xf>
    <xf numFmtId="0" fontId="36" fillId="3" borderId="5" xfId="0" applyFont="1" applyFill="1" applyBorder="1" applyAlignment="1">
      <alignment vertical="center" wrapText="1"/>
    </xf>
    <xf numFmtId="0" fontId="35" fillId="3" borderId="5" xfId="0" applyFont="1" applyFill="1" applyBorder="1" applyAlignment="1">
      <alignment vertical="center" wrapText="1"/>
    </xf>
    <xf numFmtId="0" fontId="36" fillId="3" borderId="6" xfId="0" applyFont="1" applyFill="1" applyBorder="1" applyAlignment="1">
      <alignment vertical="center" wrapText="1"/>
    </xf>
    <xf numFmtId="0" fontId="36" fillId="3" borderId="5"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5" fillId="3" borderId="5" xfId="0" applyNumberFormat="1" applyFont="1" applyFill="1" applyBorder="1" applyAlignment="1">
      <alignment horizontal="left" vertical="center" wrapText="1"/>
    </xf>
    <xf numFmtId="0" fontId="36" fillId="3" borderId="5"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5" borderId="5" xfId="0" applyFont="1" applyFill="1" applyBorder="1" applyAlignment="1">
      <alignment horizontal="center" vertical="center" wrapText="1"/>
    </xf>
    <xf numFmtId="17" fontId="35" fillId="5" borderId="5" xfId="0" applyNumberFormat="1" applyFont="1" applyFill="1" applyBorder="1" applyAlignment="1">
      <alignment horizontal="center" vertical="center" wrapText="1"/>
    </xf>
    <xf numFmtId="0" fontId="36" fillId="5" borderId="5" xfId="0" applyFont="1" applyFill="1" applyBorder="1" applyAlignment="1">
      <alignment horizontal="left" vertical="center" wrapText="1"/>
    </xf>
    <xf numFmtId="0" fontId="35" fillId="0" borderId="5" xfId="0" applyFont="1" applyFill="1" applyBorder="1" applyAlignment="1">
      <alignment vertical="center" wrapText="1"/>
    </xf>
    <xf numFmtId="0" fontId="38" fillId="3" borderId="1" xfId="0" applyFont="1" applyFill="1" applyBorder="1" applyAlignment="1">
      <alignment horizontal="left"/>
    </xf>
    <xf numFmtId="0" fontId="2"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17" fontId="2" fillId="3" borderId="5" xfId="0" applyNumberFormat="1" applyFont="1" applyFill="1" applyBorder="1" applyAlignment="1">
      <alignment horizontal="center" vertical="center" wrapText="1"/>
    </xf>
    <xf numFmtId="0" fontId="3" fillId="3" borderId="5" xfId="0" applyFont="1" applyFill="1" applyBorder="1"/>
    <xf numFmtId="0" fontId="4" fillId="3" borderId="5" xfId="0" applyFont="1" applyFill="1" applyBorder="1"/>
    <xf numFmtId="0" fontId="2" fillId="3" borderId="5" xfId="0" applyNumberFormat="1" applyFont="1" applyFill="1" applyBorder="1" applyAlignment="1">
      <alignment horizontal="left" vertical="center" wrapText="1"/>
    </xf>
    <xf numFmtId="0" fontId="5" fillId="3" borderId="5" xfId="0" applyFont="1" applyFill="1" applyBorder="1"/>
    <xf numFmtId="0" fontId="6" fillId="3" borderId="5" xfId="0" applyFont="1" applyFill="1" applyBorder="1" applyAlignment="1">
      <alignment horizontal="center" vertical="center" wrapText="1"/>
    </xf>
    <xf numFmtId="17" fontId="6" fillId="3" borderId="5" xfId="0" applyNumberFormat="1" applyFont="1" applyFill="1" applyBorder="1" applyAlignment="1">
      <alignment horizontal="center" vertical="center" wrapText="1"/>
    </xf>
    <xf numFmtId="0" fontId="2" fillId="3" borderId="5" xfId="0" applyFont="1" applyFill="1" applyBorder="1"/>
    <xf numFmtId="0" fontId="7" fillId="3" borderId="5" xfId="0" applyFont="1" applyFill="1" applyBorder="1" applyAlignment="1">
      <alignment horizontal="center" vertical="center" wrapText="1"/>
    </xf>
    <xf numFmtId="0" fontId="6" fillId="3" borderId="5" xfId="0" applyFont="1" applyFill="1" applyBorder="1"/>
    <xf numFmtId="0" fontId="20" fillId="11" borderId="16" xfId="0" applyFont="1" applyFill="1" applyBorder="1" applyAlignment="1">
      <alignment horizontal="center" vertical="center"/>
    </xf>
    <xf numFmtId="0" fontId="19" fillId="6" borderId="15"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8" borderId="15" xfId="0" applyFont="1" applyFill="1" applyBorder="1" applyAlignment="1">
      <alignment horizontal="center" vertical="center" wrapText="1"/>
    </xf>
    <xf numFmtId="1" fontId="19" fillId="9" borderId="15" xfId="0" applyNumberFormat="1"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20" fillId="12" borderId="22" xfId="0" applyFont="1" applyFill="1" applyBorder="1" applyAlignment="1">
      <alignment horizontal="center" vertical="center" wrapText="1"/>
    </xf>
    <xf numFmtId="0" fontId="20" fillId="13" borderId="15"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6" xfId="0" applyFont="1" applyFill="1" applyBorder="1" applyAlignment="1">
      <alignment horizontal="center" vertical="center" wrapText="1"/>
    </xf>
    <xf numFmtId="17" fontId="2" fillId="3" borderId="6" xfId="0" applyNumberFormat="1" applyFont="1" applyFill="1" applyBorder="1" applyAlignment="1">
      <alignment horizontal="center" vertical="center" wrapText="1"/>
    </xf>
    <xf numFmtId="0" fontId="5" fillId="3" borderId="23" xfId="0" applyFont="1" applyFill="1" applyBorder="1"/>
    <xf numFmtId="0" fontId="5" fillId="3" borderId="24" xfId="0" applyFont="1" applyFill="1" applyBorder="1"/>
    <xf numFmtId="0" fontId="5" fillId="3" borderId="25" xfId="0" applyFont="1" applyFill="1" applyBorder="1"/>
    <xf numFmtId="0" fontId="6" fillId="3" borderId="6" xfId="0" applyFont="1" applyFill="1" applyBorder="1" applyAlignment="1">
      <alignment horizontal="center" vertical="center" wrapText="1"/>
    </xf>
    <xf numFmtId="0" fontId="5" fillId="3" borderId="6" xfId="0" applyFont="1" applyFill="1" applyBorder="1"/>
    <xf numFmtId="0" fontId="6" fillId="3" borderId="6" xfId="0" applyFont="1" applyFill="1" applyBorder="1"/>
    <xf numFmtId="0" fontId="20" fillId="3" borderId="5" xfId="0" applyFont="1" applyFill="1" applyBorder="1" applyAlignment="1">
      <alignment horizontal="center"/>
    </xf>
    <xf numFmtId="0" fontId="19" fillId="3" borderId="2" xfId="0" applyFont="1" applyFill="1" applyBorder="1" applyAlignment="1">
      <alignment vertical="center"/>
    </xf>
    <xf numFmtId="0" fontId="0" fillId="3" borderId="15" xfId="0" applyFill="1" applyBorder="1" applyAlignment="1">
      <alignment horizontal="center" vertical="center" wrapText="1"/>
    </xf>
    <xf numFmtId="0" fontId="0" fillId="3" borderId="6" xfId="0" applyFill="1" applyBorder="1" applyAlignment="1">
      <alignment horizontal="center" vertical="center" wrapText="1"/>
    </xf>
    <xf numFmtId="0" fontId="28" fillId="3" borderId="1" xfId="0" applyFont="1" applyFill="1" applyBorder="1" applyAlignment="1">
      <alignment horizontal="left" wrapText="1"/>
    </xf>
    <xf numFmtId="0" fontId="17" fillId="4" borderId="2" xfId="0" applyFont="1" applyFill="1" applyBorder="1" applyAlignment="1">
      <alignment vertical="center" wrapText="1"/>
    </xf>
    <xf numFmtId="0" fontId="27" fillId="20" borderId="2" xfId="0" applyFont="1" applyFill="1" applyBorder="1" applyAlignment="1">
      <alignment horizontal="center" wrapText="1"/>
    </xf>
    <xf numFmtId="0" fontId="20" fillId="11" borderId="16"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30" fillId="22" borderId="8" xfId="0" applyFont="1" applyFill="1" applyBorder="1" applyAlignment="1">
      <alignment horizontal="center" vertical="center" wrapText="1"/>
    </xf>
    <xf numFmtId="0" fontId="0" fillId="5" borderId="1" xfId="0" applyFill="1" applyBorder="1"/>
    <xf numFmtId="0" fontId="0" fillId="5" borderId="0" xfId="0" applyFill="1" applyAlignment="1">
      <alignment vertical="center"/>
    </xf>
    <xf numFmtId="0" fontId="21" fillId="5" borderId="0" xfId="0" applyFont="1" applyFill="1"/>
    <xf numFmtId="0" fontId="0" fillId="3" borderId="0" xfId="0" applyFill="1" applyBorder="1" applyAlignment="1"/>
    <xf numFmtId="0" fontId="17" fillId="4" borderId="0" xfId="0" applyFont="1" applyFill="1" applyBorder="1" applyAlignment="1">
      <alignment vertical="center"/>
    </xf>
    <xf numFmtId="0" fontId="0" fillId="3" borderId="6" xfId="0" applyFill="1" applyBorder="1" applyAlignment="1">
      <alignment wrapText="1"/>
    </xf>
    <xf numFmtId="0" fontId="20" fillId="3" borderId="6" xfId="0" applyFont="1" applyFill="1" applyBorder="1" applyAlignment="1">
      <alignment horizontal="center" wrapText="1"/>
    </xf>
    <xf numFmtId="0" fontId="0" fillId="3" borderId="6" xfId="0" applyFill="1" applyBorder="1" applyAlignment="1">
      <alignment horizontal="center" wrapText="1"/>
    </xf>
    <xf numFmtId="0" fontId="0" fillId="3" borderId="6" xfId="0" applyFill="1" applyBorder="1" applyAlignment="1">
      <alignment horizontal="left" wrapText="1"/>
    </xf>
    <xf numFmtId="0" fontId="0" fillId="3" borderId="6" xfId="0" applyFill="1" applyBorder="1" applyAlignment="1">
      <alignment vertical="center" wrapText="1"/>
    </xf>
    <xf numFmtId="0" fontId="20"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2" applyFont="1" applyFill="1" applyBorder="1" applyAlignment="1">
      <alignment horizontal="left" vertical="center" wrapText="1"/>
    </xf>
    <xf numFmtId="17" fontId="1" fillId="3" borderId="5" xfId="0" applyNumberFormat="1" applyFont="1" applyFill="1" applyBorder="1" applyAlignment="1">
      <alignment horizontal="center" vertical="center" wrapText="1"/>
    </xf>
    <xf numFmtId="0" fontId="26" fillId="3" borderId="6" xfId="0" applyFont="1" applyFill="1" applyBorder="1" applyAlignment="1">
      <alignment horizontal="center" vertical="center" wrapText="1"/>
    </xf>
    <xf numFmtId="4" fontId="26" fillId="3" borderId="6" xfId="0" applyNumberFormat="1" applyFont="1" applyFill="1" applyBorder="1" applyAlignment="1">
      <alignment horizontal="center" vertical="center" wrapText="1"/>
    </xf>
    <xf numFmtId="0" fontId="26" fillId="3"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6" fillId="3" borderId="5" xfId="0" applyFont="1" applyFill="1" applyBorder="1" applyAlignment="1">
      <alignment horizontal="center" vertical="center" wrapText="1"/>
    </xf>
    <xf numFmtId="4" fontId="26" fillId="3" borderId="5" xfId="0" applyNumberFormat="1" applyFont="1" applyFill="1" applyBorder="1" applyAlignment="1">
      <alignment horizontal="center" vertical="center" wrapText="1"/>
    </xf>
    <xf numFmtId="0" fontId="1" fillId="3" borderId="5" xfId="0" applyNumberFormat="1" applyFont="1" applyFill="1" applyBorder="1" applyAlignment="1">
      <alignment horizontal="left" vertical="center" wrapText="1"/>
    </xf>
    <xf numFmtId="0" fontId="26" fillId="3" borderId="6" xfId="0" applyFont="1" applyFill="1" applyBorder="1" applyAlignment="1">
      <alignment horizontal="left" vertical="center" wrapText="1"/>
    </xf>
    <xf numFmtId="17" fontId="26" fillId="3" borderId="5" xfId="0" applyNumberFormat="1" applyFont="1" applyFill="1" applyBorder="1" applyAlignment="1">
      <alignment horizontal="center" vertical="center" wrapText="1"/>
    </xf>
    <xf numFmtId="17" fontId="26" fillId="3" borderId="6" xfId="0" applyNumberFormat="1" applyFont="1" applyFill="1" applyBorder="1" applyAlignment="1">
      <alignment horizontal="center" vertical="center" wrapText="1"/>
    </xf>
    <xf numFmtId="0" fontId="26" fillId="3" borderId="6" xfId="0" applyFont="1" applyFill="1" applyBorder="1" applyAlignment="1">
      <alignment vertical="center" wrapText="1"/>
    </xf>
    <xf numFmtId="0" fontId="35" fillId="3" borderId="6" xfId="0" applyFont="1" applyFill="1" applyBorder="1" applyAlignment="1">
      <alignment vertical="center" wrapText="1"/>
    </xf>
    <xf numFmtId="0" fontId="0" fillId="5" borderId="0" xfId="0" applyFill="1" applyAlignment="1">
      <alignment vertical="center" wrapText="1"/>
    </xf>
    <xf numFmtId="0" fontId="37" fillId="3" borderId="6" xfId="0" applyFont="1" applyFill="1" applyBorder="1" applyAlignment="1">
      <alignment vertical="center" wrapText="1"/>
    </xf>
    <xf numFmtId="0" fontId="37" fillId="3" borderId="5" xfId="0" applyFont="1" applyFill="1" applyBorder="1" applyAlignment="1">
      <alignment vertical="center" wrapText="1"/>
    </xf>
    <xf numFmtId="0" fontId="32" fillId="3" borderId="6" xfId="0" applyFont="1" applyFill="1" applyBorder="1" applyAlignment="1">
      <alignment vertical="center" wrapText="1"/>
    </xf>
    <xf numFmtId="0" fontId="0" fillId="3" borderId="0" xfId="0" applyFill="1" applyAlignment="1">
      <alignment vertical="center" wrapText="1"/>
    </xf>
    <xf numFmtId="0" fontId="35" fillId="5" borderId="5" xfId="0" applyFont="1" applyFill="1" applyBorder="1" applyAlignment="1">
      <alignment vertical="center" wrapText="1"/>
    </xf>
    <xf numFmtId="0" fontId="35" fillId="5" borderId="5" xfId="0" applyFont="1" applyFill="1" applyBorder="1" applyAlignment="1">
      <alignment vertical="center"/>
    </xf>
    <xf numFmtId="0" fontId="26" fillId="5" borderId="5" xfId="0" applyFont="1" applyFill="1" applyBorder="1" applyAlignment="1">
      <alignment vertical="center" wrapText="1"/>
    </xf>
    <xf numFmtId="0" fontId="36" fillId="5" borderId="5" xfId="0" applyFont="1" applyFill="1" applyBorder="1" applyAlignment="1">
      <alignment vertical="center" wrapText="1"/>
    </xf>
    <xf numFmtId="0" fontId="35" fillId="5" borderId="0" xfId="0" applyFont="1" applyFill="1" applyAlignment="1">
      <alignment vertical="center" wrapText="1"/>
    </xf>
    <xf numFmtId="0" fontId="26" fillId="5" borderId="5" xfId="0" applyFont="1" applyFill="1" applyBorder="1" applyAlignment="1">
      <alignment vertical="center"/>
    </xf>
    <xf numFmtId="0" fontId="0" fillId="4" borderId="0" xfId="0" applyFill="1" applyAlignment="1">
      <alignment horizontal="center"/>
    </xf>
    <xf numFmtId="0" fontId="0" fillId="5" borderId="0" xfId="0" applyFill="1" applyAlignment="1">
      <alignment horizontal="center"/>
    </xf>
    <xf numFmtId="0" fontId="28" fillId="3" borderId="1" xfId="0" applyFont="1" applyFill="1" applyBorder="1" applyAlignment="1">
      <alignment horizontal="center"/>
    </xf>
    <xf numFmtId="0" fontId="0" fillId="3" borderId="0" xfId="0" applyFill="1" applyAlignment="1">
      <alignment horizontal="center"/>
    </xf>
    <xf numFmtId="17" fontId="35" fillId="5" borderId="5" xfId="0" applyNumberFormat="1" applyFont="1" applyFill="1" applyBorder="1" applyAlignment="1">
      <alignment horizontal="center" vertical="center"/>
    </xf>
    <xf numFmtId="0" fontId="17" fillId="15" borderId="5" xfId="0" applyFont="1" applyFill="1" applyBorder="1" applyAlignment="1">
      <alignment vertical="center" wrapText="1"/>
    </xf>
    <xf numFmtId="0" fontId="17" fillId="15" borderId="5" xfId="0" applyFont="1" applyFill="1" applyBorder="1" applyAlignment="1">
      <alignment horizontal="center" vertical="center" wrapText="1"/>
    </xf>
    <xf numFmtId="0" fontId="0" fillId="17" borderId="5" xfId="0" applyFill="1" applyBorder="1"/>
    <xf numFmtId="0" fontId="0" fillId="6" borderId="5" xfId="0" applyFill="1" applyBorder="1"/>
    <xf numFmtId="0" fontId="0" fillId="7" borderId="5" xfId="0" applyFill="1" applyBorder="1"/>
    <xf numFmtId="0" fontId="0" fillId="8" borderId="5" xfId="0" applyFill="1" applyBorder="1"/>
    <xf numFmtId="0" fontId="0" fillId="9" borderId="5" xfId="0" applyFill="1" applyBorder="1"/>
    <xf numFmtId="0" fontId="0" fillId="10" borderId="5" xfId="0" applyFill="1" applyBorder="1"/>
    <xf numFmtId="0" fontId="23" fillId="18" borderId="5" xfId="0" applyFont="1" applyFill="1" applyBorder="1"/>
    <xf numFmtId="0" fontId="23" fillId="18" borderId="5" xfId="0" applyFont="1" applyFill="1" applyBorder="1" applyAlignment="1">
      <alignment horizontal="center"/>
    </xf>
    <xf numFmtId="0" fontId="22" fillId="0" borderId="5" xfId="0" applyFont="1" applyBorder="1" applyAlignment="1">
      <alignment horizontal="center"/>
    </xf>
    <xf numFmtId="0" fontId="1" fillId="5" borderId="5" xfId="0" applyFont="1" applyFill="1" applyBorder="1" applyAlignment="1">
      <alignment vertical="center" wrapText="1"/>
    </xf>
    <xf numFmtId="0" fontId="41" fillId="25" borderId="0" xfId="4" applyFont="1" applyFill="1" applyBorder="1" applyAlignment="1">
      <alignment horizontal="left" vertical="center"/>
    </xf>
    <xf numFmtId="0" fontId="41" fillId="25" borderId="0" xfId="4" applyFont="1" applyFill="1" applyBorder="1" applyAlignment="1">
      <alignment horizontal="left" vertical="center" wrapText="1"/>
    </xf>
    <xf numFmtId="0" fontId="40" fillId="25" borderId="0" xfId="4" applyFont="1" applyFill="1" applyBorder="1" applyAlignment="1">
      <alignment horizontal="left" vertical="center" wrapText="1"/>
    </xf>
    <xf numFmtId="0" fontId="9" fillId="25" borderId="0" xfId="4" applyFont="1" applyFill="1" applyBorder="1" applyAlignment="1">
      <alignment vertical="center" wrapText="1"/>
    </xf>
    <xf numFmtId="0" fontId="9" fillId="25" borderId="0" xfId="4" applyFont="1" applyFill="1" applyBorder="1" applyAlignment="1">
      <alignment horizontal="left" vertical="center" wrapText="1"/>
    </xf>
    <xf numFmtId="0" fontId="40" fillId="0" borderId="0" xfId="4" applyFont="1" applyAlignment="1">
      <alignment horizontal="left" vertical="center" wrapText="1"/>
    </xf>
    <xf numFmtId="0" fontId="42" fillId="0" borderId="27" xfId="4" applyFont="1" applyBorder="1" applyAlignment="1">
      <alignment horizontal="left" vertical="center"/>
    </xf>
    <xf numFmtId="0" fontId="42" fillId="0" borderId="27" xfId="4" applyFont="1" applyBorder="1" applyAlignment="1">
      <alignment horizontal="left" vertical="center" wrapText="1"/>
    </xf>
    <xf numFmtId="0" fontId="43" fillId="0" borderId="27" xfId="4" applyFont="1" applyBorder="1" applyAlignment="1">
      <alignment horizontal="left" vertical="center" wrapText="1"/>
    </xf>
    <xf numFmtId="0" fontId="9" fillId="0" borderId="27" xfId="4" applyFont="1" applyBorder="1" applyAlignment="1">
      <alignment vertical="center" wrapText="1"/>
    </xf>
    <xf numFmtId="0" fontId="9" fillId="0" borderId="27" xfId="4" applyFont="1" applyBorder="1" applyAlignment="1">
      <alignment horizontal="left" vertical="center" wrapText="1"/>
    </xf>
    <xf numFmtId="0" fontId="40" fillId="0" borderId="27" xfId="4" applyFont="1" applyBorder="1" applyAlignment="1">
      <alignment horizontal="left" vertical="center" wrapText="1"/>
    </xf>
    <xf numFmtId="0" fontId="44" fillId="25" borderId="0" xfId="4" applyFont="1" applyFill="1" applyBorder="1" applyAlignment="1">
      <alignment horizontal="left" vertical="center" wrapText="1"/>
    </xf>
    <xf numFmtId="0" fontId="45" fillId="0" borderId="28" xfId="4" applyFont="1" applyBorder="1" applyAlignment="1">
      <alignment horizontal="left" vertical="center"/>
    </xf>
    <xf numFmtId="0" fontId="46" fillId="0" borderId="28" xfId="4" applyFont="1" applyBorder="1" applyAlignment="1">
      <alignment horizontal="left" vertical="center" wrapText="1"/>
    </xf>
    <xf numFmtId="0" fontId="46" fillId="0" borderId="29" xfId="4" applyFont="1" applyBorder="1" applyAlignment="1">
      <alignment horizontal="left" vertical="center" wrapText="1"/>
    </xf>
    <xf numFmtId="0" fontId="46" fillId="0" borderId="0" xfId="4" applyFont="1" applyAlignment="1">
      <alignment horizontal="left" vertical="center" wrapText="1"/>
    </xf>
    <xf numFmtId="0" fontId="9" fillId="0" borderId="0" xfId="4" applyFont="1" applyAlignment="1">
      <alignment vertical="center" wrapText="1"/>
    </xf>
    <xf numFmtId="0" fontId="9" fillId="0" borderId="0" xfId="4" applyFont="1" applyAlignment="1">
      <alignment horizontal="left" vertical="center" wrapText="1"/>
    </xf>
    <xf numFmtId="0" fontId="47" fillId="0" borderId="28" xfId="4" applyFont="1" applyBorder="1" applyAlignment="1">
      <alignment horizontal="left" vertical="center"/>
    </xf>
    <xf numFmtId="0" fontId="47" fillId="0" borderId="29" xfId="4" applyFont="1" applyBorder="1" applyAlignment="1">
      <alignment horizontal="left" vertical="center" wrapText="1"/>
    </xf>
    <xf numFmtId="0" fontId="48" fillId="25" borderId="30" xfId="4" applyFont="1" applyFill="1" applyBorder="1" applyAlignment="1">
      <alignment horizontal="center" vertical="center" wrapText="1"/>
    </xf>
    <xf numFmtId="0" fontId="48" fillId="25" borderId="31" xfId="4" applyFont="1" applyFill="1" applyBorder="1" applyAlignment="1">
      <alignment horizontal="center" vertical="center" wrapText="1"/>
    </xf>
    <xf numFmtId="0" fontId="48" fillId="25" borderId="32" xfId="4" applyFont="1" applyFill="1" applyBorder="1" applyAlignment="1">
      <alignment horizontal="center" vertical="center" wrapText="1"/>
    </xf>
    <xf numFmtId="0" fontId="40" fillId="0" borderId="0" xfId="4" applyFont="1" applyAlignment="1">
      <alignment horizontal="center" vertical="center" wrapText="1"/>
    </xf>
    <xf numFmtId="0" fontId="40" fillId="25" borderId="0" xfId="4" applyFont="1" applyFill="1" applyBorder="1" applyAlignment="1">
      <alignment horizontal="center" vertical="center" wrapText="1"/>
    </xf>
    <xf numFmtId="0" fontId="1" fillId="0" borderId="42" xfId="4" applyFont="1" applyBorder="1" applyAlignment="1">
      <alignment horizontal="center" vertical="center" wrapText="1"/>
    </xf>
    <xf numFmtId="0" fontId="1" fillId="0" borderId="42" xfId="4" applyFont="1" applyBorder="1" applyAlignment="1">
      <alignment vertical="center" wrapText="1"/>
    </xf>
    <xf numFmtId="0" fontId="1" fillId="32" borderId="43" xfId="4" applyFont="1" applyFill="1" applyBorder="1" applyAlignment="1">
      <alignment vertical="center" wrapText="1"/>
    </xf>
    <xf numFmtId="0" fontId="1" fillId="32" borderId="43" xfId="4" applyFont="1" applyFill="1" applyBorder="1" applyAlignment="1">
      <alignment horizontal="center" vertical="center" wrapText="1"/>
    </xf>
    <xf numFmtId="0" fontId="1" fillId="0" borderId="43" xfId="4" applyFont="1" applyBorder="1" applyAlignment="1">
      <alignment vertical="center" wrapText="1"/>
    </xf>
    <xf numFmtId="0" fontId="1" fillId="0" borderId="43" xfId="4" applyFont="1" applyBorder="1" applyAlignment="1">
      <alignment horizontal="center" vertical="center" wrapText="1"/>
    </xf>
    <xf numFmtId="0" fontId="1" fillId="5" borderId="43" xfId="4" applyFont="1" applyFill="1" applyBorder="1" applyAlignment="1">
      <alignment horizontal="center" vertical="center" wrapText="1"/>
    </xf>
    <xf numFmtId="17" fontId="1" fillId="32" borderId="43" xfId="4" applyNumberFormat="1" applyFont="1" applyFill="1" applyBorder="1" applyAlignment="1">
      <alignment horizontal="center" vertical="center" wrapText="1"/>
    </xf>
    <xf numFmtId="4" fontId="1" fillId="32" borderId="43" xfId="4" applyNumberFormat="1" applyFont="1" applyFill="1" applyBorder="1" applyAlignment="1">
      <alignment horizontal="center" vertical="center" wrapText="1"/>
    </xf>
    <xf numFmtId="0" fontId="9" fillId="0" borderId="0" xfId="4" applyFont="1" applyAlignment="1">
      <alignment horizontal="center" vertical="center" wrapText="1"/>
    </xf>
    <xf numFmtId="0" fontId="9" fillId="25" borderId="0" xfId="4" applyFont="1" applyFill="1" applyBorder="1" applyAlignment="1">
      <alignment horizontal="center" vertical="center" wrapText="1"/>
    </xf>
    <xf numFmtId="0" fontId="1" fillId="5" borderId="42" xfId="4" applyFont="1" applyFill="1" applyBorder="1" applyAlignment="1">
      <alignment horizontal="center" vertical="center" wrapText="1"/>
    </xf>
    <xf numFmtId="0" fontId="1" fillId="34" borderId="42" xfId="4" applyFont="1" applyFill="1" applyBorder="1" applyAlignment="1">
      <alignment horizontal="center" vertical="center" wrapText="1"/>
    </xf>
    <xf numFmtId="0" fontId="1" fillId="34" borderId="42" xfId="4" applyFont="1" applyFill="1" applyBorder="1" applyAlignment="1">
      <alignment vertical="center" wrapText="1"/>
    </xf>
    <xf numFmtId="0" fontId="1" fillId="32" borderId="42" xfId="4" applyFont="1" applyFill="1" applyBorder="1" applyAlignment="1">
      <alignment horizontal="center" vertical="center" wrapText="1"/>
    </xf>
    <xf numFmtId="0" fontId="1" fillId="34" borderId="43" xfId="4" applyFont="1" applyFill="1" applyBorder="1" applyAlignment="1">
      <alignment horizontal="center" vertical="center" wrapText="1"/>
    </xf>
    <xf numFmtId="17" fontId="1" fillId="34" borderId="43" xfId="4" applyNumberFormat="1" applyFont="1" applyFill="1" applyBorder="1" applyAlignment="1">
      <alignment horizontal="center" vertical="center" wrapText="1"/>
    </xf>
    <xf numFmtId="0" fontId="1" fillId="33" borderId="43" xfId="4" applyFont="1" applyFill="1" applyBorder="1" applyAlignment="1">
      <alignment horizontal="center" vertical="center" wrapText="1"/>
    </xf>
    <xf numFmtId="0" fontId="0" fillId="25" borderId="0" xfId="0" applyFont="1" applyFill="1" applyBorder="1"/>
    <xf numFmtId="0" fontId="0" fillId="0" borderId="0" xfId="0" applyFont="1" applyAlignment="1"/>
    <xf numFmtId="0" fontId="52" fillId="25" borderId="0" xfId="0" applyFont="1" applyFill="1" applyBorder="1"/>
    <xf numFmtId="0" fontId="52" fillId="0" borderId="0" xfId="0" applyFont="1"/>
    <xf numFmtId="0" fontId="0" fillId="0" borderId="0" xfId="0" applyFont="1"/>
    <xf numFmtId="0" fontId="0" fillId="25" borderId="0" xfId="0" applyFont="1" applyFill="1" applyBorder="1" applyAlignment="1">
      <alignment vertical="center"/>
    </xf>
    <xf numFmtId="0" fontId="0" fillId="0" borderId="0" xfId="0" applyFont="1" applyAlignment="1">
      <alignment vertical="center"/>
    </xf>
    <xf numFmtId="0" fontId="50" fillId="0" borderId="0" xfId="0" applyFont="1" applyAlignment="1">
      <alignment vertical="center"/>
    </xf>
    <xf numFmtId="0" fontId="55" fillId="0" borderId="0" xfId="0" applyFont="1"/>
    <xf numFmtId="0" fontId="56" fillId="0" borderId="0" xfId="0" applyFont="1" applyAlignment="1">
      <alignment horizontal="center"/>
    </xf>
    <xf numFmtId="0" fontId="55" fillId="0" borderId="0" xfId="0" applyFont="1" applyAlignment="1">
      <alignment horizontal="center" wrapText="1"/>
    </xf>
    <xf numFmtId="0" fontId="54" fillId="36" borderId="47" xfId="0" applyFont="1" applyFill="1" applyBorder="1" applyAlignment="1">
      <alignment horizontal="center" vertical="center"/>
    </xf>
    <xf numFmtId="0" fontId="54" fillId="36" borderId="48" xfId="0" applyFont="1" applyFill="1" applyBorder="1" applyAlignment="1">
      <alignment horizontal="center" vertical="center" wrapText="1"/>
    </xf>
    <xf numFmtId="0" fontId="54" fillId="36" borderId="49" xfId="0" applyFont="1" applyFill="1" applyBorder="1" applyAlignment="1">
      <alignment horizontal="center" vertical="center"/>
    </xf>
    <xf numFmtId="0" fontId="54" fillId="0" borderId="0" xfId="0" applyFont="1" applyAlignment="1">
      <alignment horizontal="center" vertical="center"/>
    </xf>
    <xf numFmtId="0" fontId="0" fillId="28" borderId="50" xfId="0" applyFont="1" applyFill="1" applyBorder="1" applyAlignment="1">
      <alignment horizontal="left" vertical="center"/>
    </xf>
    <xf numFmtId="0" fontId="51" fillId="0" borderId="43" xfId="0" applyFont="1" applyBorder="1" applyAlignment="1">
      <alignment horizontal="center" vertical="center"/>
    </xf>
    <xf numFmtId="9" fontId="51" fillId="0" borderId="51" xfId="0" applyNumberFormat="1" applyFont="1" applyBorder="1" applyAlignment="1">
      <alignment horizontal="center" vertical="center"/>
    </xf>
    <xf numFmtId="9" fontId="50" fillId="0" borderId="0" xfId="0" applyNumberFormat="1" applyFont="1" applyAlignment="1">
      <alignment horizontal="center"/>
    </xf>
    <xf numFmtId="0" fontId="52" fillId="29" borderId="50" xfId="0" applyFont="1" applyFill="1" applyBorder="1" applyAlignment="1">
      <alignment horizontal="left" vertical="center"/>
    </xf>
    <xf numFmtId="0" fontId="0" fillId="30" borderId="50" xfId="0" applyFont="1" applyFill="1" applyBorder="1" applyAlignment="1">
      <alignment horizontal="left" vertical="center"/>
    </xf>
    <xf numFmtId="0" fontId="52" fillId="37" borderId="47" xfId="0" applyFont="1" applyFill="1" applyBorder="1" applyAlignment="1">
      <alignment horizontal="left" vertical="center" wrapText="1"/>
    </xf>
    <xf numFmtId="0" fontId="9" fillId="0" borderId="48" xfId="0" applyFont="1" applyBorder="1" applyAlignment="1">
      <alignment horizontal="center" vertical="center"/>
    </xf>
    <xf numFmtId="9" fontId="9" fillId="0" borderId="49" xfId="0" applyNumberFormat="1" applyFont="1" applyBorder="1" applyAlignment="1">
      <alignment horizontal="center" vertical="center"/>
    </xf>
    <xf numFmtId="9" fontId="0" fillId="0" borderId="0" xfId="0" applyNumberFormat="1" applyFont="1" applyAlignment="1">
      <alignment horizontal="center"/>
    </xf>
    <xf numFmtId="0" fontId="50" fillId="0" borderId="28" xfId="0" applyFont="1" applyBorder="1" applyAlignment="1">
      <alignment vertical="center"/>
    </xf>
    <xf numFmtId="0" fontId="50" fillId="0" borderId="29" xfId="0" applyFont="1" applyBorder="1" applyAlignment="1">
      <alignment vertical="center"/>
    </xf>
    <xf numFmtId="0" fontId="57" fillId="0" borderId="0" xfId="0" applyFont="1" applyAlignment="1">
      <alignment horizontal="left" vertical="center"/>
    </xf>
    <xf numFmtId="0" fontId="54" fillId="37" borderId="30" xfId="0" applyFont="1" applyFill="1" applyBorder="1" applyAlignment="1">
      <alignment horizontal="center" vertical="center" wrapText="1"/>
    </xf>
    <xf numFmtId="0" fontId="58" fillId="0" borderId="52" xfId="0" applyFont="1" applyBorder="1" applyAlignment="1">
      <alignment horizontal="center" vertical="center"/>
    </xf>
    <xf numFmtId="0" fontId="54" fillId="37" borderId="52" xfId="0" applyFont="1" applyFill="1" applyBorder="1" applyAlignment="1">
      <alignment horizontal="center" vertical="center" wrapText="1"/>
    </xf>
    <xf numFmtId="0" fontId="0" fillId="28" borderId="31" xfId="0" applyFont="1" applyFill="1" applyBorder="1"/>
    <xf numFmtId="0" fontId="0" fillId="29" borderId="31" xfId="0" applyFont="1" applyFill="1" applyBorder="1"/>
    <xf numFmtId="0" fontId="0" fillId="30" borderId="32" xfId="0" applyFont="1" applyFill="1" applyBorder="1"/>
    <xf numFmtId="0" fontId="0" fillId="38" borderId="53" xfId="0" applyFont="1" applyFill="1" applyBorder="1" applyAlignment="1">
      <alignment horizontal="center"/>
    </xf>
    <xf numFmtId="0" fontId="0" fillId="38" borderId="54" xfId="0" applyFont="1" applyFill="1" applyBorder="1" applyAlignment="1">
      <alignment horizontal="center"/>
    </xf>
    <xf numFmtId="0" fontId="0" fillId="38" borderId="29" xfId="0" applyFont="1" applyFill="1" applyBorder="1" applyAlignment="1">
      <alignment horizontal="center"/>
    </xf>
    <xf numFmtId="0" fontId="0" fillId="38" borderId="42" xfId="0" applyFont="1" applyFill="1" applyBorder="1" applyAlignment="1">
      <alignment horizontal="center"/>
    </xf>
    <xf numFmtId="0" fontId="0" fillId="38" borderId="55" xfId="0" applyFont="1" applyFill="1" applyBorder="1" applyAlignment="1">
      <alignment horizontal="center"/>
    </xf>
    <xf numFmtId="0" fontId="0" fillId="38" borderId="56" xfId="0" applyFont="1" applyFill="1" applyBorder="1" applyAlignment="1">
      <alignment horizontal="center"/>
    </xf>
    <xf numFmtId="0" fontId="0" fillId="38" borderId="57" xfId="0" applyFont="1" applyFill="1" applyBorder="1" applyAlignment="1">
      <alignment horizontal="center"/>
    </xf>
    <xf numFmtId="0" fontId="0" fillId="38" borderId="43" xfId="0" applyFont="1" applyFill="1" applyBorder="1" applyAlignment="1">
      <alignment horizontal="center"/>
    </xf>
    <xf numFmtId="0" fontId="0" fillId="38" borderId="51" xfId="0" applyFont="1" applyFill="1" applyBorder="1" applyAlignment="1">
      <alignment horizontal="center"/>
    </xf>
    <xf numFmtId="164" fontId="59" fillId="27" borderId="40" xfId="4" applyNumberFormat="1" applyFont="1" applyFill="1" applyBorder="1" applyAlignment="1">
      <alignment horizontal="center" vertical="center" wrapText="1"/>
    </xf>
    <xf numFmtId="0" fontId="61" fillId="35" borderId="0" xfId="4" applyFont="1" applyFill="1" applyAlignment="1">
      <alignment horizontal="center" vertical="center" wrapText="1"/>
    </xf>
    <xf numFmtId="0" fontId="59" fillId="0" borderId="0" xfId="4" applyFont="1" applyAlignment="1">
      <alignment horizontal="center" vertical="center" wrapText="1"/>
    </xf>
    <xf numFmtId="0" fontId="59" fillId="25" borderId="0" xfId="4" applyFont="1" applyFill="1" applyBorder="1" applyAlignment="1">
      <alignment horizontal="center" vertical="center" wrapText="1"/>
    </xf>
    <xf numFmtId="0" fontId="59" fillId="27" borderId="40" xfId="4" applyFont="1" applyFill="1" applyBorder="1" applyAlignment="1">
      <alignment horizontal="center" vertical="center" wrapText="1"/>
    </xf>
    <xf numFmtId="4" fontId="1" fillId="32" borderId="42" xfId="4" applyNumberFormat="1" applyFont="1" applyFill="1" applyBorder="1" applyAlignment="1">
      <alignment horizontal="center" vertical="center" wrapText="1"/>
    </xf>
    <xf numFmtId="0" fontId="1" fillId="0" borderId="0" xfId="4" applyFont="1" applyAlignment="1">
      <alignment horizontal="center" vertical="center" wrapText="1"/>
    </xf>
    <xf numFmtId="17" fontId="1" fillId="32" borderId="42" xfId="4" applyNumberFormat="1" applyFont="1" applyFill="1" applyBorder="1" applyAlignment="1">
      <alignment horizontal="center" vertical="center" wrapText="1"/>
    </xf>
    <xf numFmtId="17" fontId="1" fillId="33" borderId="43" xfId="4" applyNumberFormat="1" applyFont="1" applyFill="1" applyBorder="1" applyAlignment="1">
      <alignment horizontal="center" vertical="center" wrapText="1"/>
    </xf>
    <xf numFmtId="165" fontId="1" fillId="34" borderId="42" xfId="4" applyNumberFormat="1" applyFont="1" applyFill="1" applyBorder="1" applyAlignment="1">
      <alignment horizontal="center" vertical="center" wrapText="1"/>
    </xf>
    <xf numFmtId="0" fontId="9" fillId="34" borderId="0" xfId="4" applyFont="1" applyFill="1" applyBorder="1" applyAlignment="1">
      <alignment horizontal="center" vertical="center" wrapText="1"/>
    </xf>
    <xf numFmtId="0" fontId="9" fillId="5" borderId="0" xfId="4" applyFont="1" applyFill="1" applyAlignment="1">
      <alignment horizontal="center" vertical="center" wrapText="1"/>
    </xf>
    <xf numFmtId="4" fontId="1" fillId="34" borderId="43" xfId="4" applyNumberFormat="1" applyFont="1" applyFill="1" applyBorder="1" applyAlignment="1">
      <alignment horizontal="center" vertical="center" wrapText="1"/>
    </xf>
    <xf numFmtId="165" fontId="1" fillId="5" borderId="43" xfId="4" applyNumberFormat="1" applyFont="1" applyFill="1" applyBorder="1" applyAlignment="1">
      <alignment horizontal="center" vertical="center" wrapText="1"/>
    </xf>
    <xf numFmtId="0" fontId="9" fillId="0" borderId="0" xfId="4" applyFont="1" applyFill="1" applyAlignment="1">
      <alignment horizontal="center" vertical="center" wrapText="1"/>
    </xf>
    <xf numFmtId="0" fontId="22" fillId="3" borderId="2" xfId="0" applyFont="1" applyFill="1" applyBorder="1" applyAlignment="1">
      <alignment horizontal="left"/>
    </xf>
    <xf numFmtId="0" fontId="22" fillId="3" borderId="0" xfId="0" applyFont="1" applyFill="1"/>
    <xf numFmtId="0" fontId="22" fillId="3" borderId="0" xfId="0" applyFont="1" applyFill="1" applyAlignment="1">
      <alignment wrapText="1"/>
    </xf>
    <xf numFmtId="0" fontId="22" fillId="3" borderId="0" xfId="0" applyFont="1" applyFill="1" applyBorder="1" applyAlignment="1">
      <alignment horizontal="left"/>
    </xf>
    <xf numFmtId="0" fontId="22" fillId="3" borderId="0" xfId="0" applyFont="1" applyFill="1" applyBorder="1" applyAlignment="1"/>
    <xf numFmtId="14" fontId="22" fillId="3" borderId="0" xfId="0" applyNumberFormat="1" applyFont="1" applyFill="1" applyBorder="1" applyAlignment="1">
      <alignment horizontal="left"/>
    </xf>
    <xf numFmtId="14" fontId="22" fillId="3" borderId="0" xfId="0" applyNumberFormat="1" applyFont="1" applyFill="1" applyBorder="1" applyAlignment="1"/>
    <xf numFmtId="0" fontId="1" fillId="0" borderId="43" xfId="4" applyFont="1" applyFill="1" applyBorder="1" applyAlignment="1">
      <alignment vertical="center" wrapText="1"/>
    </xf>
    <xf numFmtId="0" fontId="1" fillId="0" borderId="42" xfId="4" applyFont="1" applyFill="1" applyBorder="1" applyAlignment="1">
      <alignment vertical="center" wrapText="1"/>
    </xf>
    <xf numFmtId="0" fontId="19" fillId="24" borderId="4" xfId="0" applyFont="1" applyFill="1" applyBorder="1" applyAlignment="1">
      <alignment horizontal="center"/>
    </xf>
    <xf numFmtId="0" fontId="19" fillId="24" borderId="2" xfId="0" applyFont="1" applyFill="1" applyBorder="1" applyAlignment="1">
      <alignment horizontal="center"/>
    </xf>
    <xf numFmtId="0" fontId="19" fillId="24" borderId="3" xfId="0" applyFont="1" applyFill="1" applyBorder="1" applyAlignment="1">
      <alignment horizontal="center"/>
    </xf>
    <xf numFmtId="0" fontId="63" fillId="3" borderId="4" xfId="0" applyFont="1" applyFill="1" applyBorder="1" applyAlignment="1">
      <alignment horizontal="left" vertical="center" wrapText="1"/>
    </xf>
    <xf numFmtId="0" fontId="63" fillId="3" borderId="2" xfId="0" applyFont="1" applyFill="1" applyBorder="1" applyAlignment="1">
      <alignment horizontal="left" vertical="center" wrapText="1"/>
    </xf>
    <xf numFmtId="0" fontId="63" fillId="3" borderId="3" xfId="0" applyFont="1" applyFill="1" applyBorder="1" applyAlignment="1">
      <alignment horizontal="left" vertical="center" wrapText="1"/>
    </xf>
    <xf numFmtId="0" fontId="0" fillId="3" borderId="2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6" xfId="0" applyFill="1" applyBorder="1" applyAlignment="1">
      <alignment horizontal="center" vertical="center" wrapText="1"/>
    </xf>
    <xf numFmtId="0" fontId="19" fillId="21" borderId="4" xfId="0" applyFont="1" applyFill="1" applyBorder="1" applyAlignment="1">
      <alignment horizontal="center"/>
    </xf>
    <xf numFmtId="0" fontId="19" fillId="21" borderId="2" xfId="0" applyFont="1" applyFill="1" applyBorder="1" applyAlignment="1">
      <alignment horizontal="center"/>
    </xf>
    <xf numFmtId="0" fontId="19" fillId="21" borderId="3" xfId="0" applyFont="1" applyFill="1" applyBorder="1" applyAlignment="1">
      <alignment horizontal="center"/>
    </xf>
    <xf numFmtId="0" fontId="28" fillId="3" borderId="1" xfId="0" applyFont="1" applyFill="1" applyBorder="1" applyAlignment="1">
      <alignment horizontal="left"/>
    </xf>
    <xf numFmtId="0" fontId="21" fillId="17" borderId="17" xfId="0" applyFont="1" applyFill="1" applyBorder="1" applyAlignment="1">
      <alignment horizontal="center"/>
    </xf>
    <xf numFmtId="0" fontId="39" fillId="0" borderId="0" xfId="0" applyFont="1" applyBorder="1" applyAlignment="1">
      <alignment horizontal="center"/>
    </xf>
    <xf numFmtId="0" fontId="63" fillId="3" borderId="2"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17" fillId="15" borderId="10" xfId="0" applyFont="1" applyFill="1" applyBorder="1" applyAlignment="1">
      <alignment horizontal="center" vertical="center" wrapText="1"/>
    </xf>
    <xf numFmtId="0" fontId="17" fillId="15" borderId="0" xfId="0" applyFont="1" applyFill="1" applyBorder="1" applyAlignment="1">
      <alignment horizontal="center" vertical="center" wrapText="1"/>
    </xf>
    <xf numFmtId="0" fontId="17" fillId="15" borderId="22"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26"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15" xfId="0" applyFill="1" applyBorder="1" applyAlignment="1">
      <alignment horizontal="center" vertical="center" wrapText="1"/>
    </xf>
    <xf numFmtId="0" fontId="35" fillId="5" borderId="5" xfId="0" applyFont="1" applyFill="1" applyBorder="1" applyAlignment="1">
      <alignment horizontal="center" vertical="center" wrapText="1"/>
    </xf>
    <xf numFmtId="0" fontId="17" fillId="15" borderId="11" xfId="0" applyFont="1" applyFill="1" applyBorder="1" applyAlignment="1">
      <alignment horizontal="center" vertical="center"/>
    </xf>
    <xf numFmtId="0" fontId="17" fillId="15" borderId="1" xfId="0" applyFont="1" applyFill="1" applyBorder="1" applyAlignment="1">
      <alignment horizontal="center" vertical="center"/>
    </xf>
    <xf numFmtId="0" fontId="17" fillId="15" borderId="9" xfId="0" applyFont="1" applyFill="1" applyBorder="1" applyAlignment="1">
      <alignment horizontal="center" vertical="center"/>
    </xf>
    <xf numFmtId="0" fontId="1" fillId="0" borderId="45" xfId="4" applyFont="1" applyFill="1" applyBorder="1" applyAlignment="1">
      <alignment horizontal="center" vertical="center" wrapText="1"/>
    </xf>
    <xf numFmtId="0" fontId="1" fillId="0" borderId="44" xfId="4" applyFont="1" applyFill="1" applyBorder="1" applyAlignment="1">
      <alignment horizontal="center" vertical="center" wrapText="1"/>
    </xf>
    <xf numFmtId="0" fontId="1" fillId="0" borderId="42" xfId="4" applyFont="1" applyFill="1" applyBorder="1" applyAlignment="1">
      <alignment horizontal="center" vertical="center" wrapText="1"/>
    </xf>
    <xf numFmtId="0" fontId="1" fillId="0" borderId="58" xfId="4" applyFont="1" applyFill="1" applyBorder="1" applyAlignment="1">
      <alignment horizontal="center" vertical="center" wrapText="1"/>
    </xf>
    <xf numFmtId="0" fontId="59" fillId="27" borderId="36" xfId="4" applyFont="1" applyFill="1" applyBorder="1" applyAlignment="1">
      <alignment horizontal="center" vertical="center" wrapText="1"/>
    </xf>
    <xf numFmtId="0" fontId="59" fillId="27" borderId="37" xfId="4" applyFont="1" applyFill="1" applyBorder="1" applyAlignment="1">
      <alignment horizontal="center" vertical="center" wrapText="1"/>
    </xf>
    <xf numFmtId="0" fontId="59" fillId="27" borderId="35" xfId="4" applyFont="1" applyFill="1" applyBorder="1" applyAlignment="1">
      <alignment horizontal="center" vertical="center" wrapText="1"/>
    </xf>
    <xf numFmtId="0" fontId="59" fillId="27" borderId="39" xfId="4" applyFont="1" applyFill="1" applyBorder="1" applyAlignment="1">
      <alignment horizontal="center" vertical="center" wrapText="1"/>
    </xf>
    <xf numFmtId="0" fontId="60" fillId="28" borderId="35" xfId="4" applyFont="1" applyFill="1" applyBorder="1" applyAlignment="1">
      <alignment horizontal="center" vertical="center" wrapText="1"/>
    </xf>
    <xf numFmtId="0" fontId="60" fillId="28" borderId="39" xfId="4" applyFont="1" applyFill="1" applyBorder="1" applyAlignment="1">
      <alignment horizontal="center" vertical="center" wrapText="1"/>
    </xf>
    <xf numFmtId="0" fontId="60" fillId="29" borderId="35" xfId="4" applyFont="1" applyFill="1" applyBorder="1" applyAlignment="1">
      <alignment horizontal="center" vertical="center" wrapText="1"/>
    </xf>
    <xf numFmtId="0" fontId="60" fillId="29" borderId="39" xfId="4" applyFont="1" applyFill="1" applyBorder="1" applyAlignment="1">
      <alignment horizontal="center" vertical="center" wrapText="1"/>
    </xf>
    <xf numFmtId="0" fontId="1" fillId="0" borderId="41" xfId="4" applyFont="1" applyFill="1" applyBorder="1" applyAlignment="1">
      <alignment horizontal="center" vertical="center" wrapText="1"/>
    </xf>
    <xf numFmtId="0" fontId="49" fillId="26" borderId="30" xfId="4" applyFont="1" applyFill="1" applyBorder="1" applyAlignment="1">
      <alignment horizontal="center" vertical="center" wrapText="1"/>
    </xf>
    <xf numFmtId="0" fontId="49" fillId="26" borderId="31" xfId="4" applyFont="1" applyFill="1" applyBorder="1" applyAlignment="1">
      <alignment horizontal="center" vertical="center" wrapText="1"/>
    </xf>
    <xf numFmtId="0" fontId="49" fillId="26" borderId="33" xfId="4" applyFont="1" applyFill="1" applyBorder="1" applyAlignment="1">
      <alignment horizontal="center" vertical="center" wrapText="1"/>
    </xf>
    <xf numFmtId="0" fontId="59" fillId="27" borderId="34" xfId="4" applyFont="1" applyFill="1" applyBorder="1" applyAlignment="1">
      <alignment horizontal="center" vertical="center" wrapText="1"/>
    </xf>
    <xf numFmtId="0" fontId="59" fillId="27" borderId="38" xfId="4" applyFont="1" applyFill="1" applyBorder="1" applyAlignment="1">
      <alignment horizontal="center" vertical="center" wrapText="1"/>
    </xf>
    <xf numFmtId="0" fontId="59" fillId="31" borderId="35" xfId="4" applyFont="1" applyFill="1" applyBorder="1" applyAlignment="1">
      <alignment horizontal="center" vertical="center" wrapText="1"/>
    </xf>
    <xf numFmtId="0" fontId="59" fillId="31" borderId="39" xfId="4" applyFont="1" applyFill="1" applyBorder="1" applyAlignment="1">
      <alignment horizontal="center" vertical="center" wrapText="1"/>
    </xf>
    <xf numFmtId="0" fontId="60" fillId="30" borderId="35" xfId="4" applyFont="1" applyFill="1" applyBorder="1" applyAlignment="1">
      <alignment horizontal="center" vertical="center" wrapText="1"/>
    </xf>
    <xf numFmtId="0" fontId="60" fillId="30" borderId="39" xfId="4" applyFont="1" applyFill="1" applyBorder="1" applyAlignment="1">
      <alignment horizontal="center" vertical="center" wrapText="1"/>
    </xf>
    <xf numFmtId="0" fontId="41" fillId="25" borderId="0" xfId="0" applyFont="1" applyFill="1" applyBorder="1" applyAlignment="1">
      <alignment horizontal="center" vertical="center"/>
    </xf>
    <xf numFmtId="0" fontId="50" fillId="0" borderId="28" xfId="0" applyFont="1" applyBorder="1" applyAlignment="1">
      <alignment horizontal="center" vertical="center"/>
    </xf>
    <xf numFmtId="0" fontId="50" fillId="0" borderId="29" xfId="0" applyFont="1" applyBorder="1" applyAlignment="1">
      <alignment horizontal="center" vertical="center"/>
    </xf>
    <xf numFmtId="0" fontId="44" fillId="25" borderId="30" xfId="0" applyFont="1" applyFill="1" applyBorder="1" applyAlignment="1">
      <alignment horizontal="center" vertical="center" wrapText="1"/>
    </xf>
    <xf numFmtId="0" fontId="9" fillId="0" borderId="31" xfId="0" applyFont="1" applyBorder="1"/>
    <xf numFmtId="0" fontId="9" fillId="0" borderId="32" xfId="0" applyFont="1" applyBorder="1"/>
    <xf numFmtId="0" fontId="53" fillId="0" borderId="28" xfId="0" applyFont="1" applyBorder="1" applyAlignment="1">
      <alignment horizontal="center"/>
    </xf>
    <xf numFmtId="0" fontId="54" fillId="25" borderId="46" xfId="0" applyFont="1" applyFill="1" applyBorder="1" applyAlignment="1">
      <alignment horizontal="center" vertical="center"/>
    </xf>
    <xf numFmtId="0" fontId="51" fillId="0" borderId="46" xfId="0" applyFont="1" applyBorder="1" applyAlignment="1">
      <alignment horizontal="left" vertical="center" wrapText="1"/>
    </xf>
    <xf numFmtId="0" fontId="54" fillId="25" borderId="0" xfId="0" applyFont="1" applyFill="1" applyBorder="1" applyAlignment="1">
      <alignment horizontal="center" vertical="center"/>
    </xf>
    <xf numFmtId="0" fontId="50" fillId="0" borderId="28" xfId="0" applyFont="1" applyBorder="1" applyAlignment="1">
      <alignment horizontal="left" vertical="center"/>
    </xf>
    <xf numFmtId="0" fontId="50" fillId="0" borderId="29" xfId="0" applyFont="1" applyBorder="1" applyAlignment="1">
      <alignment horizontal="left" vertical="center"/>
    </xf>
  </cellXfs>
  <cellStyles count="5">
    <cellStyle name="Normal" xfId="0" builtinId="0"/>
    <cellStyle name="Normal 2" xfId="1"/>
    <cellStyle name="Normal 2 2" xfId="2"/>
    <cellStyle name="Normal 3" xfId="4"/>
    <cellStyle name="Porcentagem" xfId="3" builtinId="5"/>
  </cellStyles>
  <dxfs count="37">
    <dxf>
      <font>
        <color rgb="FFFFFFFF"/>
      </font>
      <fill>
        <patternFill patternType="none"/>
      </fill>
    </dxf>
    <dxf>
      <font>
        <color rgb="FF7030A0"/>
      </font>
      <fill>
        <patternFill patternType="solid">
          <fgColor rgb="FF7030A0"/>
          <bgColor rgb="FF7030A0"/>
        </patternFill>
      </fill>
    </dxf>
    <dxf>
      <font>
        <color rgb="FF0070C0"/>
      </font>
      <fill>
        <patternFill patternType="solid">
          <fgColor rgb="FF0070C0"/>
          <bgColor rgb="FF0070C0"/>
        </patternFill>
      </fill>
    </dxf>
    <dxf>
      <font>
        <color rgb="FFFF0000"/>
      </font>
      <fill>
        <patternFill patternType="solid">
          <fgColor rgb="FFFF0000"/>
          <bgColor rgb="FFFF0000"/>
        </patternFill>
      </fill>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ill>
        <patternFill>
          <bgColor rgb="FF0070C0"/>
        </patternFill>
      </fill>
    </dxf>
    <dxf>
      <fill>
        <patternFill>
          <bgColor rgb="FF92D050"/>
        </patternFill>
      </fill>
    </dxf>
    <dxf>
      <fill>
        <patternFill>
          <bgColor rgb="FFFFC000"/>
        </patternFill>
      </fill>
    </dxf>
    <dxf>
      <fill>
        <patternFill>
          <bgColor rgb="FFFF0000"/>
        </patternFill>
      </fill>
    </dxf>
    <dxf>
      <fill>
        <patternFill>
          <bgColor theme="0" tint="-0.24994659260841701"/>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16356644767471E-2"/>
          <c:y val="0.1596138727733061"/>
          <c:w val="0.50166094603544009"/>
          <c:h val="0.65161064777515021"/>
        </c:manualLayout>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DC6B-4A2B-BB98-992678D375E0}"/>
              </c:ext>
            </c:extLst>
          </c:dPt>
          <c:dPt>
            <c:idx val="1"/>
            <c:bubble3D val="0"/>
            <c:spPr>
              <a:solidFill>
                <a:srgbClr val="FF0000"/>
              </a:solidFill>
            </c:spPr>
            <c:extLst>
              <c:ext xmlns:c16="http://schemas.microsoft.com/office/drawing/2014/chart" uri="{C3380CC4-5D6E-409C-BE32-E72D297353CC}">
                <c16:uniqueId val="{00000001-DC6B-4A2B-BB98-992678D375E0}"/>
              </c:ext>
            </c:extLst>
          </c:dPt>
          <c:dPt>
            <c:idx val="2"/>
            <c:bubble3D val="0"/>
            <c:spPr>
              <a:solidFill>
                <a:srgbClr val="FFC000"/>
              </a:solidFill>
            </c:spPr>
            <c:extLst>
              <c:ext xmlns:c16="http://schemas.microsoft.com/office/drawing/2014/chart" uri="{C3380CC4-5D6E-409C-BE32-E72D297353CC}">
                <c16:uniqueId val="{00000002-DC6B-4A2B-BB98-992678D375E0}"/>
              </c:ext>
            </c:extLst>
          </c:dPt>
          <c:dPt>
            <c:idx val="3"/>
            <c:bubble3D val="0"/>
            <c:spPr>
              <a:solidFill>
                <a:srgbClr val="92D050"/>
              </a:solidFill>
            </c:spPr>
            <c:extLst>
              <c:ext xmlns:c16="http://schemas.microsoft.com/office/drawing/2014/chart" uri="{C3380CC4-5D6E-409C-BE32-E72D297353CC}">
                <c16:uniqueId val="{00000003-DC6B-4A2B-BB98-992678D375E0}"/>
              </c:ext>
            </c:extLst>
          </c:dPt>
          <c:dPt>
            <c:idx val="4"/>
            <c:bubble3D val="0"/>
            <c:spPr>
              <a:solidFill>
                <a:srgbClr val="0070C0"/>
              </a:solidFill>
            </c:spPr>
            <c:extLst>
              <c:ext xmlns:c16="http://schemas.microsoft.com/office/drawing/2014/chart" uri="{C3380CC4-5D6E-409C-BE32-E72D297353CC}">
                <c16:uniqueId val="{00000004-DC6B-4A2B-BB98-992678D375E0}"/>
              </c:ext>
            </c:extLst>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2-DC6B-4A2B-BB98-992678D375E0}"/>
                </c:ext>
              </c:extLst>
            </c:dLbl>
            <c:spPr>
              <a:noFill/>
              <a:ln>
                <a:noFill/>
              </a:ln>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- 1'!$B$16:$B$20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- 1'!$C$16:$C$20</c:f>
              <c:numCache>
                <c:formatCode>General</c:formatCode>
                <c:ptCount val="5"/>
                <c:pt idx="0">
                  <c:v>0</c:v>
                </c:pt>
                <c:pt idx="1">
                  <c:v>26</c:v>
                </c:pt>
                <c:pt idx="2">
                  <c:v>36</c:v>
                </c:pt>
                <c:pt idx="3">
                  <c:v>19</c:v>
                </c:pt>
                <c:pt idx="4">
                  <c:v>8</c:v>
                </c:pt>
              </c:numCache>
            </c:numRef>
          </c:val>
          <c:extLst>
            <c:ext xmlns:c16="http://schemas.microsoft.com/office/drawing/2014/chart" uri="{C3380CC4-5D6E-409C-BE32-E72D297353CC}">
              <c16:uniqueId val="{00000005-DC6B-4A2B-BB98-992678D375E0}"/>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5536526221748705"/>
          <c:y val="0.25142539874823339"/>
          <c:w val="0.43321913513453525"/>
          <c:h val="0.57925095901473855"/>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c:spPr>
          <c:invertIfNegative val="0"/>
          <c:cat>
            <c:strRef>
              <c:f>'Painel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'Painel de Gestão Final'!$E$22:$E$28</c:f>
              <c:numCache>
                <c:formatCode>General</c:formatCode>
                <c:ptCount val="7"/>
                <c:pt idx="0">
                  <c:v>3</c:v>
                </c:pt>
                <c:pt idx="1">
                  <c:v>2</c:v>
                </c:pt>
                <c:pt idx="2">
                  <c:v>2</c:v>
                </c:pt>
                <c:pt idx="3">
                  <c:v>1</c:v>
                </c:pt>
                <c:pt idx="4">
                  <c:v>3</c:v>
                </c:pt>
                <c:pt idx="5">
                  <c:v>0</c:v>
                </c:pt>
                <c:pt idx="6">
                  <c:v>3</c:v>
                </c:pt>
              </c:numCache>
            </c:numRef>
          </c:val>
          <c:extLst>
            <c:ext xmlns:c16="http://schemas.microsoft.com/office/drawing/2014/chart" uri="{C3380CC4-5D6E-409C-BE32-E72D297353CC}">
              <c16:uniqueId val="{00000000-0F22-4FED-A8D5-F9036EA58513}"/>
            </c:ext>
          </c:extLst>
        </c:ser>
        <c:ser>
          <c:idx val="1"/>
          <c:order val="1"/>
          <c:spPr>
            <a:solidFill>
              <a:srgbClr val="7030A0"/>
            </a:solidFill>
          </c:spPr>
          <c:invertIfNegative val="0"/>
          <c:cat>
            <c:strRef>
              <c:f>'Painel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'Painel de Gestão Final'!$F$22:$F$28</c:f>
              <c:numCache>
                <c:formatCode>General</c:formatCode>
                <c:ptCount val="7"/>
                <c:pt idx="0">
                  <c:v>3</c:v>
                </c:pt>
                <c:pt idx="1">
                  <c:v>3</c:v>
                </c:pt>
                <c:pt idx="2">
                  <c:v>3</c:v>
                </c:pt>
                <c:pt idx="3">
                  <c:v>0</c:v>
                </c:pt>
                <c:pt idx="4">
                  <c:v>8</c:v>
                </c:pt>
                <c:pt idx="5">
                  <c:v>9</c:v>
                </c:pt>
                <c:pt idx="6">
                  <c:v>0</c:v>
                </c:pt>
              </c:numCache>
            </c:numRef>
          </c:val>
          <c:extLst>
            <c:ext xmlns:c16="http://schemas.microsoft.com/office/drawing/2014/chart" uri="{C3380CC4-5D6E-409C-BE32-E72D297353CC}">
              <c16:uniqueId val="{00000001-0F22-4FED-A8D5-F9036EA58513}"/>
            </c:ext>
          </c:extLst>
        </c:ser>
        <c:ser>
          <c:idx val="2"/>
          <c:order val="2"/>
          <c:spPr>
            <a:solidFill>
              <a:srgbClr val="0070C0"/>
            </a:solidFill>
          </c:spPr>
          <c:invertIfNegative val="0"/>
          <c:cat>
            <c:strRef>
              <c:f>'Painel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'Painel de Gestão Final'!$G$22:$G$28</c:f>
              <c:numCache>
                <c:formatCode>General</c:formatCode>
                <c:ptCount val="7"/>
                <c:pt idx="0">
                  <c:v>1</c:v>
                </c:pt>
                <c:pt idx="1">
                  <c:v>8</c:v>
                </c:pt>
                <c:pt idx="2">
                  <c:v>1</c:v>
                </c:pt>
                <c:pt idx="3">
                  <c:v>4</c:v>
                </c:pt>
                <c:pt idx="4">
                  <c:v>7</c:v>
                </c:pt>
                <c:pt idx="5">
                  <c:v>2</c:v>
                </c:pt>
                <c:pt idx="6">
                  <c:v>0</c:v>
                </c:pt>
              </c:numCache>
            </c:numRef>
          </c:val>
          <c:extLst>
            <c:ext xmlns:c16="http://schemas.microsoft.com/office/drawing/2014/chart" uri="{C3380CC4-5D6E-409C-BE32-E72D297353CC}">
              <c16:uniqueId val="{00000002-0F22-4FED-A8D5-F9036EA58513}"/>
            </c:ext>
          </c:extLst>
        </c:ser>
        <c:dLbls>
          <c:showLegendKey val="0"/>
          <c:showVal val="0"/>
          <c:showCatName val="0"/>
          <c:showSerName val="0"/>
          <c:showPercent val="0"/>
          <c:showBubbleSize val="0"/>
        </c:dLbls>
        <c:gapWidth val="150"/>
        <c:overlap val="100"/>
        <c:axId val="77409664"/>
        <c:axId val="77423744"/>
      </c:barChart>
      <c:catAx>
        <c:axId val="77409664"/>
        <c:scaling>
          <c:orientation val="maxMin"/>
        </c:scaling>
        <c:delete val="0"/>
        <c:axPos val="l"/>
        <c:numFmt formatCode="General" sourceLinked="0"/>
        <c:majorTickMark val="out"/>
        <c:minorTickMark val="none"/>
        <c:tickLblPos val="nextTo"/>
        <c:txPr>
          <a:bodyPr/>
          <a:lstStyle/>
          <a:p>
            <a:pPr lvl="0">
              <a:defRPr b="0"/>
            </a:pPr>
            <a:endParaRPr lang="pt-BR"/>
          </a:p>
        </c:txPr>
        <c:crossAx val="77423744"/>
        <c:crosses val="autoZero"/>
        <c:auto val="0"/>
        <c:lblAlgn val="ctr"/>
        <c:lblOffset val="100"/>
        <c:noMultiLvlLbl val="0"/>
      </c:catAx>
      <c:valAx>
        <c:axId val="77423744"/>
        <c:scaling>
          <c:orientation val="minMax"/>
        </c:scaling>
        <c:delete val="0"/>
        <c:axPos val="b"/>
        <c:majorGridlines>
          <c:spPr>
            <a:ln>
              <a:solidFill>
                <a:srgbClr val="B7B7B7"/>
              </a:solidFill>
            </a:ln>
          </c:spPr>
        </c:majorGridlines>
        <c:numFmt formatCode="General" sourceLinked="1"/>
        <c:majorTickMark val="out"/>
        <c:minorTickMark val="none"/>
        <c:tickLblPos val="nextTo"/>
        <c:spPr>
          <a:ln w="47625">
            <a:noFill/>
          </a:ln>
        </c:spPr>
        <c:txPr>
          <a:bodyPr/>
          <a:lstStyle/>
          <a:p>
            <a:pPr lvl="0">
              <a:defRPr b="0"/>
            </a:pPr>
            <a:endParaRPr lang="pt-BR"/>
          </a:p>
        </c:txPr>
        <c:crossAx val="77409664"/>
        <c:crosses val="max"/>
        <c:crossBetween val="between"/>
      </c:valAx>
      <c:spPr>
        <a:solidFill>
          <a:srgbClr val="FFFFFF"/>
        </a:solidFill>
      </c:spPr>
    </c:plotArea>
    <c:plotVisOnly val="0"/>
    <c:dispBlanksAs val="gap"/>
    <c:showDLblsOverMax val="0"/>
  </c:chart>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600" b="1" i="0"/>
            </a:pPr>
            <a:r>
              <a:rPr lang="pt-BR"/>
              <a:t>Situação atual do PAN </a:t>
            </a:r>
          </a:p>
        </c:rich>
      </c:tx>
      <c:overlay val="0"/>
    </c:title>
    <c:autoTitleDeleted val="0"/>
    <c:plotArea>
      <c:layout>
        <c:manualLayout>
          <c:xMode val="edge"/>
          <c:yMode val="edge"/>
          <c:x val="8.1141294838144973E-2"/>
          <c:y val="0.219378883519806"/>
          <c:w val="0.46168875765529344"/>
          <c:h val="0.6851584665965833"/>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7E1E-4D65-B458-F7A95BC824FA}"/>
              </c:ext>
            </c:extLst>
          </c:dPt>
          <c:dPt>
            <c:idx val="1"/>
            <c:bubble3D val="0"/>
            <c:spPr>
              <a:solidFill>
                <a:srgbClr val="7030A0"/>
              </a:solidFill>
            </c:spPr>
            <c:extLst>
              <c:ext xmlns:c16="http://schemas.microsoft.com/office/drawing/2014/chart" uri="{C3380CC4-5D6E-409C-BE32-E72D297353CC}">
                <c16:uniqueId val="{00000003-7E1E-4D65-B458-F7A95BC824FA}"/>
              </c:ext>
            </c:extLst>
          </c:dPt>
          <c:dPt>
            <c:idx val="2"/>
            <c:bubble3D val="0"/>
            <c:spPr>
              <a:solidFill>
                <a:srgbClr val="0070C0"/>
              </a:solidFill>
            </c:spPr>
            <c:extLst>
              <c:ext xmlns:c16="http://schemas.microsoft.com/office/drawing/2014/chart" uri="{C3380CC4-5D6E-409C-BE32-E72D297353CC}">
                <c16:uniqueId val="{00000005-7E1E-4D65-B458-F7A95BC824FA}"/>
              </c:ext>
            </c:extLst>
          </c:dPt>
          <c:dLbls>
            <c:spPr>
              <a:noFill/>
              <a:ln>
                <a:noFill/>
              </a:ln>
              <a:effectLst/>
            </c:spPr>
            <c:txPr>
              <a:bodyPr wrap="square" lIns="38100" tIns="19050" rIns="38100" bIns="19050" anchor="ctr">
                <a:spAutoFit/>
              </a:bodyPr>
              <a:lstStyle/>
              <a:p>
                <a:pPr>
                  <a:defRPr sz="1200" b="1">
                    <a:solidFill>
                      <a:schemeClr val="bg1"/>
                    </a:solidFill>
                  </a:defRPr>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Final'!$C$12:$C$14</c:f>
              <c:strCache>
                <c:ptCount val="3"/>
                <c:pt idx="0">
                  <c:v>Não iniciada no período previsto</c:v>
                </c:pt>
                <c:pt idx="1">
                  <c:v>Iniciada e não concluída no período previsto</c:v>
                </c:pt>
                <c:pt idx="2">
                  <c:v>Concluída</c:v>
                </c:pt>
              </c:strCache>
            </c:strRef>
          </c:cat>
          <c:val>
            <c:numRef>
              <c:f>'Painel de Gestão Final'!$E$12:$E$14</c:f>
              <c:numCache>
                <c:formatCode>0%</c:formatCode>
                <c:ptCount val="3"/>
                <c:pt idx="0">
                  <c:v>0.22222222222222221</c:v>
                </c:pt>
                <c:pt idx="1">
                  <c:v>0.41269841269841268</c:v>
                </c:pt>
                <c:pt idx="2">
                  <c:v>0.36507936507936506</c:v>
                </c:pt>
              </c:numCache>
            </c:numRef>
          </c:val>
          <c:extLst>
            <c:ext xmlns:c16="http://schemas.microsoft.com/office/drawing/2014/chart" uri="{C3380CC4-5D6E-409C-BE32-E72D297353CC}">
              <c16:uniqueId val="{00000006-7E1E-4D65-B458-F7A95BC824FA}"/>
            </c:ext>
          </c:extLst>
        </c:ser>
        <c:dLbls>
          <c:showLegendKey val="0"/>
          <c:showVal val="0"/>
          <c:showCatName val="0"/>
          <c:showSerName val="0"/>
          <c:showPercent val="0"/>
          <c:showBubbleSize val="0"/>
          <c:showLeaderLines val="1"/>
        </c:dLbls>
        <c:firstSliceAng val="0"/>
        <c:holeSize val="50"/>
      </c:doughnutChart>
      <c:spPr>
        <a:solidFill>
          <a:srgbClr val="FFFFFF"/>
        </a:solidFill>
      </c:spPr>
    </c:plotArea>
    <c:legend>
      <c:legendPos val="r"/>
      <c:overlay val="0"/>
      <c:txPr>
        <a:bodyPr/>
        <a:lstStyle/>
        <a:p>
          <a:pPr lvl="0">
            <a:defRPr sz="1200"/>
          </a:pPr>
          <a:endParaRPr lang="pt-BR"/>
        </a:p>
      </c:txPr>
    </c:legend>
    <c:plotVisOnly val="0"/>
    <c:dispBlanksAs val="gap"/>
    <c:showDLblsOverMax val="0"/>
  </c:chart>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c:spPr>
          <c:invertIfNegative val="0"/>
          <c:cat>
            <c:strRef>
              <c:f>'[1]Painel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'[1]Painel de Gestão Final'!$E$22:$E$28</c:f>
              <c:numCache>
                <c:formatCode>General</c:formatCode>
                <c:ptCount val="7"/>
                <c:pt idx="0">
                  <c:v>3</c:v>
                </c:pt>
                <c:pt idx="1">
                  <c:v>2</c:v>
                </c:pt>
                <c:pt idx="2">
                  <c:v>2</c:v>
                </c:pt>
                <c:pt idx="3">
                  <c:v>1</c:v>
                </c:pt>
                <c:pt idx="4">
                  <c:v>3</c:v>
                </c:pt>
                <c:pt idx="5">
                  <c:v>0</c:v>
                </c:pt>
                <c:pt idx="6">
                  <c:v>3</c:v>
                </c:pt>
              </c:numCache>
            </c:numRef>
          </c:val>
          <c:extLst>
            <c:ext xmlns:c16="http://schemas.microsoft.com/office/drawing/2014/chart" uri="{C3380CC4-5D6E-409C-BE32-E72D297353CC}">
              <c16:uniqueId val="{00000000-E031-44BC-A24A-F7DCEA8DD3D3}"/>
            </c:ext>
          </c:extLst>
        </c:ser>
        <c:ser>
          <c:idx val="1"/>
          <c:order val="1"/>
          <c:spPr>
            <a:solidFill>
              <a:srgbClr val="7030A0"/>
            </a:solidFill>
          </c:spPr>
          <c:invertIfNegative val="0"/>
          <c:cat>
            <c:strRef>
              <c:f>'[1]Painel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'[1]Painel de Gestão Final'!$F$22:$F$28</c:f>
              <c:numCache>
                <c:formatCode>General</c:formatCode>
                <c:ptCount val="7"/>
                <c:pt idx="0">
                  <c:v>3</c:v>
                </c:pt>
                <c:pt idx="1">
                  <c:v>3</c:v>
                </c:pt>
                <c:pt idx="2">
                  <c:v>3</c:v>
                </c:pt>
                <c:pt idx="3">
                  <c:v>0</c:v>
                </c:pt>
                <c:pt idx="4">
                  <c:v>8</c:v>
                </c:pt>
                <c:pt idx="5">
                  <c:v>9</c:v>
                </c:pt>
                <c:pt idx="6">
                  <c:v>0</c:v>
                </c:pt>
              </c:numCache>
            </c:numRef>
          </c:val>
          <c:extLst>
            <c:ext xmlns:c16="http://schemas.microsoft.com/office/drawing/2014/chart" uri="{C3380CC4-5D6E-409C-BE32-E72D297353CC}">
              <c16:uniqueId val="{00000001-E031-44BC-A24A-F7DCEA8DD3D3}"/>
            </c:ext>
          </c:extLst>
        </c:ser>
        <c:ser>
          <c:idx val="2"/>
          <c:order val="2"/>
          <c:spPr>
            <a:solidFill>
              <a:srgbClr val="0070C0"/>
            </a:solidFill>
          </c:spPr>
          <c:invertIfNegative val="0"/>
          <c:cat>
            <c:strRef>
              <c:f>'[1]Painel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'[1]Painel de Gestão Final'!$G$22:$G$28</c:f>
              <c:numCache>
                <c:formatCode>General</c:formatCode>
                <c:ptCount val="7"/>
                <c:pt idx="0">
                  <c:v>1</c:v>
                </c:pt>
                <c:pt idx="1">
                  <c:v>8</c:v>
                </c:pt>
                <c:pt idx="2">
                  <c:v>1</c:v>
                </c:pt>
                <c:pt idx="3">
                  <c:v>4</c:v>
                </c:pt>
                <c:pt idx="4">
                  <c:v>7</c:v>
                </c:pt>
                <c:pt idx="5">
                  <c:v>2</c:v>
                </c:pt>
                <c:pt idx="6">
                  <c:v>0</c:v>
                </c:pt>
              </c:numCache>
            </c:numRef>
          </c:val>
          <c:extLst>
            <c:ext xmlns:c16="http://schemas.microsoft.com/office/drawing/2014/chart" uri="{C3380CC4-5D6E-409C-BE32-E72D297353CC}">
              <c16:uniqueId val="{00000002-E031-44BC-A24A-F7DCEA8DD3D3}"/>
            </c:ext>
          </c:extLst>
        </c:ser>
        <c:dLbls>
          <c:showLegendKey val="0"/>
          <c:showVal val="0"/>
          <c:showCatName val="0"/>
          <c:showSerName val="0"/>
          <c:showPercent val="0"/>
          <c:showBubbleSize val="0"/>
        </c:dLbls>
        <c:gapWidth val="150"/>
        <c:overlap val="100"/>
        <c:axId val="77409664"/>
        <c:axId val="77423744"/>
      </c:barChart>
      <c:catAx>
        <c:axId val="77409664"/>
        <c:scaling>
          <c:orientation val="maxMin"/>
        </c:scaling>
        <c:delete val="0"/>
        <c:axPos val="l"/>
        <c:numFmt formatCode="General" sourceLinked="0"/>
        <c:majorTickMark val="out"/>
        <c:minorTickMark val="none"/>
        <c:tickLblPos val="nextTo"/>
        <c:txPr>
          <a:bodyPr/>
          <a:lstStyle/>
          <a:p>
            <a:pPr lvl="0">
              <a:defRPr b="0"/>
            </a:pPr>
            <a:endParaRPr lang="pt-BR"/>
          </a:p>
        </c:txPr>
        <c:crossAx val="77423744"/>
        <c:crosses val="autoZero"/>
        <c:auto val="0"/>
        <c:lblAlgn val="ctr"/>
        <c:lblOffset val="100"/>
        <c:noMultiLvlLbl val="0"/>
      </c:catAx>
      <c:valAx>
        <c:axId val="77423744"/>
        <c:scaling>
          <c:orientation val="minMax"/>
        </c:scaling>
        <c:delete val="0"/>
        <c:axPos val="b"/>
        <c:majorGridlines>
          <c:spPr>
            <a:ln>
              <a:solidFill>
                <a:srgbClr val="B7B7B7"/>
              </a:solidFill>
            </a:ln>
          </c:spPr>
        </c:majorGridlines>
        <c:numFmt formatCode="General" sourceLinked="1"/>
        <c:majorTickMark val="out"/>
        <c:minorTickMark val="none"/>
        <c:tickLblPos val="nextTo"/>
        <c:spPr>
          <a:ln w="47625">
            <a:noFill/>
          </a:ln>
        </c:spPr>
        <c:txPr>
          <a:bodyPr/>
          <a:lstStyle/>
          <a:p>
            <a:pPr lvl="0">
              <a:defRPr b="0"/>
            </a:pPr>
            <a:endParaRPr lang="pt-BR"/>
          </a:p>
        </c:txPr>
        <c:crossAx val="77409664"/>
        <c:crosses val="max"/>
        <c:crossBetween val="between"/>
      </c:valAx>
      <c:spPr>
        <a:solidFill>
          <a:srgbClr val="FFFFFF"/>
        </a:solidFill>
      </c:spPr>
    </c:plotArea>
    <c:plotVisOnly val="0"/>
    <c:dispBlanksAs val="gap"/>
    <c:showDLblsOverMax val="0"/>
  </c:chart>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600" b="1" i="0"/>
            </a:pPr>
            <a:r>
              <a:rPr lang="pt-BR"/>
              <a:t>Situação atual do PAN </a:t>
            </a:r>
          </a:p>
        </c:rich>
      </c:tx>
      <c:overlay val="0"/>
    </c:title>
    <c:autoTitleDeleted val="0"/>
    <c:plotArea>
      <c:layout>
        <c:manualLayout>
          <c:xMode val="edge"/>
          <c:yMode val="edge"/>
          <c:x val="8.1141294838144973E-2"/>
          <c:y val="0.219378883519806"/>
          <c:w val="0.46168875765529344"/>
          <c:h val="0.6851584665965833"/>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297B-4607-875D-C8FBB741F8A1}"/>
              </c:ext>
            </c:extLst>
          </c:dPt>
          <c:dPt>
            <c:idx val="1"/>
            <c:bubble3D val="0"/>
            <c:spPr>
              <a:solidFill>
                <a:srgbClr val="7030A0"/>
              </a:solidFill>
            </c:spPr>
            <c:extLst>
              <c:ext xmlns:c16="http://schemas.microsoft.com/office/drawing/2014/chart" uri="{C3380CC4-5D6E-409C-BE32-E72D297353CC}">
                <c16:uniqueId val="{00000003-297B-4607-875D-C8FBB741F8A1}"/>
              </c:ext>
            </c:extLst>
          </c:dPt>
          <c:dPt>
            <c:idx val="2"/>
            <c:bubble3D val="0"/>
            <c:spPr>
              <a:solidFill>
                <a:srgbClr val="0070C0"/>
              </a:solidFill>
            </c:spPr>
            <c:extLst>
              <c:ext xmlns:c16="http://schemas.microsoft.com/office/drawing/2014/chart" uri="{C3380CC4-5D6E-409C-BE32-E72D297353CC}">
                <c16:uniqueId val="{00000005-297B-4607-875D-C8FBB741F8A1}"/>
              </c:ext>
            </c:extLst>
          </c:dPt>
          <c:dLbls>
            <c:spPr>
              <a:noFill/>
              <a:ln>
                <a:noFill/>
              </a:ln>
              <a:effectLst/>
            </c:spPr>
            <c:txPr>
              <a:bodyPr wrap="square" lIns="38100" tIns="19050" rIns="38100" bIns="19050" anchor="ctr">
                <a:spAutoFit/>
              </a:bodyPr>
              <a:lstStyle/>
              <a:p>
                <a:pPr>
                  <a:defRPr sz="1200" b="1">
                    <a:solidFill>
                      <a:schemeClr val="bg1"/>
                    </a:solidFill>
                  </a:defRPr>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Final'!$C$12:$C$14</c:f>
              <c:strCache>
                <c:ptCount val="3"/>
                <c:pt idx="0">
                  <c:v>Não iniciada no período previsto</c:v>
                </c:pt>
                <c:pt idx="1">
                  <c:v>Iniciada e não concluída no período previsto</c:v>
                </c:pt>
                <c:pt idx="2">
                  <c:v>Concluída</c:v>
                </c:pt>
              </c:strCache>
            </c:strRef>
          </c:cat>
          <c:val>
            <c:numRef>
              <c:f>'Painel de Gestão Final'!$E$12:$E$14</c:f>
              <c:numCache>
                <c:formatCode>0%</c:formatCode>
                <c:ptCount val="3"/>
                <c:pt idx="0">
                  <c:v>0.22222222222222221</c:v>
                </c:pt>
                <c:pt idx="1">
                  <c:v>0.41269841269841268</c:v>
                </c:pt>
                <c:pt idx="2">
                  <c:v>0.36507936507936506</c:v>
                </c:pt>
              </c:numCache>
            </c:numRef>
          </c:val>
          <c:extLst>
            <c:ext xmlns:c16="http://schemas.microsoft.com/office/drawing/2014/chart" uri="{C3380CC4-5D6E-409C-BE32-E72D297353CC}">
              <c16:uniqueId val="{00000006-297B-4607-875D-C8FBB741F8A1}"/>
            </c:ext>
          </c:extLst>
        </c:ser>
        <c:dLbls>
          <c:showLegendKey val="0"/>
          <c:showVal val="0"/>
          <c:showCatName val="0"/>
          <c:showSerName val="0"/>
          <c:showPercent val="0"/>
          <c:showBubbleSize val="0"/>
          <c:showLeaderLines val="1"/>
        </c:dLbls>
        <c:firstSliceAng val="0"/>
        <c:holeSize val="50"/>
      </c:doughnutChart>
      <c:spPr>
        <a:solidFill>
          <a:srgbClr val="FFFFFF"/>
        </a:solidFill>
      </c:spPr>
    </c:plotArea>
    <c:legend>
      <c:legendPos val="r"/>
      <c:overlay val="0"/>
      <c:txPr>
        <a:bodyPr/>
        <a:lstStyle/>
        <a:p>
          <a:pPr lvl="0">
            <a:defRPr sz="1200"/>
          </a:pPr>
          <a:endParaRPr lang="pt-BR"/>
        </a:p>
      </c:txPr>
    </c:legend>
    <c:plotVisOnly val="0"/>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11950363530249E-2"/>
          <c:y val="0.20256122717551756"/>
          <c:w val="0.50404666270929821"/>
          <c:h val="0.58029674230984607"/>
        </c:manualLayout>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F474-4786-9590-611F0CCA5216}"/>
              </c:ext>
            </c:extLst>
          </c:dPt>
          <c:dPt>
            <c:idx val="1"/>
            <c:bubble3D val="0"/>
            <c:spPr>
              <a:solidFill>
                <a:srgbClr val="FF0000"/>
              </a:solidFill>
            </c:spPr>
            <c:extLst>
              <c:ext xmlns:c16="http://schemas.microsoft.com/office/drawing/2014/chart" uri="{C3380CC4-5D6E-409C-BE32-E72D297353CC}">
                <c16:uniqueId val="{00000001-F474-4786-9590-611F0CCA5216}"/>
              </c:ext>
            </c:extLst>
          </c:dPt>
          <c:dPt>
            <c:idx val="2"/>
            <c:bubble3D val="0"/>
            <c:spPr>
              <a:solidFill>
                <a:srgbClr val="FFC000"/>
              </a:solidFill>
            </c:spPr>
            <c:extLst>
              <c:ext xmlns:c16="http://schemas.microsoft.com/office/drawing/2014/chart" uri="{C3380CC4-5D6E-409C-BE32-E72D297353CC}">
                <c16:uniqueId val="{00000002-F474-4786-9590-611F0CCA5216}"/>
              </c:ext>
            </c:extLst>
          </c:dPt>
          <c:dPt>
            <c:idx val="3"/>
            <c:bubble3D val="0"/>
            <c:spPr>
              <a:solidFill>
                <a:srgbClr val="92D050"/>
              </a:solidFill>
            </c:spPr>
            <c:extLst>
              <c:ext xmlns:c16="http://schemas.microsoft.com/office/drawing/2014/chart" uri="{C3380CC4-5D6E-409C-BE32-E72D297353CC}">
                <c16:uniqueId val="{00000003-F474-4786-9590-611F0CCA5216}"/>
              </c:ext>
            </c:extLst>
          </c:dPt>
          <c:dPt>
            <c:idx val="4"/>
            <c:bubble3D val="0"/>
            <c:spPr>
              <a:solidFill>
                <a:srgbClr val="0070C0"/>
              </a:solidFill>
            </c:spPr>
            <c:extLst>
              <c:ext xmlns:c16="http://schemas.microsoft.com/office/drawing/2014/chart" uri="{C3380CC4-5D6E-409C-BE32-E72D297353CC}">
                <c16:uniqueId val="{00000004-F474-4786-9590-611F0CCA5216}"/>
              </c:ext>
            </c:extLst>
          </c:dPt>
          <c:dPt>
            <c:idx val="5"/>
            <c:bubble3D val="0"/>
            <c:spPr>
              <a:solidFill>
                <a:srgbClr val="FF99CC"/>
              </a:solidFill>
            </c:spPr>
            <c:extLst>
              <c:ext xmlns:c16="http://schemas.microsoft.com/office/drawing/2014/chart" uri="{C3380CC4-5D6E-409C-BE32-E72D297353CC}">
                <c16:uniqueId val="{00000005-F474-4786-9590-611F0CCA5216}"/>
              </c:ext>
            </c:extLst>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2-F474-4786-9590-611F0CCA5216}"/>
                </c:ext>
              </c:extLst>
            </c:dLbl>
            <c:dLbl>
              <c:idx val="6"/>
              <c:spPr/>
              <c:txPr>
                <a:bodyPr/>
                <a:lstStyle/>
                <a:p>
                  <a:pPr>
                    <a:defRPr sz="1000" b="1" i="0" u="none" strike="noStrike" baseline="0">
                      <a:solidFill>
                        <a:srgbClr val="000000"/>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6-F474-4786-9590-611F0CCA5216}"/>
                </c:ext>
              </c:extLst>
            </c:dLbl>
            <c:spPr>
              <a:noFill/>
              <a:ln>
                <a:noFill/>
              </a:ln>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- 1'!$B$16:$B$21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- 1'!$E$16:$E$21</c:f>
              <c:numCache>
                <c:formatCode>General</c:formatCode>
                <c:ptCount val="6"/>
                <c:pt idx="0">
                  <c:v>0</c:v>
                </c:pt>
                <c:pt idx="1">
                  <c:v>15</c:v>
                </c:pt>
                <c:pt idx="2">
                  <c:v>19</c:v>
                </c:pt>
                <c:pt idx="3">
                  <c:v>19</c:v>
                </c:pt>
                <c:pt idx="4">
                  <c:v>8</c:v>
                </c:pt>
                <c:pt idx="5">
                  <c:v>2</c:v>
                </c:pt>
              </c:numCache>
            </c:numRef>
          </c:val>
          <c:extLst>
            <c:ext xmlns:c16="http://schemas.microsoft.com/office/drawing/2014/chart" uri="{C3380CC4-5D6E-409C-BE32-E72D297353CC}">
              <c16:uniqueId val="{00000007-F474-4786-9590-611F0CCA5216}"/>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6175985196095091"/>
          <c:y val="0.25142539874823339"/>
          <c:w val="0.43321915695789825"/>
          <c:h val="0.74857460125176667"/>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solidFill>
    <a:ln>
      <a:solidFill>
        <a:schemeClr val="tx1"/>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- 1'!$D$31:$D$37</c:f>
              <c:numCache>
                <c:formatCode>General</c:formatCode>
                <c:ptCount val="7"/>
                <c:pt idx="0">
                  <c:v>0</c:v>
                </c:pt>
                <c:pt idx="1">
                  <c:v>3</c:v>
                </c:pt>
                <c:pt idx="2">
                  <c:v>0</c:v>
                </c:pt>
                <c:pt idx="3">
                  <c:v>3</c:v>
                </c:pt>
                <c:pt idx="4">
                  <c:v>5</c:v>
                </c:pt>
                <c:pt idx="5">
                  <c:v>0</c:v>
                </c:pt>
                <c:pt idx="6">
                  <c:v>17</c:v>
                </c:pt>
              </c:numCache>
            </c:numRef>
          </c:val>
          <c:extLst>
            <c:ext xmlns:c16="http://schemas.microsoft.com/office/drawing/2014/chart" uri="{C3380CC4-5D6E-409C-BE32-E72D297353CC}">
              <c16:uniqueId val="{00000000-8A53-44FC-821D-1D7E63B9ABF8}"/>
            </c:ext>
          </c:extLst>
        </c:ser>
        <c:ser>
          <c:idx val="1"/>
          <c:order val="1"/>
          <c:spPr>
            <a:solidFill>
              <a:schemeClr val="bg1">
                <a:lumMod val="65000"/>
              </a:schemeClr>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- 1'!$E$31:$E$37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A53-44FC-821D-1D7E63B9ABF8}"/>
            </c:ext>
          </c:extLst>
        </c:ser>
        <c:ser>
          <c:idx val="2"/>
          <c:order val="2"/>
          <c:spPr>
            <a:solidFill>
              <a:srgbClr val="FF000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- 1'!$F$31:$F$37</c:f>
              <c:numCache>
                <c:formatCode>General</c:formatCode>
                <c:ptCount val="7"/>
                <c:pt idx="0">
                  <c:v>3</c:v>
                </c:pt>
                <c:pt idx="1">
                  <c:v>7</c:v>
                </c:pt>
                <c:pt idx="2">
                  <c:v>4</c:v>
                </c:pt>
                <c:pt idx="3">
                  <c:v>2</c:v>
                </c:pt>
                <c:pt idx="4">
                  <c:v>9</c:v>
                </c:pt>
                <c:pt idx="5">
                  <c:v>0</c:v>
                </c:pt>
                <c:pt idx="6">
                  <c:v>1</c:v>
                </c:pt>
              </c:numCache>
            </c:numRef>
          </c:val>
          <c:extLst>
            <c:ext xmlns:c16="http://schemas.microsoft.com/office/drawing/2014/chart" uri="{C3380CC4-5D6E-409C-BE32-E72D297353CC}">
              <c16:uniqueId val="{00000002-8A53-44FC-821D-1D7E63B9ABF8}"/>
            </c:ext>
          </c:extLst>
        </c:ser>
        <c:ser>
          <c:idx val="3"/>
          <c:order val="3"/>
          <c:spPr>
            <a:solidFill>
              <a:srgbClr val="FFC00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- 1'!$G$31:$G$37</c:f>
              <c:numCache>
                <c:formatCode>General</c:formatCode>
                <c:ptCount val="7"/>
                <c:pt idx="0">
                  <c:v>1</c:v>
                </c:pt>
                <c:pt idx="1">
                  <c:v>3</c:v>
                </c:pt>
                <c:pt idx="2">
                  <c:v>1</c:v>
                </c:pt>
                <c:pt idx="3">
                  <c:v>1</c:v>
                </c:pt>
                <c:pt idx="4">
                  <c:v>2</c:v>
                </c:pt>
                <c:pt idx="5">
                  <c:v>4</c:v>
                </c:pt>
                <c:pt idx="6">
                  <c:v>24</c:v>
                </c:pt>
              </c:numCache>
            </c:numRef>
          </c:val>
          <c:extLst>
            <c:ext xmlns:c16="http://schemas.microsoft.com/office/drawing/2014/chart" uri="{C3380CC4-5D6E-409C-BE32-E72D297353CC}">
              <c16:uniqueId val="{00000003-8A53-44FC-821D-1D7E63B9ABF8}"/>
            </c:ext>
          </c:extLst>
        </c:ser>
        <c:ser>
          <c:idx val="4"/>
          <c:order val="4"/>
          <c:spPr>
            <a:solidFill>
              <a:srgbClr val="92D05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- 1'!$H$31:$H$37</c:f>
              <c:numCache>
                <c:formatCode>General</c:formatCode>
                <c:ptCount val="7"/>
                <c:pt idx="0">
                  <c:v>7</c:v>
                </c:pt>
                <c:pt idx="1">
                  <c:v>2</c:v>
                </c:pt>
                <c:pt idx="2">
                  <c:v>1</c:v>
                </c:pt>
                <c:pt idx="3">
                  <c:v>0</c:v>
                </c:pt>
                <c:pt idx="4">
                  <c:v>2</c:v>
                </c:pt>
                <c:pt idx="5">
                  <c:v>4</c:v>
                </c:pt>
                <c:pt idx="6">
                  <c:v>3</c:v>
                </c:pt>
              </c:numCache>
            </c:numRef>
          </c:val>
          <c:extLst>
            <c:ext xmlns:c16="http://schemas.microsoft.com/office/drawing/2014/chart" uri="{C3380CC4-5D6E-409C-BE32-E72D297353CC}">
              <c16:uniqueId val="{00000004-8A53-44FC-821D-1D7E63B9ABF8}"/>
            </c:ext>
          </c:extLst>
        </c:ser>
        <c:ser>
          <c:idx val="5"/>
          <c:order val="5"/>
          <c:spPr>
            <a:solidFill>
              <a:srgbClr val="0070C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- 1'!$I$31:$I$37</c:f>
              <c:numCache>
                <c:formatCode>General</c:formatCode>
                <c:ptCount val="7"/>
                <c:pt idx="0">
                  <c:v>1</c:v>
                </c:pt>
                <c:pt idx="1">
                  <c:v>2</c:v>
                </c:pt>
                <c:pt idx="2">
                  <c:v>0</c:v>
                </c:pt>
                <c:pt idx="3">
                  <c:v>0</c:v>
                </c:pt>
                <c:pt idx="4">
                  <c:v>0</c:v>
                </c:pt>
                <c:pt idx="5">
                  <c:v>5</c:v>
                </c:pt>
                <c:pt idx="6">
                  <c:v>0</c:v>
                </c:pt>
              </c:numCache>
            </c:numRef>
          </c:val>
          <c:extLst>
            <c:ext xmlns:c16="http://schemas.microsoft.com/office/drawing/2014/chart" uri="{C3380CC4-5D6E-409C-BE32-E72D297353CC}">
              <c16:uniqueId val="{00000005-8A53-44FC-821D-1D7E63B9ABF8}"/>
            </c:ext>
          </c:extLst>
        </c:ser>
        <c:dLbls>
          <c:showLegendKey val="0"/>
          <c:showVal val="0"/>
          <c:showCatName val="0"/>
          <c:showSerName val="0"/>
          <c:showPercent val="0"/>
          <c:showBubbleSize val="0"/>
        </c:dLbls>
        <c:gapWidth val="150"/>
        <c:overlap val="100"/>
        <c:axId val="617904168"/>
        <c:axId val="1"/>
      </c:barChart>
      <c:catAx>
        <c:axId val="61790416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auto val="1"/>
        <c:lblAlgn val="ctr"/>
        <c:lblOffset val="100"/>
        <c:noMultiLvlLbl val="0"/>
      </c:catAx>
      <c:valAx>
        <c:axId val="1"/>
        <c:scaling>
          <c:orientation val="minMax"/>
          <c:max val="45"/>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617904168"/>
        <c:crosses val="autoZero"/>
        <c:crossBetween val="between"/>
        <c:majorUnit val="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86" footer="0.3149606200000008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17E3-4E69-A9B1-5C7A317F2681}"/>
              </c:ext>
            </c:extLst>
          </c:dPt>
          <c:dPt>
            <c:idx val="1"/>
            <c:bubble3D val="0"/>
            <c:spPr>
              <a:solidFill>
                <a:srgbClr val="FF0000"/>
              </a:solidFill>
            </c:spPr>
            <c:extLst>
              <c:ext xmlns:c16="http://schemas.microsoft.com/office/drawing/2014/chart" uri="{C3380CC4-5D6E-409C-BE32-E72D297353CC}">
                <c16:uniqueId val="{00000001-17E3-4E69-A9B1-5C7A317F2681}"/>
              </c:ext>
            </c:extLst>
          </c:dPt>
          <c:dPt>
            <c:idx val="2"/>
            <c:bubble3D val="0"/>
            <c:spPr>
              <a:solidFill>
                <a:srgbClr val="FFC000"/>
              </a:solidFill>
            </c:spPr>
            <c:extLst>
              <c:ext xmlns:c16="http://schemas.microsoft.com/office/drawing/2014/chart" uri="{C3380CC4-5D6E-409C-BE32-E72D297353CC}">
                <c16:uniqueId val="{00000002-17E3-4E69-A9B1-5C7A317F2681}"/>
              </c:ext>
            </c:extLst>
          </c:dPt>
          <c:dPt>
            <c:idx val="3"/>
            <c:bubble3D val="0"/>
            <c:spPr>
              <a:solidFill>
                <a:srgbClr val="92D050"/>
              </a:solidFill>
            </c:spPr>
            <c:extLst>
              <c:ext xmlns:c16="http://schemas.microsoft.com/office/drawing/2014/chart" uri="{C3380CC4-5D6E-409C-BE32-E72D297353CC}">
                <c16:uniqueId val="{00000003-17E3-4E69-A9B1-5C7A317F2681}"/>
              </c:ext>
            </c:extLst>
          </c:dPt>
          <c:dPt>
            <c:idx val="4"/>
            <c:bubble3D val="0"/>
            <c:spPr>
              <a:solidFill>
                <a:srgbClr val="0070C0"/>
              </a:solidFill>
            </c:spPr>
            <c:extLst>
              <c:ext xmlns:c16="http://schemas.microsoft.com/office/drawing/2014/chart" uri="{C3380CC4-5D6E-409C-BE32-E72D297353CC}">
                <c16:uniqueId val="{00000004-17E3-4E69-A9B1-5C7A317F2681}"/>
              </c:ext>
            </c:extLst>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2-17E3-4E69-A9B1-5C7A317F2681}"/>
                </c:ext>
              </c:extLst>
            </c:dLbl>
            <c:spPr>
              <a:noFill/>
              <a:ln>
                <a:noFill/>
              </a:ln>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- 2'!$B$16:$B$20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- 2'!$C$16:$C$20</c:f>
              <c:numCache>
                <c:formatCode>General</c:formatCode>
                <c:ptCount val="5"/>
                <c:pt idx="0">
                  <c:v>1</c:v>
                </c:pt>
                <c:pt idx="1">
                  <c:v>20</c:v>
                </c:pt>
                <c:pt idx="2">
                  <c:v>9</c:v>
                </c:pt>
                <c:pt idx="3">
                  <c:v>18</c:v>
                </c:pt>
                <c:pt idx="4">
                  <c:v>15</c:v>
                </c:pt>
              </c:numCache>
            </c:numRef>
          </c:val>
          <c:extLst>
            <c:ext xmlns:c16="http://schemas.microsoft.com/office/drawing/2014/chart" uri="{C3380CC4-5D6E-409C-BE32-E72D297353CC}">
              <c16:uniqueId val="{00000005-17E3-4E69-A9B1-5C7A317F2681}"/>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5536526221748705"/>
          <c:y val="0.25142553856668193"/>
          <c:w val="0.43321913513453525"/>
          <c:h val="0.57925098697842825"/>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97" footer="0.3149606200000009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A583-4A54-BCBD-32BBA868E3D5}"/>
              </c:ext>
            </c:extLst>
          </c:dPt>
          <c:dPt>
            <c:idx val="1"/>
            <c:bubble3D val="0"/>
            <c:spPr>
              <a:solidFill>
                <a:srgbClr val="FF0000"/>
              </a:solidFill>
            </c:spPr>
            <c:extLst>
              <c:ext xmlns:c16="http://schemas.microsoft.com/office/drawing/2014/chart" uri="{C3380CC4-5D6E-409C-BE32-E72D297353CC}">
                <c16:uniqueId val="{00000001-A583-4A54-BCBD-32BBA868E3D5}"/>
              </c:ext>
            </c:extLst>
          </c:dPt>
          <c:dPt>
            <c:idx val="2"/>
            <c:bubble3D val="0"/>
            <c:spPr>
              <a:solidFill>
                <a:srgbClr val="FFC000"/>
              </a:solidFill>
            </c:spPr>
            <c:extLst>
              <c:ext xmlns:c16="http://schemas.microsoft.com/office/drawing/2014/chart" uri="{C3380CC4-5D6E-409C-BE32-E72D297353CC}">
                <c16:uniqueId val="{00000002-A583-4A54-BCBD-32BBA868E3D5}"/>
              </c:ext>
            </c:extLst>
          </c:dPt>
          <c:dPt>
            <c:idx val="3"/>
            <c:bubble3D val="0"/>
            <c:spPr>
              <a:solidFill>
                <a:srgbClr val="92D050"/>
              </a:solidFill>
            </c:spPr>
            <c:extLst>
              <c:ext xmlns:c16="http://schemas.microsoft.com/office/drawing/2014/chart" uri="{C3380CC4-5D6E-409C-BE32-E72D297353CC}">
                <c16:uniqueId val="{00000003-A583-4A54-BCBD-32BBA868E3D5}"/>
              </c:ext>
            </c:extLst>
          </c:dPt>
          <c:dPt>
            <c:idx val="4"/>
            <c:bubble3D val="0"/>
            <c:spPr>
              <a:solidFill>
                <a:srgbClr val="0070C0"/>
              </a:solidFill>
            </c:spPr>
            <c:extLst>
              <c:ext xmlns:c16="http://schemas.microsoft.com/office/drawing/2014/chart" uri="{C3380CC4-5D6E-409C-BE32-E72D297353CC}">
                <c16:uniqueId val="{00000004-A583-4A54-BCBD-32BBA868E3D5}"/>
              </c:ext>
            </c:extLst>
          </c:dPt>
          <c:dPt>
            <c:idx val="5"/>
            <c:bubble3D val="0"/>
            <c:spPr>
              <a:solidFill>
                <a:srgbClr val="FF99CC"/>
              </a:solidFill>
            </c:spPr>
            <c:extLst>
              <c:ext xmlns:c16="http://schemas.microsoft.com/office/drawing/2014/chart" uri="{C3380CC4-5D6E-409C-BE32-E72D297353CC}">
                <c16:uniqueId val="{00000005-A583-4A54-BCBD-32BBA868E3D5}"/>
              </c:ext>
            </c:extLst>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2-A583-4A54-BCBD-32BBA868E3D5}"/>
                </c:ext>
              </c:extLst>
            </c:dLbl>
            <c:dLbl>
              <c:idx val="6"/>
              <c:spPr/>
              <c:txPr>
                <a:bodyPr/>
                <a:lstStyle/>
                <a:p>
                  <a:pPr>
                    <a:defRPr sz="1000" b="1" i="0" u="none" strike="noStrike" baseline="0">
                      <a:solidFill>
                        <a:srgbClr val="000000"/>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6-A583-4A54-BCBD-32BBA868E3D5}"/>
                </c:ext>
              </c:extLst>
            </c:dLbl>
            <c:spPr>
              <a:noFill/>
              <a:ln>
                <a:noFill/>
              </a:ln>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- 2'!$B$16:$B$21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- 2'!$E$16:$E$21</c:f>
              <c:numCache>
                <c:formatCode>General</c:formatCode>
                <c:ptCount val="6"/>
                <c:pt idx="0">
                  <c:v>0</c:v>
                </c:pt>
                <c:pt idx="1">
                  <c:v>20</c:v>
                </c:pt>
                <c:pt idx="2">
                  <c:v>9</c:v>
                </c:pt>
                <c:pt idx="3">
                  <c:v>17</c:v>
                </c:pt>
                <c:pt idx="4">
                  <c:v>15</c:v>
                </c:pt>
                <c:pt idx="5">
                  <c:v>0</c:v>
                </c:pt>
              </c:numCache>
            </c:numRef>
          </c:val>
          <c:extLst>
            <c:ext xmlns:c16="http://schemas.microsoft.com/office/drawing/2014/chart" uri="{C3380CC4-5D6E-409C-BE32-E72D297353CC}">
              <c16:uniqueId val="{00000007-A583-4A54-BCBD-32BBA868E3D5}"/>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0019386073"/>
          <c:y val="0.25142553856668193"/>
          <c:w val="0.43321915695789825"/>
          <c:h val="0.74857446143331807"/>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solidFill>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97" footer="0.3149606200000009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- 2'!$B$31:$B$36</c:f>
              <c:strCache>
                <c:ptCount val="6"/>
                <c:pt idx="0">
                  <c:v>OBJETIVO 1</c:v>
                </c:pt>
                <c:pt idx="1">
                  <c:v>OBJETIVO 2</c:v>
                </c:pt>
                <c:pt idx="2">
                  <c:v>OBJETIVO 3</c:v>
                </c:pt>
                <c:pt idx="3">
                  <c:v>OBJETIVO 4</c:v>
                </c:pt>
                <c:pt idx="4">
                  <c:v>OBJETIVO 5</c:v>
                </c:pt>
                <c:pt idx="5">
                  <c:v>OBJETIVO 6</c:v>
                </c:pt>
              </c:strCache>
            </c:strRef>
          </c:cat>
          <c:val>
            <c:numRef>
              <c:f>'Painel de Gestão - 2'!$D$31:$D$36</c:f>
              <c:numCache>
                <c:formatCode>General</c:formatCode>
                <c:ptCount val="6"/>
                <c:pt idx="0">
                  <c:v>2</c:v>
                </c:pt>
                <c:pt idx="1">
                  <c:v>0</c:v>
                </c:pt>
                <c:pt idx="2">
                  <c:v>0</c:v>
                </c:pt>
                <c:pt idx="3">
                  <c:v>0</c:v>
                </c:pt>
                <c:pt idx="4">
                  <c:v>0</c:v>
                </c:pt>
                <c:pt idx="5">
                  <c:v>0</c:v>
                </c:pt>
              </c:numCache>
            </c:numRef>
          </c:val>
          <c:extLst>
            <c:ext xmlns:c16="http://schemas.microsoft.com/office/drawing/2014/chart" uri="{C3380CC4-5D6E-409C-BE32-E72D297353CC}">
              <c16:uniqueId val="{00000000-30C4-49B0-9F1F-1ABF21526BD5}"/>
            </c:ext>
          </c:extLst>
        </c:ser>
        <c:ser>
          <c:idx val="1"/>
          <c:order val="1"/>
          <c:spPr>
            <a:solidFill>
              <a:schemeClr val="bg1">
                <a:lumMod val="65000"/>
              </a:schemeClr>
            </a:solidFill>
          </c:spPr>
          <c:invertIfNegative val="0"/>
          <c:cat>
            <c:strRef>
              <c:f>'Painel de Gestão - 2'!$B$31:$B$36</c:f>
              <c:strCache>
                <c:ptCount val="6"/>
                <c:pt idx="0">
                  <c:v>OBJETIVO 1</c:v>
                </c:pt>
                <c:pt idx="1">
                  <c:v>OBJETIVO 2</c:v>
                </c:pt>
                <c:pt idx="2">
                  <c:v>OBJETIVO 3</c:v>
                </c:pt>
                <c:pt idx="3">
                  <c:v>OBJETIVO 4</c:v>
                </c:pt>
                <c:pt idx="4">
                  <c:v>OBJETIVO 5</c:v>
                </c:pt>
                <c:pt idx="5">
                  <c:v>OBJETIVO 6</c:v>
                </c:pt>
              </c:strCache>
            </c:strRef>
          </c:cat>
          <c:val>
            <c:numRef>
              <c:f>'Painel de Gestão - 2'!$E$31:$E$36</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1-30C4-49B0-9F1F-1ABF21526BD5}"/>
            </c:ext>
          </c:extLst>
        </c:ser>
        <c:ser>
          <c:idx val="2"/>
          <c:order val="2"/>
          <c:spPr>
            <a:solidFill>
              <a:srgbClr val="FF0000"/>
            </a:solidFill>
          </c:spPr>
          <c:invertIfNegative val="0"/>
          <c:cat>
            <c:strRef>
              <c:f>'Painel de Gestão - 2'!$B$31:$B$36</c:f>
              <c:strCache>
                <c:ptCount val="6"/>
                <c:pt idx="0">
                  <c:v>OBJETIVO 1</c:v>
                </c:pt>
                <c:pt idx="1">
                  <c:v>OBJETIVO 2</c:v>
                </c:pt>
                <c:pt idx="2">
                  <c:v>OBJETIVO 3</c:v>
                </c:pt>
                <c:pt idx="3">
                  <c:v>OBJETIVO 4</c:v>
                </c:pt>
                <c:pt idx="4">
                  <c:v>OBJETIVO 5</c:v>
                </c:pt>
                <c:pt idx="5">
                  <c:v>OBJETIVO 6</c:v>
                </c:pt>
              </c:strCache>
            </c:strRef>
          </c:cat>
          <c:val>
            <c:numRef>
              <c:f>'Painel de Gestão - 2'!$F$31:$F$36</c:f>
              <c:numCache>
                <c:formatCode>General</c:formatCode>
                <c:ptCount val="6"/>
                <c:pt idx="0">
                  <c:v>2</c:v>
                </c:pt>
                <c:pt idx="1">
                  <c:v>1</c:v>
                </c:pt>
                <c:pt idx="2">
                  <c:v>3</c:v>
                </c:pt>
                <c:pt idx="3">
                  <c:v>6</c:v>
                </c:pt>
                <c:pt idx="4">
                  <c:v>5</c:v>
                </c:pt>
                <c:pt idx="5">
                  <c:v>3</c:v>
                </c:pt>
              </c:numCache>
            </c:numRef>
          </c:val>
          <c:extLst>
            <c:ext xmlns:c16="http://schemas.microsoft.com/office/drawing/2014/chart" uri="{C3380CC4-5D6E-409C-BE32-E72D297353CC}">
              <c16:uniqueId val="{00000002-30C4-49B0-9F1F-1ABF21526BD5}"/>
            </c:ext>
          </c:extLst>
        </c:ser>
        <c:ser>
          <c:idx val="3"/>
          <c:order val="3"/>
          <c:spPr>
            <a:solidFill>
              <a:srgbClr val="FFC000"/>
            </a:solidFill>
          </c:spPr>
          <c:invertIfNegative val="0"/>
          <c:cat>
            <c:strRef>
              <c:f>'Painel de Gestão - 2'!$B$31:$B$36</c:f>
              <c:strCache>
                <c:ptCount val="6"/>
                <c:pt idx="0">
                  <c:v>OBJETIVO 1</c:v>
                </c:pt>
                <c:pt idx="1">
                  <c:v>OBJETIVO 2</c:v>
                </c:pt>
                <c:pt idx="2">
                  <c:v>OBJETIVO 3</c:v>
                </c:pt>
                <c:pt idx="3">
                  <c:v>OBJETIVO 4</c:v>
                </c:pt>
                <c:pt idx="4">
                  <c:v>OBJETIVO 5</c:v>
                </c:pt>
                <c:pt idx="5">
                  <c:v>OBJETIVO 6</c:v>
                </c:pt>
              </c:strCache>
            </c:strRef>
          </c:cat>
          <c:val>
            <c:numRef>
              <c:f>'Painel de Gestão - 2'!$G$31:$G$36</c:f>
              <c:numCache>
                <c:formatCode>General</c:formatCode>
                <c:ptCount val="6"/>
                <c:pt idx="0">
                  <c:v>3</c:v>
                </c:pt>
                <c:pt idx="1">
                  <c:v>1</c:v>
                </c:pt>
                <c:pt idx="2">
                  <c:v>1</c:v>
                </c:pt>
                <c:pt idx="3">
                  <c:v>0</c:v>
                </c:pt>
                <c:pt idx="4">
                  <c:v>1</c:v>
                </c:pt>
                <c:pt idx="5">
                  <c:v>3</c:v>
                </c:pt>
              </c:numCache>
            </c:numRef>
          </c:val>
          <c:extLst>
            <c:ext xmlns:c16="http://schemas.microsoft.com/office/drawing/2014/chart" uri="{C3380CC4-5D6E-409C-BE32-E72D297353CC}">
              <c16:uniqueId val="{00000003-30C4-49B0-9F1F-1ABF21526BD5}"/>
            </c:ext>
          </c:extLst>
        </c:ser>
        <c:ser>
          <c:idx val="4"/>
          <c:order val="4"/>
          <c:spPr>
            <a:solidFill>
              <a:srgbClr val="92D050"/>
            </a:solidFill>
          </c:spPr>
          <c:invertIfNegative val="0"/>
          <c:cat>
            <c:strRef>
              <c:f>'Painel de Gestão - 2'!$B$31:$B$36</c:f>
              <c:strCache>
                <c:ptCount val="6"/>
                <c:pt idx="0">
                  <c:v>OBJETIVO 1</c:v>
                </c:pt>
                <c:pt idx="1">
                  <c:v>OBJETIVO 2</c:v>
                </c:pt>
                <c:pt idx="2">
                  <c:v>OBJETIVO 3</c:v>
                </c:pt>
                <c:pt idx="3">
                  <c:v>OBJETIVO 4</c:v>
                </c:pt>
                <c:pt idx="4">
                  <c:v>OBJETIVO 5</c:v>
                </c:pt>
                <c:pt idx="5">
                  <c:v>OBJETIVO 6</c:v>
                </c:pt>
              </c:strCache>
            </c:strRef>
          </c:cat>
          <c:val>
            <c:numRef>
              <c:f>'Painel de Gestão - 2'!$H$31:$H$36</c:f>
              <c:numCache>
                <c:formatCode>General</c:formatCode>
                <c:ptCount val="6"/>
                <c:pt idx="0">
                  <c:v>6</c:v>
                </c:pt>
                <c:pt idx="1">
                  <c:v>2</c:v>
                </c:pt>
                <c:pt idx="2">
                  <c:v>1</c:v>
                </c:pt>
                <c:pt idx="3">
                  <c:v>0</c:v>
                </c:pt>
                <c:pt idx="4">
                  <c:v>4</c:v>
                </c:pt>
                <c:pt idx="5">
                  <c:v>5</c:v>
                </c:pt>
              </c:numCache>
            </c:numRef>
          </c:val>
          <c:extLst>
            <c:ext xmlns:c16="http://schemas.microsoft.com/office/drawing/2014/chart" uri="{C3380CC4-5D6E-409C-BE32-E72D297353CC}">
              <c16:uniqueId val="{00000004-30C4-49B0-9F1F-1ABF21526BD5}"/>
            </c:ext>
          </c:extLst>
        </c:ser>
        <c:ser>
          <c:idx val="5"/>
          <c:order val="5"/>
          <c:spPr>
            <a:solidFill>
              <a:srgbClr val="0070C0"/>
            </a:solidFill>
          </c:spPr>
          <c:invertIfNegative val="0"/>
          <c:cat>
            <c:strRef>
              <c:f>'Painel de Gestão - 2'!$B$31:$B$36</c:f>
              <c:strCache>
                <c:ptCount val="6"/>
                <c:pt idx="0">
                  <c:v>OBJETIVO 1</c:v>
                </c:pt>
                <c:pt idx="1">
                  <c:v>OBJETIVO 2</c:v>
                </c:pt>
                <c:pt idx="2">
                  <c:v>OBJETIVO 3</c:v>
                </c:pt>
                <c:pt idx="3">
                  <c:v>OBJETIVO 4</c:v>
                </c:pt>
                <c:pt idx="4">
                  <c:v>OBJETIVO 5</c:v>
                </c:pt>
                <c:pt idx="5">
                  <c:v>OBJETIVO 6</c:v>
                </c:pt>
              </c:strCache>
            </c:strRef>
          </c:cat>
          <c:val>
            <c:numRef>
              <c:f>'Painel de Gestão - 2'!$I$31:$I$36</c:f>
              <c:numCache>
                <c:formatCode>General</c:formatCode>
                <c:ptCount val="6"/>
                <c:pt idx="0">
                  <c:v>0</c:v>
                </c:pt>
                <c:pt idx="1">
                  <c:v>7</c:v>
                </c:pt>
                <c:pt idx="2">
                  <c:v>1</c:v>
                </c:pt>
                <c:pt idx="3">
                  <c:v>2</c:v>
                </c:pt>
                <c:pt idx="4">
                  <c:v>5</c:v>
                </c:pt>
                <c:pt idx="5">
                  <c:v>0</c:v>
                </c:pt>
              </c:numCache>
            </c:numRef>
          </c:val>
          <c:extLst>
            <c:ext xmlns:c16="http://schemas.microsoft.com/office/drawing/2014/chart" uri="{C3380CC4-5D6E-409C-BE32-E72D297353CC}">
              <c16:uniqueId val="{00000005-30C4-49B0-9F1F-1ABF21526BD5}"/>
            </c:ext>
          </c:extLst>
        </c:ser>
        <c:dLbls>
          <c:showLegendKey val="0"/>
          <c:showVal val="0"/>
          <c:showCatName val="0"/>
          <c:showSerName val="0"/>
          <c:showPercent val="0"/>
          <c:showBubbleSize val="0"/>
        </c:dLbls>
        <c:gapWidth val="150"/>
        <c:overlap val="100"/>
        <c:axId val="617909088"/>
        <c:axId val="1"/>
      </c:barChart>
      <c:catAx>
        <c:axId val="61790908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6179090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97" footer="0.3149606200000009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2CAE-48CD-BEE7-58390440F671}"/>
              </c:ext>
            </c:extLst>
          </c:dPt>
          <c:dPt>
            <c:idx val="1"/>
            <c:bubble3D val="0"/>
            <c:spPr>
              <a:solidFill>
                <a:srgbClr val="FF0000"/>
              </a:solidFill>
            </c:spPr>
            <c:extLst>
              <c:ext xmlns:c16="http://schemas.microsoft.com/office/drawing/2014/chart" uri="{C3380CC4-5D6E-409C-BE32-E72D297353CC}">
                <c16:uniqueId val="{00000001-2CAE-48CD-BEE7-58390440F671}"/>
              </c:ext>
            </c:extLst>
          </c:dPt>
          <c:dPt>
            <c:idx val="2"/>
            <c:bubble3D val="0"/>
            <c:spPr>
              <a:solidFill>
                <a:srgbClr val="FFC000"/>
              </a:solidFill>
            </c:spPr>
            <c:extLst>
              <c:ext xmlns:c16="http://schemas.microsoft.com/office/drawing/2014/chart" uri="{C3380CC4-5D6E-409C-BE32-E72D297353CC}">
                <c16:uniqueId val="{00000002-2CAE-48CD-BEE7-58390440F671}"/>
              </c:ext>
            </c:extLst>
          </c:dPt>
          <c:dPt>
            <c:idx val="3"/>
            <c:bubble3D val="0"/>
            <c:spPr>
              <a:solidFill>
                <a:srgbClr val="92D050"/>
              </a:solidFill>
            </c:spPr>
            <c:extLst>
              <c:ext xmlns:c16="http://schemas.microsoft.com/office/drawing/2014/chart" uri="{C3380CC4-5D6E-409C-BE32-E72D297353CC}">
                <c16:uniqueId val="{00000003-2CAE-48CD-BEE7-58390440F671}"/>
              </c:ext>
            </c:extLst>
          </c:dPt>
          <c:dPt>
            <c:idx val="4"/>
            <c:bubble3D val="0"/>
            <c:spPr>
              <a:solidFill>
                <a:srgbClr val="0070C0"/>
              </a:solidFill>
            </c:spPr>
            <c:extLst>
              <c:ext xmlns:c16="http://schemas.microsoft.com/office/drawing/2014/chart" uri="{C3380CC4-5D6E-409C-BE32-E72D297353CC}">
                <c16:uniqueId val="{00000004-2CAE-48CD-BEE7-58390440F671}"/>
              </c:ext>
            </c:extLst>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2-2CAE-48CD-BEE7-58390440F671}"/>
                </c:ext>
              </c:extLst>
            </c:dLbl>
            <c:spPr>
              <a:noFill/>
              <a:ln>
                <a:noFill/>
              </a:ln>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- 3'!$B$16:$B$20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- 3'!$C$16:$C$20</c:f>
              <c:numCache>
                <c:formatCode>General</c:formatCode>
                <c:ptCount val="5"/>
                <c:pt idx="0">
                  <c:v>0</c:v>
                </c:pt>
                <c:pt idx="1">
                  <c:v>18</c:v>
                </c:pt>
                <c:pt idx="2">
                  <c:v>6</c:v>
                </c:pt>
                <c:pt idx="3">
                  <c:v>18</c:v>
                </c:pt>
                <c:pt idx="4">
                  <c:v>19</c:v>
                </c:pt>
              </c:numCache>
            </c:numRef>
          </c:val>
          <c:extLst>
            <c:ext xmlns:c16="http://schemas.microsoft.com/office/drawing/2014/chart" uri="{C3380CC4-5D6E-409C-BE32-E72D297353CC}">
              <c16:uniqueId val="{00000005-2CAE-48CD-BEE7-58390440F671}"/>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5536526221748705"/>
          <c:y val="0.25142558837603862"/>
          <c:w val="0.43321913513453525"/>
          <c:h val="0.57925088093270105"/>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108" footer="0.31496062000000108"/>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6A04-455E-823E-27B707191325}"/>
              </c:ext>
            </c:extLst>
          </c:dPt>
          <c:dPt>
            <c:idx val="1"/>
            <c:bubble3D val="0"/>
            <c:spPr>
              <a:solidFill>
                <a:srgbClr val="FF0000"/>
              </a:solidFill>
            </c:spPr>
            <c:extLst>
              <c:ext xmlns:c16="http://schemas.microsoft.com/office/drawing/2014/chart" uri="{C3380CC4-5D6E-409C-BE32-E72D297353CC}">
                <c16:uniqueId val="{00000001-6A04-455E-823E-27B707191325}"/>
              </c:ext>
            </c:extLst>
          </c:dPt>
          <c:dPt>
            <c:idx val="2"/>
            <c:bubble3D val="0"/>
            <c:spPr>
              <a:solidFill>
                <a:srgbClr val="FFC000"/>
              </a:solidFill>
            </c:spPr>
            <c:extLst>
              <c:ext xmlns:c16="http://schemas.microsoft.com/office/drawing/2014/chart" uri="{C3380CC4-5D6E-409C-BE32-E72D297353CC}">
                <c16:uniqueId val="{00000002-6A04-455E-823E-27B707191325}"/>
              </c:ext>
            </c:extLst>
          </c:dPt>
          <c:dPt>
            <c:idx val="3"/>
            <c:bubble3D val="0"/>
            <c:spPr>
              <a:solidFill>
                <a:srgbClr val="92D050"/>
              </a:solidFill>
            </c:spPr>
            <c:extLst>
              <c:ext xmlns:c16="http://schemas.microsoft.com/office/drawing/2014/chart" uri="{C3380CC4-5D6E-409C-BE32-E72D297353CC}">
                <c16:uniqueId val="{00000003-6A04-455E-823E-27B707191325}"/>
              </c:ext>
            </c:extLst>
          </c:dPt>
          <c:dPt>
            <c:idx val="4"/>
            <c:bubble3D val="0"/>
            <c:spPr>
              <a:solidFill>
                <a:srgbClr val="0070C0"/>
              </a:solidFill>
            </c:spPr>
            <c:extLst>
              <c:ext xmlns:c16="http://schemas.microsoft.com/office/drawing/2014/chart" uri="{C3380CC4-5D6E-409C-BE32-E72D297353CC}">
                <c16:uniqueId val="{00000004-6A04-455E-823E-27B707191325}"/>
              </c:ext>
            </c:extLst>
          </c:dPt>
          <c:dPt>
            <c:idx val="5"/>
            <c:bubble3D val="0"/>
            <c:spPr>
              <a:solidFill>
                <a:srgbClr val="FF99CC"/>
              </a:solidFill>
            </c:spPr>
            <c:extLst>
              <c:ext xmlns:c16="http://schemas.microsoft.com/office/drawing/2014/chart" uri="{C3380CC4-5D6E-409C-BE32-E72D297353CC}">
                <c16:uniqueId val="{00000005-6A04-455E-823E-27B707191325}"/>
              </c:ext>
            </c:extLst>
          </c:dPt>
          <c:dLbls>
            <c:dLbl>
              <c:idx val="2"/>
              <c:spPr>
                <a:noFill/>
              </c:spPr>
              <c:txPr>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2-6A04-455E-823E-27B707191325}"/>
                </c:ext>
              </c:extLst>
            </c:dLbl>
            <c:dLbl>
              <c:idx val="6"/>
              <c:spPr/>
              <c:txPr>
                <a:bodyPr/>
                <a:lstStyle/>
                <a:p>
                  <a:pPr>
                    <a:defRPr sz="1000" b="1" i="0" u="none" strike="noStrike" baseline="0">
                      <a:solidFill>
                        <a:srgbClr val="000000"/>
                      </a:solidFill>
                      <a:latin typeface="Calibri"/>
                      <a:ea typeface="Calibri"/>
                      <a:cs typeface="Calibri"/>
                    </a:defRPr>
                  </a:pPr>
                  <a:endParaRPr lang="pt-BR"/>
                </a:p>
              </c:txPr>
              <c:showLegendKey val="0"/>
              <c:showVal val="0"/>
              <c:showCatName val="0"/>
              <c:showSerName val="0"/>
              <c:showPercent val="1"/>
              <c:showBubbleSize val="0"/>
              <c:extLst>
                <c:ext xmlns:c16="http://schemas.microsoft.com/office/drawing/2014/chart" uri="{C3380CC4-5D6E-409C-BE32-E72D297353CC}">
                  <c16:uniqueId val="{00000006-6A04-455E-823E-27B707191325}"/>
                </c:ext>
              </c:extLst>
            </c:dLbl>
            <c:spPr>
              <a:noFill/>
              <a:ln>
                <a:noFill/>
              </a:ln>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- 3'!$B$16:$B$21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- 3'!$E$16:$E$21</c:f>
              <c:numCache>
                <c:formatCode>General</c:formatCode>
                <c:ptCount val="6"/>
                <c:pt idx="0">
                  <c:v>0</c:v>
                </c:pt>
                <c:pt idx="1">
                  <c:v>13</c:v>
                </c:pt>
                <c:pt idx="2">
                  <c:v>6</c:v>
                </c:pt>
                <c:pt idx="3">
                  <c:v>13</c:v>
                </c:pt>
                <c:pt idx="4">
                  <c:v>19</c:v>
                </c:pt>
                <c:pt idx="5">
                  <c:v>13</c:v>
                </c:pt>
              </c:numCache>
            </c:numRef>
          </c:val>
          <c:extLst>
            <c:ext xmlns:c16="http://schemas.microsoft.com/office/drawing/2014/chart" uri="{C3380CC4-5D6E-409C-BE32-E72D297353CC}">
              <c16:uniqueId val="{00000007-6A04-455E-823E-27B707191325}"/>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0019386073"/>
          <c:y val="0.25142558837603862"/>
          <c:w val="0.43321915695789825"/>
          <c:h val="0.74857441162396143"/>
        </c:manualLayout>
      </c:layout>
      <c:overlay val="0"/>
      <c:txPr>
        <a:bodyPr/>
        <a:lstStyle/>
        <a:p>
          <a:pPr>
            <a:defRPr sz="92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solidFill>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108" footer="0.31496062000000108"/>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- 3'!$B$31:$B$36</c:f>
              <c:strCache>
                <c:ptCount val="6"/>
                <c:pt idx="0">
                  <c:v>OBJETIVO 1</c:v>
                </c:pt>
                <c:pt idx="1">
                  <c:v>OBJETIVO 2</c:v>
                </c:pt>
                <c:pt idx="2">
                  <c:v>OBJETIVO 3</c:v>
                </c:pt>
                <c:pt idx="3">
                  <c:v>OBJETIVO 4</c:v>
                </c:pt>
                <c:pt idx="4">
                  <c:v>OBJETIVO 5</c:v>
                </c:pt>
                <c:pt idx="5">
                  <c:v>OBJETIVO 6</c:v>
                </c:pt>
              </c:strCache>
            </c:strRef>
          </c:cat>
          <c:val>
            <c:numRef>
              <c:f>'Painel de Gestão - 3'!$D$31:$D$36</c:f>
              <c:numCache>
                <c:formatCode>General</c:formatCode>
                <c:ptCount val="6"/>
                <c:pt idx="0">
                  <c:v>3</c:v>
                </c:pt>
                <c:pt idx="1">
                  <c:v>0</c:v>
                </c:pt>
                <c:pt idx="2">
                  <c:v>0</c:v>
                </c:pt>
                <c:pt idx="3">
                  <c:v>3</c:v>
                </c:pt>
                <c:pt idx="4">
                  <c:v>4</c:v>
                </c:pt>
                <c:pt idx="5">
                  <c:v>0</c:v>
                </c:pt>
              </c:numCache>
            </c:numRef>
          </c:val>
          <c:extLst>
            <c:ext xmlns:c16="http://schemas.microsoft.com/office/drawing/2014/chart" uri="{C3380CC4-5D6E-409C-BE32-E72D297353CC}">
              <c16:uniqueId val="{00000000-76FD-4528-B58B-24B678690745}"/>
            </c:ext>
          </c:extLst>
        </c:ser>
        <c:ser>
          <c:idx val="1"/>
          <c:order val="1"/>
          <c:spPr>
            <a:solidFill>
              <a:schemeClr val="bg1">
                <a:lumMod val="65000"/>
              </a:schemeClr>
            </a:solidFill>
          </c:spPr>
          <c:invertIfNegative val="0"/>
          <c:cat>
            <c:strRef>
              <c:f>'Painel de Gestão - 3'!$B$31:$B$36</c:f>
              <c:strCache>
                <c:ptCount val="6"/>
                <c:pt idx="0">
                  <c:v>OBJETIVO 1</c:v>
                </c:pt>
                <c:pt idx="1">
                  <c:v>OBJETIVO 2</c:v>
                </c:pt>
                <c:pt idx="2">
                  <c:v>OBJETIVO 3</c:v>
                </c:pt>
                <c:pt idx="3">
                  <c:v>OBJETIVO 4</c:v>
                </c:pt>
                <c:pt idx="4">
                  <c:v>OBJETIVO 5</c:v>
                </c:pt>
                <c:pt idx="5">
                  <c:v>OBJETIVO 6</c:v>
                </c:pt>
              </c:strCache>
            </c:strRef>
          </c:cat>
          <c:val>
            <c:numRef>
              <c:f>'Painel de Gestão - 3'!$E$31:$E$36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6FD-4528-B58B-24B678690745}"/>
            </c:ext>
          </c:extLst>
        </c:ser>
        <c:ser>
          <c:idx val="2"/>
          <c:order val="2"/>
          <c:spPr>
            <a:solidFill>
              <a:srgbClr val="FF0000"/>
            </a:solidFill>
          </c:spPr>
          <c:invertIfNegative val="0"/>
          <c:cat>
            <c:strRef>
              <c:f>'Painel de Gestão - 3'!$B$31:$B$36</c:f>
              <c:strCache>
                <c:ptCount val="6"/>
                <c:pt idx="0">
                  <c:v>OBJETIVO 1</c:v>
                </c:pt>
                <c:pt idx="1">
                  <c:v>OBJETIVO 2</c:v>
                </c:pt>
                <c:pt idx="2">
                  <c:v>OBJETIVO 3</c:v>
                </c:pt>
                <c:pt idx="3">
                  <c:v>OBJETIVO 4</c:v>
                </c:pt>
                <c:pt idx="4">
                  <c:v>OBJETIVO 5</c:v>
                </c:pt>
                <c:pt idx="5">
                  <c:v>OBJETIVO 6</c:v>
                </c:pt>
              </c:strCache>
            </c:strRef>
          </c:cat>
          <c:val>
            <c:numRef>
              <c:f>'Painel de Gestão - 3'!$F$31:$F$36</c:f>
              <c:numCache>
                <c:formatCode>General</c:formatCode>
                <c:ptCount val="6"/>
                <c:pt idx="0">
                  <c:v>4</c:v>
                </c:pt>
                <c:pt idx="1">
                  <c:v>2</c:v>
                </c:pt>
                <c:pt idx="2">
                  <c:v>5</c:v>
                </c:pt>
                <c:pt idx="3">
                  <c:v>5</c:v>
                </c:pt>
                <c:pt idx="4">
                  <c:v>2</c:v>
                </c:pt>
                <c:pt idx="5">
                  <c:v>0</c:v>
                </c:pt>
              </c:numCache>
            </c:numRef>
          </c:val>
          <c:extLst>
            <c:ext xmlns:c16="http://schemas.microsoft.com/office/drawing/2014/chart" uri="{C3380CC4-5D6E-409C-BE32-E72D297353CC}">
              <c16:uniqueId val="{00000002-76FD-4528-B58B-24B678690745}"/>
            </c:ext>
          </c:extLst>
        </c:ser>
        <c:ser>
          <c:idx val="3"/>
          <c:order val="3"/>
          <c:spPr>
            <a:solidFill>
              <a:srgbClr val="FFC000"/>
            </a:solidFill>
          </c:spPr>
          <c:invertIfNegative val="0"/>
          <c:cat>
            <c:strRef>
              <c:f>'Painel de Gestão - 3'!$B$31:$B$36</c:f>
              <c:strCache>
                <c:ptCount val="6"/>
                <c:pt idx="0">
                  <c:v>OBJETIVO 1</c:v>
                </c:pt>
                <c:pt idx="1">
                  <c:v>OBJETIVO 2</c:v>
                </c:pt>
                <c:pt idx="2">
                  <c:v>OBJETIVO 3</c:v>
                </c:pt>
                <c:pt idx="3">
                  <c:v>OBJETIVO 4</c:v>
                </c:pt>
                <c:pt idx="4">
                  <c:v>OBJETIVO 5</c:v>
                </c:pt>
                <c:pt idx="5">
                  <c:v>OBJETIVO 6</c:v>
                </c:pt>
              </c:strCache>
            </c:strRef>
          </c:cat>
          <c:val>
            <c:numRef>
              <c:f>'Painel de Gestão - 3'!$G$31:$G$36</c:f>
              <c:numCache>
                <c:formatCode>General</c:formatCode>
                <c:ptCount val="6"/>
                <c:pt idx="0">
                  <c:v>1</c:v>
                </c:pt>
                <c:pt idx="1">
                  <c:v>0</c:v>
                </c:pt>
                <c:pt idx="2">
                  <c:v>0</c:v>
                </c:pt>
                <c:pt idx="3">
                  <c:v>0</c:v>
                </c:pt>
                <c:pt idx="4">
                  <c:v>2</c:v>
                </c:pt>
                <c:pt idx="5">
                  <c:v>3</c:v>
                </c:pt>
              </c:numCache>
            </c:numRef>
          </c:val>
          <c:extLst>
            <c:ext xmlns:c16="http://schemas.microsoft.com/office/drawing/2014/chart" uri="{C3380CC4-5D6E-409C-BE32-E72D297353CC}">
              <c16:uniqueId val="{00000003-76FD-4528-B58B-24B678690745}"/>
            </c:ext>
          </c:extLst>
        </c:ser>
        <c:ser>
          <c:idx val="4"/>
          <c:order val="4"/>
          <c:spPr>
            <a:solidFill>
              <a:srgbClr val="92D050"/>
            </a:solidFill>
          </c:spPr>
          <c:invertIfNegative val="0"/>
          <c:cat>
            <c:strRef>
              <c:f>'Painel de Gestão - 3'!$B$31:$B$36</c:f>
              <c:strCache>
                <c:ptCount val="6"/>
                <c:pt idx="0">
                  <c:v>OBJETIVO 1</c:v>
                </c:pt>
                <c:pt idx="1">
                  <c:v>OBJETIVO 2</c:v>
                </c:pt>
                <c:pt idx="2">
                  <c:v>OBJETIVO 3</c:v>
                </c:pt>
                <c:pt idx="3">
                  <c:v>OBJETIVO 4</c:v>
                </c:pt>
                <c:pt idx="4">
                  <c:v>OBJETIVO 5</c:v>
                </c:pt>
                <c:pt idx="5">
                  <c:v>OBJETIVO 6</c:v>
                </c:pt>
              </c:strCache>
            </c:strRef>
          </c:cat>
          <c:val>
            <c:numRef>
              <c:f>'Painel de Gestão - 3'!$H$31:$H$36</c:f>
              <c:numCache>
                <c:formatCode>General</c:formatCode>
                <c:ptCount val="6"/>
                <c:pt idx="0">
                  <c:v>4</c:v>
                </c:pt>
                <c:pt idx="1">
                  <c:v>2</c:v>
                </c:pt>
                <c:pt idx="2">
                  <c:v>0</c:v>
                </c:pt>
                <c:pt idx="3">
                  <c:v>0</c:v>
                </c:pt>
                <c:pt idx="4">
                  <c:v>5</c:v>
                </c:pt>
                <c:pt idx="5">
                  <c:v>7</c:v>
                </c:pt>
              </c:numCache>
            </c:numRef>
          </c:val>
          <c:extLst>
            <c:ext xmlns:c16="http://schemas.microsoft.com/office/drawing/2014/chart" uri="{C3380CC4-5D6E-409C-BE32-E72D297353CC}">
              <c16:uniqueId val="{00000004-76FD-4528-B58B-24B678690745}"/>
            </c:ext>
          </c:extLst>
        </c:ser>
        <c:ser>
          <c:idx val="5"/>
          <c:order val="5"/>
          <c:spPr>
            <a:solidFill>
              <a:srgbClr val="0070C0"/>
            </a:solidFill>
          </c:spPr>
          <c:invertIfNegative val="0"/>
          <c:cat>
            <c:strRef>
              <c:f>'Painel de Gestão - 3'!$B$31:$B$36</c:f>
              <c:strCache>
                <c:ptCount val="6"/>
                <c:pt idx="0">
                  <c:v>OBJETIVO 1</c:v>
                </c:pt>
                <c:pt idx="1">
                  <c:v>OBJETIVO 2</c:v>
                </c:pt>
                <c:pt idx="2">
                  <c:v>OBJETIVO 3</c:v>
                </c:pt>
                <c:pt idx="3">
                  <c:v>OBJETIVO 4</c:v>
                </c:pt>
                <c:pt idx="4">
                  <c:v>OBJETIVO 5</c:v>
                </c:pt>
                <c:pt idx="5">
                  <c:v>OBJETIVO 6</c:v>
                </c:pt>
              </c:strCache>
            </c:strRef>
          </c:cat>
          <c:val>
            <c:numRef>
              <c:f>'Painel de Gestão - 3'!$I$31:$I$36</c:f>
              <c:numCache>
                <c:formatCode>General</c:formatCode>
                <c:ptCount val="6"/>
                <c:pt idx="0">
                  <c:v>1</c:v>
                </c:pt>
                <c:pt idx="1">
                  <c:v>7</c:v>
                </c:pt>
                <c:pt idx="2">
                  <c:v>1</c:v>
                </c:pt>
                <c:pt idx="3">
                  <c:v>3</c:v>
                </c:pt>
                <c:pt idx="4">
                  <c:v>6</c:v>
                </c:pt>
                <c:pt idx="5">
                  <c:v>1</c:v>
                </c:pt>
              </c:numCache>
            </c:numRef>
          </c:val>
          <c:extLst>
            <c:ext xmlns:c16="http://schemas.microsoft.com/office/drawing/2014/chart" uri="{C3380CC4-5D6E-409C-BE32-E72D297353CC}">
              <c16:uniqueId val="{00000005-76FD-4528-B58B-24B678690745}"/>
            </c:ext>
          </c:extLst>
        </c:ser>
        <c:dLbls>
          <c:showLegendKey val="0"/>
          <c:showVal val="0"/>
          <c:showCatName val="0"/>
          <c:showSerName val="0"/>
          <c:showPercent val="0"/>
          <c:showBubbleSize val="0"/>
        </c:dLbls>
        <c:gapWidth val="150"/>
        <c:overlap val="100"/>
        <c:axId val="617914008"/>
        <c:axId val="1"/>
      </c:barChart>
      <c:catAx>
        <c:axId val="61791400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auto val="1"/>
        <c:lblAlgn val="ctr"/>
        <c:lblOffset val="100"/>
        <c:noMultiLvlLbl val="0"/>
      </c:catAx>
      <c:valAx>
        <c:axId val="1"/>
        <c:scaling>
          <c:orientation val="minMax"/>
        </c:scaling>
        <c:delete val="0"/>
        <c:axPos val="t"/>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617914008"/>
        <c:crosses val="autoZero"/>
        <c:crossBetween val="between"/>
        <c:majorUnit val="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108" footer="0.31496062000000108"/>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3355" name="Gráfico 14">
          <a:extLst>
            <a:ext uri="{FF2B5EF4-FFF2-40B4-BE49-F238E27FC236}">
              <a16:creationId xmlns:a16="http://schemas.microsoft.com/office/drawing/2014/main" id="{B8AAEDD4-42E4-4D7A-B4D2-03552DF1B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FC864A11-A695-49F3-9C59-086EE54D07AB}"/>
            </a:ext>
          </a:extLst>
        </xdr:cNvPr>
        <xdr:cNvSpPr txBox="1"/>
      </xdr:nvSpPr>
      <xdr:spPr>
        <a:xfrm>
          <a:off x="7613567" y="2656945"/>
          <a:ext cx="1920240" cy="489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3357" name="Gráfico 1">
          <a:extLst>
            <a:ext uri="{FF2B5EF4-FFF2-40B4-BE49-F238E27FC236}">
              <a16:creationId xmlns:a16="http://schemas.microsoft.com/office/drawing/2014/main" id="{F6DBD247-AC74-4D64-B52D-1C9680268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37</xdr:row>
      <xdr:rowOff>52916</xdr:rowOff>
    </xdr:to>
    <xdr:graphicFrame macro="">
      <xdr:nvGraphicFramePr>
        <xdr:cNvPr id="13358" name="Gráfico 13">
          <a:extLst>
            <a:ext uri="{FF2B5EF4-FFF2-40B4-BE49-F238E27FC236}">
              <a16:creationId xmlns:a16="http://schemas.microsoft.com/office/drawing/2014/main" id="{74A6885F-6BCE-4628-BEF6-841467387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13</xdr:row>
      <xdr:rowOff>105833</xdr:rowOff>
    </xdr:to>
    <xdr:sp macro="" textlink="">
      <xdr:nvSpPr>
        <xdr:cNvPr id="16" name="CaixaDeTexto 15">
          <a:extLst>
            <a:ext uri="{FF2B5EF4-FFF2-40B4-BE49-F238E27FC236}">
              <a16:creationId xmlns:a16="http://schemas.microsoft.com/office/drawing/2014/main" id="{DE20F5A4-1B0E-4144-8ED3-ABCC7C70C162}"/>
            </a:ext>
          </a:extLst>
        </xdr:cNvPr>
        <xdr:cNvSpPr txBox="1"/>
      </xdr:nvSpPr>
      <xdr:spPr>
        <a:xfrm>
          <a:off x="12582826" y="2712978"/>
          <a:ext cx="1932940" cy="567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4378" name="Gráfico 1">
          <a:extLst>
            <a:ext uri="{FF2B5EF4-FFF2-40B4-BE49-F238E27FC236}">
              <a16:creationId xmlns:a16="http://schemas.microsoft.com/office/drawing/2014/main" id="{3D7D254F-B7AE-4776-8D71-79BE2835A2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758A2AF4-D519-4A0F-884C-F59C575E53A4}"/>
            </a:ext>
          </a:extLst>
        </xdr:cNvPr>
        <xdr:cNvSpPr txBox="1"/>
      </xdr:nvSpPr>
      <xdr:spPr>
        <a:xfrm>
          <a:off x="8179624" y="2697766"/>
          <a:ext cx="1920240" cy="694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4380" name="Gráfico 3">
          <a:extLst>
            <a:ext uri="{FF2B5EF4-FFF2-40B4-BE49-F238E27FC236}">
              <a16:creationId xmlns:a16="http://schemas.microsoft.com/office/drawing/2014/main" id="{5D8BC437-B618-48DB-99CA-6D0AC5D1F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28</xdr:row>
      <xdr:rowOff>28574</xdr:rowOff>
    </xdr:from>
    <xdr:to>
      <xdr:col>18</xdr:col>
      <xdr:colOff>114300</xdr:colOff>
      <xdr:row>36</xdr:row>
      <xdr:rowOff>148167</xdr:rowOff>
    </xdr:to>
    <xdr:graphicFrame macro="">
      <xdr:nvGraphicFramePr>
        <xdr:cNvPr id="14381" name="Gráfico 4">
          <a:extLst>
            <a:ext uri="{FF2B5EF4-FFF2-40B4-BE49-F238E27FC236}">
              <a16:creationId xmlns:a16="http://schemas.microsoft.com/office/drawing/2014/main" id="{4806AB92-3EA7-4EBF-9563-706E123A5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14</xdr:row>
      <xdr:rowOff>65313</xdr:rowOff>
    </xdr:to>
    <xdr:sp macro="" textlink="">
      <xdr:nvSpPr>
        <xdr:cNvPr id="6" name="CaixaDeTexto 5">
          <a:extLst>
            <a:ext uri="{FF2B5EF4-FFF2-40B4-BE49-F238E27FC236}">
              <a16:creationId xmlns:a16="http://schemas.microsoft.com/office/drawing/2014/main" id="{310DE2FD-E915-414B-9663-92D2A81515E2}"/>
            </a:ext>
          </a:extLst>
        </xdr:cNvPr>
        <xdr:cNvSpPr txBox="1"/>
      </xdr:nvSpPr>
      <xdr:spPr>
        <a:xfrm>
          <a:off x="12394443" y="2691811"/>
          <a:ext cx="1920240" cy="6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8469" name="Gráfico 1">
          <a:extLst>
            <a:ext uri="{FF2B5EF4-FFF2-40B4-BE49-F238E27FC236}">
              <a16:creationId xmlns:a16="http://schemas.microsoft.com/office/drawing/2014/main" id="{4B094A44-0D40-4142-9237-E2A670AB0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FCFBDF6F-23AB-4EF7-A9B8-850ACCFFABEA}"/>
            </a:ext>
          </a:extLst>
        </xdr:cNvPr>
        <xdr:cNvSpPr txBox="1"/>
      </xdr:nvSpPr>
      <xdr:spPr>
        <a:xfrm>
          <a:off x="8179624" y="2697766"/>
          <a:ext cx="1920240" cy="694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8471" name="Gráfico 3">
          <a:extLst>
            <a:ext uri="{FF2B5EF4-FFF2-40B4-BE49-F238E27FC236}">
              <a16:creationId xmlns:a16="http://schemas.microsoft.com/office/drawing/2014/main" id="{D5833064-1520-47DB-947C-3D3482727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331258</xdr:colOff>
      <xdr:row>28</xdr:row>
      <xdr:rowOff>17993</xdr:rowOff>
    </xdr:from>
    <xdr:to>
      <xdr:col>18</xdr:col>
      <xdr:colOff>369358</xdr:colOff>
      <xdr:row>36</xdr:row>
      <xdr:rowOff>52917</xdr:rowOff>
    </xdr:to>
    <xdr:graphicFrame macro="">
      <xdr:nvGraphicFramePr>
        <xdr:cNvPr id="18472" name="Gráfico 4">
          <a:extLst>
            <a:ext uri="{FF2B5EF4-FFF2-40B4-BE49-F238E27FC236}">
              <a16:creationId xmlns:a16="http://schemas.microsoft.com/office/drawing/2014/main" id="{7856BFE0-C2C0-41E3-A11A-61BF1626C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14</xdr:row>
      <xdr:rowOff>65313</xdr:rowOff>
    </xdr:to>
    <xdr:sp macro="" textlink="">
      <xdr:nvSpPr>
        <xdr:cNvPr id="6" name="CaixaDeTexto 5">
          <a:extLst>
            <a:ext uri="{FF2B5EF4-FFF2-40B4-BE49-F238E27FC236}">
              <a16:creationId xmlns:a16="http://schemas.microsoft.com/office/drawing/2014/main" id="{74ECE4EC-B73A-4271-9EF8-43C6B7377A06}"/>
            </a:ext>
          </a:extLst>
        </xdr:cNvPr>
        <xdr:cNvSpPr txBox="1"/>
      </xdr:nvSpPr>
      <xdr:spPr>
        <a:xfrm>
          <a:off x="12394443" y="2691811"/>
          <a:ext cx="1920240" cy="6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247650</xdr:colOff>
      <xdr:row>20</xdr:row>
      <xdr:rowOff>9524</xdr:rowOff>
    </xdr:from>
    <xdr:to>
      <xdr:col>16</xdr:col>
      <xdr:colOff>323850</xdr:colOff>
      <xdr:row>28</xdr:row>
      <xdr:rowOff>38099</xdr:rowOff>
    </xdr:to>
    <xdr:graphicFrame macro="">
      <xdr:nvGraphicFramePr>
        <xdr:cNvPr id="2" name="Chart 13">
          <a:extLst>
            <a:ext uri="{FF2B5EF4-FFF2-40B4-BE49-F238E27FC236}">
              <a16:creationId xmlns:a16="http://schemas.microsoft.com/office/drawing/2014/main" id="{DE217B92-96C6-4D7A-8F5C-0043A5873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228600</xdr:colOff>
      <xdr:row>7</xdr:row>
      <xdr:rowOff>180975</xdr:rowOff>
    </xdr:from>
    <xdr:to>
      <xdr:col>15</xdr:col>
      <xdr:colOff>276225</xdr:colOff>
      <xdr:row>18</xdr:row>
      <xdr:rowOff>47625</xdr:rowOff>
    </xdr:to>
    <xdr:graphicFrame macro="">
      <xdr:nvGraphicFramePr>
        <xdr:cNvPr id="3" name="Chart 14">
          <a:extLst>
            <a:ext uri="{FF2B5EF4-FFF2-40B4-BE49-F238E27FC236}">
              <a16:creationId xmlns:a16="http://schemas.microsoft.com/office/drawing/2014/main" id="{7E6EF26C-D2B1-456D-8FFA-B81157E24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7</xdr:col>
      <xdr:colOff>247650</xdr:colOff>
      <xdr:row>20</xdr:row>
      <xdr:rowOff>9524</xdr:rowOff>
    </xdr:from>
    <xdr:to>
      <xdr:col>16</xdr:col>
      <xdr:colOff>323850</xdr:colOff>
      <xdr:row>28</xdr:row>
      <xdr:rowOff>38099</xdr:rowOff>
    </xdr:to>
    <xdr:graphicFrame macro="">
      <xdr:nvGraphicFramePr>
        <xdr:cNvPr id="4" name="Chart 13">
          <a:extLst>
            <a:ext uri="{FF2B5EF4-FFF2-40B4-BE49-F238E27FC236}">
              <a16:creationId xmlns:a16="http://schemas.microsoft.com/office/drawing/2014/main" id="{875BAD66-8601-4FB0-8756-779100E9F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8</xdr:col>
      <xdr:colOff>228600</xdr:colOff>
      <xdr:row>7</xdr:row>
      <xdr:rowOff>180975</xdr:rowOff>
    </xdr:from>
    <xdr:to>
      <xdr:col>15</xdr:col>
      <xdr:colOff>276225</xdr:colOff>
      <xdr:row>18</xdr:row>
      <xdr:rowOff>47625</xdr:rowOff>
    </xdr:to>
    <xdr:graphicFrame macro="">
      <xdr:nvGraphicFramePr>
        <xdr:cNvPr id="5" name="Chart 14">
          <a:extLst>
            <a:ext uri="{FF2B5EF4-FFF2-40B4-BE49-F238E27FC236}">
              <a16:creationId xmlns:a16="http://schemas.microsoft.com/office/drawing/2014/main" id="{7C9616BE-7EE6-4C12-8807-9BABED1AB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monitoria%20pos-oficina_PAN%20Toninha_mar&#231;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ia Final"/>
      <sheetName val="Painel de Gestão Final"/>
    </sheetNames>
    <sheetDataSet>
      <sheetData sheetId="0" refreshError="1"/>
      <sheetData sheetId="1">
        <row r="22">
          <cell r="C22" t="str">
            <v>OBJETIVO 1</v>
          </cell>
          <cell r="E22">
            <v>3</v>
          </cell>
          <cell r="F22">
            <v>3</v>
          </cell>
          <cell r="G22">
            <v>1</v>
          </cell>
        </row>
        <row r="23">
          <cell r="C23" t="str">
            <v>OBJETIVO 2</v>
          </cell>
          <cell r="E23">
            <v>2</v>
          </cell>
          <cell r="F23">
            <v>3</v>
          </cell>
          <cell r="G23">
            <v>8</v>
          </cell>
        </row>
        <row r="24">
          <cell r="C24" t="str">
            <v>OBJETIVO 3</v>
          </cell>
          <cell r="E24">
            <v>2</v>
          </cell>
          <cell r="F24">
            <v>3</v>
          </cell>
          <cell r="G24">
            <v>1</v>
          </cell>
        </row>
        <row r="25">
          <cell r="C25" t="str">
            <v>OBJETIVO 4</v>
          </cell>
          <cell r="E25">
            <v>1</v>
          </cell>
          <cell r="F25">
            <v>0</v>
          </cell>
          <cell r="G25">
            <v>4</v>
          </cell>
        </row>
        <row r="26">
          <cell r="C26" t="str">
            <v>OBJETIVO 5</v>
          </cell>
          <cell r="E26">
            <v>3</v>
          </cell>
          <cell r="F26">
            <v>8</v>
          </cell>
          <cell r="G26">
            <v>7</v>
          </cell>
        </row>
        <row r="27">
          <cell r="C27" t="str">
            <v>OBJETIVO 6</v>
          </cell>
          <cell r="E27">
            <v>0</v>
          </cell>
          <cell r="F27">
            <v>9</v>
          </cell>
          <cell r="G27">
            <v>2</v>
          </cell>
        </row>
        <row r="28">
          <cell r="C28" t="str">
            <v>OBJETIVO 7</v>
          </cell>
          <cell r="E28">
            <v>3</v>
          </cell>
          <cell r="F28">
            <v>0</v>
          </cell>
          <cell r="G2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showGridLines="0" zoomScale="85" zoomScaleNormal="85" workbookViewId="0">
      <selection activeCell="C13" sqref="C13"/>
    </sheetView>
  </sheetViews>
  <sheetFormatPr defaultColWidth="8.85546875" defaultRowHeight="15" x14ac:dyDescent="0.25"/>
  <cols>
    <col min="1" max="1" width="35.28515625" style="4" customWidth="1"/>
    <col min="2" max="2" width="56.7109375" style="16" customWidth="1"/>
    <col min="3" max="3" width="18.7109375" style="4" customWidth="1"/>
    <col min="4" max="4" width="19.42578125" style="4" customWidth="1"/>
    <col min="5" max="5" width="25.7109375" style="4" customWidth="1"/>
    <col min="6" max="6" width="27.5703125" style="4" customWidth="1"/>
    <col min="7" max="7" width="25.140625" style="4" customWidth="1"/>
    <col min="8" max="8" width="27.7109375" style="4" bestFit="1" customWidth="1"/>
    <col min="9" max="14" width="26.7109375" style="16" customWidth="1"/>
    <col min="15" max="15" width="37.85546875" style="4" customWidth="1"/>
    <col min="16" max="16" width="28.7109375" style="4" customWidth="1"/>
    <col min="17" max="17" width="40" style="4" customWidth="1"/>
    <col min="18" max="19" width="26.7109375" style="4" customWidth="1"/>
    <col min="20" max="21" width="28.85546875" style="4" customWidth="1"/>
    <col min="22" max="26" width="18.7109375" style="4" customWidth="1"/>
    <col min="27" max="27" width="22.7109375" style="4" customWidth="1"/>
    <col min="28" max="31" width="8.85546875" style="4"/>
    <col min="32" max="32" width="0" style="4" hidden="1" customWidth="1"/>
    <col min="33" max="16384" width="8.85546875" style="4"/>
  </cols>
  <sheetData>
    <row r="1" spans="1:32" x14ac:dyDescent="0.25">
      <c r="A1" s="3" t="s">
        <v>0</v>
      </c>
      <c r="B1" s="15"/>
      <c r="C1" s="2"/>
      <c r="D1" s="2"/>
      <c r="E1" s="2"/>
      <c r="F1" s="2"/>
      <c r="G1" s="2"/>
      <c r="H1" s="2"/>
      <c r="I1" s="15"/>
      <c r="J1" s="15"/>
      <c r="K1" s="15"/>
      <c r="L1" s="15"/>
      <c r="M1" s="15"/>
      <c r="N1" s="15"/>
      <c r="O1" s="2"/>
      <c r="P1" s="2"/>
      <c r="Q1" s="2"/>
      <c r="R1" s="2"/>
      <c r="S1" s="2"/>
      <c r="T1" s="2"/>
      <c r="U1" s="2"/>
      <c r="V1" s="2"/>
      <c r="W1" s="2"/>
      <c r="X1" s="2"/>
      <c r="Y1" s="2"/>
      <c r="Z1" s="2"/>
      <c r="AA1" s="2"/>
    </row>
    <row r="2" spans="1:32" ht="4.1500000000000004" customHeight="1" x14ac:dyDescent="0.25"/>
    <row r="3" spans="1:32" s="177" customFormat="1" ht="15.75" thickBot="1" x14ac:dyDescent="0.3">
      <c r="A3" s="78" t="s">
        <v>70</v>
      </c>
      <c r="B3" s="171"/>
      <c r="C3" s="45"/>
      <c r="D3" s="45"/>
      <c r="E3" s="45"/>
      <c r="F3" s="45"/>
      <c r="G3" s="45"/>
      <c r="H3" s="45"/>
      <c r="I3" s="45"/>
      <c r="J3" s="45"/>
      <c r="K3" s="45"/>
      <c r="L3" s="45"/>
      <c r="M3" s="45"/>
      <c r="N3" s="5"/>
      <c r="O3" s="45"/>
      <c r="P3" s="45"/>
      <c r="Q3" s="45"/>
      <c r="R3" s="5"/>
      <c r="S3" s="5"/>
      <c r="T3" s="5"/>
      <c r="U3" s="5"/>
      <c r="V3" s="5"/>
      <c r="W3" s="5"/>
      <c r="X3" s="5"/>
      <c r="Y3" s="5"/>
      <c r="Z3" s="5"/>
      <c r="AA3" s="5"/>
    </row>
    <row r="4" spans="1:32" ht="15.75" thickTop="1" x14ac:dyDescent="0.25">
      <c r="A4" s="1"/>
      <c r="B4" s="17"/>
      <c r="C4" s="1"/>
      <c r="D4" s="1"/>
      <c r="E4" s="1"/>
      <c r="F4" s="1"/>
      <c r="G4" s="1"/>
      <c r="H4" s="1"/>
      <c r="I4" s="17"/>
      <c r="J4" s="17"/>
      <c r="K4" s="17"/>
      <c r="L4" s="17"/>
      <c r="M4" s="17"/>
      <c r="N4" s="17"/>
      <c r="O4" s="1"/>
      <c r="P4" s="1"/>
      <c r="Q4" s="1"/>
      <c r="R4" s="1"/>
      <c r="S4" s="1"/>
      <c r="T4" s="1"/>
      <c r="U4" s="1"/>
      <c r="V4" s="1"/>
      <c r="W4" s="1"/>
      <c r="X4" s="1"/>
      <c r="Y4" s="1"/>
      <c r="Z4" s="1"/>
      <c r="AA4" s="1"/>
    </row>
    <row r="5" spans="1:32" s="178" customFormat="1" ht="25.9" customHeight="1" thickBot="1" x14ac:dyDescent="0.3">
      <c r="A5" s="7" t="s">
        <v>1</v>
      </c>
      <c r="B5" s="172"/>
      <c r="C5" s="8"/>
      <c r="D5" s="345" t="s">
        <v>71</v>
      </c>
      <c r="E5" s="346"/>
      <c r="F5" s="346"/>
      <c r="G5" s="346"/>
      <c r="H5" s="346"/>
      <c r="I5" s="346"/>
      <c r="J5" s="346"/>
      <c r="K5" s="346"/>
      <c r="L5" s="346"/>
      <c r="M5" s="347"/>
      <c r="N5" s="6"/>
      <c r="O5" s="6"/>
      <c r="P5" s="6"/>
      <c r="Q5" s="6"/>
      <c r="R5" s="6"/>
      <c r="S5" s="6"/>
      <c r="T5" s="6"/>
      <c r="U5" s="6"/>
      <c r="V5" s="6"/>
      <c r="W5" s="6"/>
      <c r="X5" s="6"/>
      <c r="Y5" s="6"/>
      <c r="Z5" s="6"/>
      <c r="AA5" s="6"/>
    </row>
    <row r="6" spans="1:32" ht="15.75" thickTop="1" x14ac:dyDescent="0.25">
      <c r="A6" s="1"/>
      <c r="B6" s="17"/>
      <c r="C6" s="1"/>
      <c r="D6" s="1"/>
      <c r="E6" s="1"/>
      <c r="F6" s="1"/>
      <c r="G6" s="1"/>
      <c r="H6" s="1"/>
      <c r="I6" s="17"/>
      <c r="J6" s="17"/>
      <c r="K6" s="17"/>
      <c r="L6" s="17"/>
      <c r="M6" s="17"/>
      <c r="N6" s="17"/>
      <c r="O6" s="1"/>
      <c r="P6" s="1"/>
      <c r="Q6" s="1"/>
      <c r="R6" s="1"/>
      <c r="S6" s="1"/>
      <c r="T6" s="1"/>
      <c r="U6" s="1"/>
      <c r="V6" s="1"/>
      <c r="W6" s="1"/>
      <c r="X6" s="1"/>
      <c r="Y6" s="1"/>
      <c r="Z6" s="1"/>
      <c r="AA6" s="1"/>
    </row>
    <row r="7" spans="1:32" ht="15.75" thickBot="1" x14ac:dyDescent="0.3">
      <c r="A7" s="7" t="s">
        <v>2</v>
      </c>
      <c r="B7" s="172"/>
      <c r="C7" s="8"/>
      <c r="D7" s="333">
        <v>2011</v>
      </c>
      <c r="E7" s="9"/>
      <c r="F7" s="9"/>
      <c r="G7" s="10"/>
      <c r="H7" s="17"/>
      <c r="I7" s="17"/>
      <c r="J7" s="17"/>
      <c r="K7" s="17"/>
      <c r="L7" s="17"/>
      <c r="M7" s="17"/>
      <c r="N7" s="17"/>
      <c r="O7" s="1"/>
      <c r="P7" s="1"/>
      <c r="Q7" s="1"/>
      <c r="R7" s="1"/>
      <c r="S7" s="1"/>
      <c r="T7" s="1"/>
      <c r="U7" s="1"/>
      <c r="V7" s="1"/>
      <c r="W7" s="1"/>
      <c r="X7" s="1"/>
      <c r="Y7" s="1"/>
      <c r="Z7" s="1"/>
      <c r="AA7" s="1"/>
      <c r="AF7" s="4" t="s">
        <v>64</v>
      </c>
    </row>
    <row r="8" spans="1:32" ht="15.75" thickTop="1" x14ac:dyDescent="0.25">
      <c r="A8" s="1"/>
      <c r="B8" s="17"/>
      <c r="C8" s="1"/>
      <c r="D8" s="1"/>
      <c r="E8" s="1"/>
      <c r="F8" s="1"/>
      <c r="G8" s="1"/>
      <c r="H8" s="1"/>
      <c r="I8" s="17"/>
      <c r="J8" s="17"/>
      <c r="K8" s="17"/>
      <c r="L8" s="17"/>
      <c r="M8" s="17"/>
      <c r="N8" s="17"/>
      <c r="O8" s="1"/>
      <c r="P8" s="1"/>
      <c r="Q8" s="1"/>
      <c r="R8" s="1"/>
      <c r="S8" s="1"/>
      <c r="T8" s="1"/>
      <c r="U8" s="1"/>
      <c r="V8" s="1"/>
      <c r="W8" s="1"/>
      <c r="X8" s="1"/>
      <c r="Y8" s="1"/>
      <c r="Z8" s="1"/>
      <c r="AA8" s="1"/>
      <c r="AF8" s="179" t="s">
        <v>65</v>
      </c>
    </row>
    <row r="9" spans="1:32" ht="16.5" thickBot="1" x14ac:dyDescent="0.3">
      <c r="A9" s="42" t="s">
        <v>11</v>
      </c>
      <c r="B9" s="173"/>
      <c r="C9" s="43"/>
      <c r="D9" s="43"/>
      <c r="E9" s="43"/>
      <c r="F9" s="43"/>
      <c r="G9" s="43"/>
      <c r="H9" s="44"/>
      <c r="I9" s="352" t="s">
        <v>59</v>
      </c>
      <c r="J9" s="353"/>
      <c r="K9" s="353"/>
      <c r="L9" s="353"/>
      <c r="M9" s="353"/>
      <c r="N9" s="353"/>
      <c r="O9" s="353"/>
      <c r="P9" s="353"/>
      <c r="Q9" s="353"/>
      <c r="R9" s="354"/>
      <c r="S9" s="51"/>
      <c r="T9" s="342" t="s">
        <v>30</v>
      </c>
      <c r="U9" s="343"/>
      <c r="V9" s="343"/>
      <c r="W9" s="343"/>
      <c r="X9" s="343"/>
      <c r="Y9" s="343"/>
      <c r="Z9" s="343"/>
      <c r="AA9" s="344"/>
    </row>
    <row r="10" spans="1:32" ht="64.5" thickTop="1" thickBot="1" x14ac:dyDescent="0.3">
      <c r="A10" s="23" t="s">
        <v>3</v>
      </c>
      <c r="B10" s="174" t="s">
        <v>4</v>
      </c>
      <c r="C10" s="148" t="s">
        <v>5</v>
      </c>
      <c r="D10" s="148" t="s">
        <v>9</v>
      </c>
      <c r="E10" s="148" t="s">
        <v>10</v>
      </c>
      <c r="F10" s="148" t="s">
        <v>6</v>
      </c>
      <c r="G10" s="148" t="s">
        <v>8</v>
      </c>
      <c r="H10" s="148" t="s">
        <v>62</v>
      </c>
      <c r="I10" s="149" t="s">
        <v>12</v>
      </c>
      <c r="J10" s="150" t="s">
        <v>13</v>
      </c>
      <c r="K10" s="151" t="s">
        <v>14</v>
      </c>
      <c r="L10" s="152" t="s">
        <v>15</v>
      </c>
      <c r="M10" s="153" t="s">
        <v>16</v>
      </c>
      <c r="N10" s="154" t="s">
        <v>17</v>
      </c>
      <c r="O10" s="155" t="s">
        <v>18</v>
      </c>
      <c r="P10" s="155" t="s">
        <v>19</v>
      </c>
      <c r="Q10" s="155" t="s">
        <v>20</v>
      </c>
      <c r="R10" s="155" t="s">
        <v>21</v>
      </c>
      <c r="S10" s="155" t="s">
        <v>60</v>
      </c>
      <c r="T10" s="156" t="s">
        <v>22</v>
      </c>
      <c r="U10" s="157" t="s">
        <v>23</v>
      </c>
      <c r="V10" s="157" t="s">
        <v>24</v>
      </c>
      <c r="W10" s="157" t="s">
        <v>25</v>
      </c>
      <c r="X10" s="157" t="s">
        <v>26</v>
      </c>
      <c r="Y10" s="157" t="s">
        <v>27</v>
      </c>
      <c r="Z10" s="157" t="s">
        <v>28</v>
      </c>
      <c r="AA10" s="157" t="s">
        <v>29</v>
      </c>
    </row>
    <row r="11" spans="1:32" ht="88.5" customHeight="1" thickTop="1" x14ac:dyDescent="0.25">
      <c r="A11" s="351" t="s">
        <v>72</v>
      </c>
      <c r="B11" s="136" t="s">
        <v>73</v>
      </c>
      <c r="C11" s="137" t="s">
        <v>74</v>
      </c>
      <c r="D11" s="138">
        <v>40391</v>
      </c>
      <c r="E11" s="138">
        <v>41244</v>
      </c>
      <c r="F11" s="137" t="s">
        <v>91</v>
      </c>
      <c r="G11" s="13"/>
      <c r="H11" s="13"/>
      <c r="I11" s="13"/>
      <c r="J11" s="13"/>
      <c r="K11" s="13"/>
      <c r="L11" s="13" t="s">
        <v>61</v>
      </c>
      <c r="M11" s="13"/>
      <c r="N11" s="167"/>
      <c r="O11" s="137" t="s">
        <v>97</v>
      </c>
      <c r="P11" s="13"/>
      <c r="Q11" s="139"/>
      <c r="R11" s="137" t="s">
        <v>91</v>
      </c>
      <c r="S11" s="13"/>
      <c r="T11" s="137"/>
      <c r="U11" s="13"/>
      <c r="V11" s="137"/>
      <c r="W11" s="137"/>
      <c r="X11" s="139"/>
      <c r="Y11" s="13"/>
      <c r="Z11" s="137"/>
      <c r="AA11" s="13"/>
    </row>
    <row r="12" spans="1:32" ht="88.5" customHeight="1" x14ac:dyDescent="0.25">
      <c r="A12" s="349"/>
      <c r="B12" s="136" t="s">
        <v>75</v>
      </c>
      <c r="C12" s="137" t="s">
        <v>74</v>
      </c>
      <c r="D12" s="138">
        <v>40391</v>
      </c>
      <c r="E12" s="138">
        <v>41244</v>
      </c>
      <c r="F12" s="137" t="s">
        <v>92</v>
      </c>
      <c r="G12" s="13"/>
      <c r="H12" s="13"/>
      <c r="I12" s="13"/>
      <c r="J12" s="13"/>
      <c r="K12" s="13"/>
      <c r="L12" s="13" t="s">
        <v>61</v>
      </c>
      <c r="M12" s="13"/>
      <c r="N12" s="167"/>
      <c r="O12" s="137" t="s">
        <v>98</v>
      </c>
      <c r="P12" s="13"/>
      <c r="Q12" s="139"/>
      <c r="R12" s="137" t="s">
        <v>99</v>
      </c>
      <c r="S12" s="13"/>
      <c r="T12" s="137"/>
      <c r="U12" s="13"/>
      <c r="V12" s="137"/>
      <c r="W12" s="137"/>
      <c r="X12" s="139"/>
      <c r="Y12" s="13"/>
      <c r="Z12" s="137"/>
      <c r="AA12" s="13"/>
    </row>
    <row r="13" spans="1:32" ht="88.5" customHeight="1" x14ac:dyDescent="0.25">
      <c r="A13" s="349"/>
      <c r="B13" s="136" t="s">
        <v>76</v>
      </c>
      <c r="C13" s="137" t="s">
        <v>77</v>
      </c>
      <c r="D13" s="138">
        <v>40391</v>
      </c>
      <c r="E13" s="138">
        <v>40969</v>
      </c>
      <c r="F13" s="137" t="s">
        <v>93</v>
      </c>
      <c r="G13" s="13"/>
      <c r="H13" s="13"/>
      <c r="I13" s="13"/>
      <c r="J13" s="13"/>
      <c r="K13" s="13" t="s">
        <v>61</v>
      </c>
      <c r="L13" s="13"/>
      <c r="M13" s="13"/>
      <c r="N13" s="167"/>
      <c r="O13" s="137" t="s">
        <v>100</v>
      </c>
      <c r="P13" s="13"/>
      <c r="Q13" s="139"/>
      <c r="R13" s="137" t="s">
        <v>101</v>
      </c>
      <c r="S13" s="13"/>
      <c r="T13" s="137"/>
      <c r="U13" s="13"/>
      <c r="V13" s="138">
        <v>40391</v>
      </c>
      <c r="W13" s="138">
        <v>41244</v>
      </c>
      <c r="X13" s="139"/>
      <c r="Y13" s="13"/>
      <c r="Z13" s="137" t="s">
        <v>113</v>
      </c>
      <c r="AA13" s="13"/>
    </row>
    <row r="14" spans="1:32" ht="88.5" customHeight="1" x14ac:dyDescent="0.25">
      <c r="A14" s="349"/>
      <c r="B14" s="136" t="s">
        <v>78</v>
      </c>
      <c r="C14" s="137" t="s">
        <v>74</v>
      </c>
      <c r="D14" s="138">
        <v>40391</v>
      </c>
      <c r="E14" s="138">
        <v>41244</v>
      </c>
      <c r="F14" s="137" t="s">
        <v>91</v>
      </c>
      <c r="G14" s="13"/>
      <c r="H14" s="13"/>
      <c r="I14" s="13"/>
      <c r="J14" s="13"/>
      <c r="K14" s="13"/>
      <c r="L14" s="13" t="s">
        <v>61</v>
      </c>
      <c r="M14" s="13"/>
      <c r="N14" s="167"/>
      <c r="O14" s="137" t="s">
        <v>102</v>
      </c>
      <c r="P14" s="13"/>
      <c r="Q14" s="139"/>
      <c r="R14" s="137" t="s">
        <v>91</v>
      </c>
      <c r="S14" s="13"/>
      <c r="T14" s="137"/>
      <c r="U14" s="13"/>
      <c r="V14" s="137"/>
      <c r="W14" s="137"/>
      <c r="X14" s="139"/>
      <c r="Y14" s="13"/>
      <c r="Z14" s="137"/>
      <c r="AA14" s="13"/>
    </row>
    <row r="15" spans="1:32" ht="88.5" customHeight="1" x14ac:dyDescent="0.25">
      <c r="A15" s="349"/>
      <c r="B15" s="136" t="s">
        <v>79</v>
      </c>
      <c r="C15" s="137" t="s">
        <v>74</v>
      </c>
      <c r="D15" s="138">
        <v>40391</v>
      </c>
      <c r="E15" s="138">
        <v>41244</v>
      </c>
      <c r="F15" s="137" t="s">
        <v>92</v>
      </c>
      <c r="G15" s="13"/>
      <c r="H15" s="13"/>
      <c r="I15" s="13"/>
      <c r="J15" s="13"/>
      <c r="K15" s="13"/>
      <c r="L15" s="13" t="s">
        <v>61</v>
      </c>
      <c r="M15" s="13"/>
      <c r="N15" s="167"/>
      <c r="O15" s="137" t="s">
        <v>103</v>
      </c>
      <c r="P15" s="13"/>
      <c r="Q15" s="139"/>
      <c r="R15" s="137" t="s">
        <v>104</v>
      </c>
      <c r="S15" s="13"/>
      <c r="T15" s="137"/>
      <c r="U15" s="13"/>
      <c r="V15" s="137"/>
      <c r="W15" s="137"/>
      <c r="X15" s="139"/>
      <c r="Y15" s="13"/>
      <c r="Z15" s="137"/>
      <c r="AA15" s="13"/>
    </row>
    <row r="16" spans="1:32" ht="88.5" customHeight="1" x14ac:dyDescent="0.25">
      <c r="A16" s="349"/>
      <c r="B16" s="136" t="s">
        <v>80</v>
      </c>
      <c r="C16" s="137" t="s">
        <v>81</v>
      </c>
      <c r="D16" s="138">
        <v>40391</v>
      </c>
      <c r="E16" s="138">
        <v>41244</v>
      </c>
      <c r="F16" s="137" t="s">
        <v>94</v>
      </c>
      <c r="G16" s="13"/>
      <c r="H16" s="13"/>
      <c r="I16" s="13"/>
      <c r="J16" s="13"/>
      <c r="K16" s="13"/>
      <c r="L16" s="13" t="s">
        <v>61</v>
      </c>
      <c r="M16" s="13"/>
      <c r="N16" s="167"/>
      <c r="O16" s="137" t="s">
        <v>105</v>
      </c>
      <c r="P16" s="13"/>
      <c r="Q16" s="139"/>
      <c r="R16" s="137" t="s">
        <v>94</v>
      </c>
      <c r="S16" s="13"/>
      <c r="T16" s="137" t="s">
        <v>114</v>
      </c>
      <c r="U16" s="13"/>
      <c r="V16" s="137"/>
      <c r="W16" s="137"/>
      <c r="X16" s="139"/>
      <c r="Y16" s="13"/>
      <c r="Z16" s="137"/>
      <c r="AA16" s="13"/>
    </row>
    <row r="17" spans="1:27" ht="88.5" customHeight="1" x14ac:dyDescent="0.25">
      <c r="A17" s="349"/>
      <c r="B17" s="136" t="s">
        <v>82</v>
      </c>
      <c r="C17" s="137" t="s">
        <v>83</v>
      </c>
      <c r="D17" s="138">
        <v>40391</v>
      </c>
      <c r="E17" s="138">
        <v>41609</v>
      </c>
      <c r="F17" s="137" t="s">
        <v>91</v>
      </c>
      <c r="G17" s="13"/>
      <c r="H17" s="13"/>
      <c r="I17" s="13"/>
      <c r="J17" s="13"/>
      <c r="K17" s="13"/>
      <c r="L17" s="13"/>
      <c r="M17" s="13" t="s">
        <v>61</v>
      </c>
      <c r="N17" s="167"/>
      <c r="O17" s="137" t="s">
        <v>106</v>
      </c>
      <c r="P17" s="13"/>
      <c r="Q17" s="139"/>
      <c r="R17" s="137" t="s">
        <v>91</v>
      </c>
      <c r="S17" s="13"/>
      <c r="T17" s="137"/>
      <c r="U17" s="13"/>
      <c r="V17" s="137"/>
      <c r="W17" s="137"/>
      <c r="X17" s="139"/>
      <c r="Y17" s="13"/>
      <c r="Z17" s="137"/>
      <c r="AA17" s="13"/>
    </row>
    <row r="18" spans="1:27" ht="88.5" customHeight="1" x14ac:dyDescent="0.25">
      <c r="A18" s="349"/>
      <c r="B18" s="136" t="s">
        <v>84</v>
      </c>
      <c r="C18" s="137" t="s">
        <v>83</v>
      </c>
      <c r="D18" s="138">
        <v>40391</v>
      </c>
      <c r="E18" s="138">
        <v>41609</v>
      </c>
      <c r="F18" s="137" t="s">
        <v>95</v>
      </c>
      <c r="G18" s="13"/>
      <c r="H18" s="13"/>
      <c r="I18" s="13"/>
      <c r="J18" s="13"/>
      <c r="K18" s="13"/>
      <c r="L18" s="13" t="s">
        <v>61</v>
      </c>
      <c r="M18" s="13"/>
      <c r="N18" s="167"/>
      <c r="O18" s="137" t="s">
        <v>107</v>
      </c>
      <c r="P18" s="13"/>
      <c r="Q18" s="139"/>
      <c r="R18" s="137" t="s">
        <v>95</v>
      </c>
      <c r="S18" s="13"/>
      <c r="T18" s="137"/>
      <c r="U18" s="13"/>
      <c r="V18" s="137"/>
      <c r="W18" s="137"/>
      <c r="X18" s="139"/>
      <c r="Y18" s="13"/>
      <c r="Z18" s="137"/>
      <c r="AA18" s="13"/>
    </row>
    <row r="19" spans="1:27" ht="88.5" customHeight="1" x14ac:dyDescent="0.25">
      <c r="A19" s="349"/>
      <c r="B19" s="136" t="s">
        <v>85</v>
      </c>
      <c r="C19" s="137" t="s">
        <v>86</v>
      </c>
      <c r="D19" s="138">
        <v>40391</v>
      </c>
      <c r="E19" s="137"/>
      <c r="F19" s="137" t="s">
        <v>94</v>
      </c>
      <c r="G19" s="13"/>
      <c r="H19" s="13"/>
      <c r="I19" s="13"/>
      <c r="J19" s="13"/>
      <c r="K19" s="13"/>
      <c r="L19" s="13" t="s">
        <v>61</v>
      </c>
      <c r="M19" s="13"/>
      <c r="N19" s="167"/>
      <c r="O19" s="137" t="s">
        <v>108</v>
      </c>
      <c r="P19" s="13"/>
      <c r="Q19" s="139"/>
      <c r="R19" s="137" t="s">
        <v>94</v>
      </c>
      <c r="S19" s="13"/>
      <c r="T19" s="137"/>
      <c r="U19" s="13"/>
      <c r="V19" s="137"/>
      <c r="W19" s="137"/>
      <c r="X19" s="139"/>
      <c r="Y19" s="13"/>
      <c r="Z19" s="137"/>
      <c r="AA19" s="13"/>
    </row>
    <row r="20" spans="1:27" ht="88.5" customHeight="1" x14ac:dyDescent="0.25">
      <c r="A20" s="349"/>
      <c r="B20" s="136" t="s">
        <v>87</v>
      </c>
      <c r="C20" s="137" t="s">
        <v>88</v>
      </c>
      <c r="D20" s="138">
        <v>40391</v>
      </c>
      <c r="E20" s="138">
        <v>40878</v>
      </c>
      <c r="F20" s="137" t="s">
        <v>96</v>
      </c>
      <c r="G20" s="13"/>
      <c r="H20" s="13"/>
      <c r="I20" s="13"/>
      <c r="J20" s="13" t="s">
        <v>61</v>
      </c>
      <c r="K20" s="13"/>
      <c r="L20" s="13"/>
      <c r="M20" s="13"/>
      <c r="N20" s="167"/>
      <c r="O20" s="137" t="s">
        <v>109</v>
      </c>
      <c r="P20" s="13"/>
      <c r="Q20" s="139"/>
      <c r="R20" s="137" t="s">
        <v>96</v>
      </c>
      <c r="S20" s="13"/>
      <c r="T20" s="137"/>
      <c r="U20" s="13"/>
      <c r="V20" s="138">
        <v>40878</v>
      </c>
      <c r="W20" s="138">
        <v>41244</v>
      </c>
      <c r="X20" s="139"/>
      <c r="Y20" s="13"/>
      <c r="Z20" s="137"/>
      <c r="AA20" s="13"/>
    </row>
    <row r="21" spans="1:27" ht="88.5" customHeight="1" x14ac:dyDescent="0.25">
      <c r="A21" s="349"/>
      <c r="B21" s="136" t="s">
        <v>89</v>
      </c>
      <c r="C21" s="137" t="s">
        <v>88</v>
      </c>
      <c r="D21" s="138">
        <v>40391</v>
      </c>
      <c r="E21" s="138">
        <v>40878</v>
      </c>
      <c r="F21" s="137" t="s">
        <v>96</v>
      </c>
      <c r="G21" s="13"/>
      <c r="H21" s="13"/>
      <c r="I21" s="13"/>
      <c r="J21" s="13" t="s">
        <v>61</v>
      </c>
      <c r="K21" s="13"/>
      <c r="L21" s="13"/>
      <c r="M21" s="13"/>
      <c r="N21" s="167"/>
      <c r="O21" s="137" t="s">
        <v>110</v>
      </c>
      <c r="P21" s="13"/>
      <c r="Q21" s="139"/>
      <c r="R21" s="137" t="s">
        <v>111</v>
      </c>
      <c r="S21" s="13"/>
      <c r="T21" s="137"/>
      <c r="U21" s="13"/>
      <c r="V21" s="138">
        <v>40878</v>
      </c>
      <c r="W21" s="138">
        <v>41609</v>
      </c>
      <c r="X21" s="139"/>
      <c r="Y21" s="13"/>
      <c r="Z21" s="137"/>
      <c r="AA21" s="13"/>
    </row>
    <row r="22" spans="1:27" ht="88.5" customHeight="1" x14ac:dyDescent="0.25">
      <c r="A22" s="350"/>
      <c r="B22" s="136" t="s">
        <v>90</v>
      </c>
      <c r="C22" s="137" t="s">
        <v>88</v>
      </c>
      <c r="D22" s="138">
        <v>40391</v>
      </c>
      <c r="E22" s="138">
        <v>41244</v>
      </c>
      <c r="F22" s="137" t="s">
        <v>96</v>
      </c>
      <c r="G22" s="13"/>
      <c r="H22" s="13"/>
      <c r="I22" s="13"/>
      <c r="J22" s="13" t="s">
        <v>61</v>
      </c>
      <c r="K22" s="13"/>
      <c r="L22" s="13"/>
      <c r="M22" s="13"/>
      <c r="N22" s="167"/>
      <c r="O22" s="137" t="s">
        <v>112</v>
      </c>
      <c r="P22" s="13"/>
      <c r="Q22" s="137"/>
      <c r="R22" s="137" t="s">
        <v>96</v>
      </c>
      <c r="S22" s="13"/>
      <c r="T22" s="137"/>
      <c r="U22" s="13"/>
      <c r="V22" s="138">
        <v>41244</v>
      </c>
      <c r="W22" s="138">
        <v>41974</v>
      </c>
      <c r="X22" s="139"/>
      <c r="Y22" s="13"/>
      <c r="Z22" s="137"/>
      <c r="AA22" s="13"/>
    </row>
    <row r="23" spans="1:27" ht="88.5" customHeight="1" x14ac:dyDescent="0.25">
      <c r="A23" s="348" t="s">
        <v>115</v>
      </c>
      <c r="B23" s="136" t="s">
        <v>116</v>
      </c>
      <c r="C23" s="137" t="s">
        <v>117</v>
      </c>
      <c r="D23" s="138">
        <v>40391</v>
      </c>
      <c r="E23" s="138">
        <v>40391</v>
      </c>
      <c r="F23" s="137" t="s">
        <v>140</v>
      </c>
      <c r="G23" s="13"/>
      <c r="H23" s="13"/>
      <c r="I23" s="13"/>
      <c r="J23" s="13"/>
      <c r="K23" s="13"/>
      <c r="L23" s="13"/>
      <c r="M23" s="13" t="s">
        <v>61</v>
      </c>
      <c r="N23" s="167"/>
      <c r="O23" s="137" t="s">
        <v>148</v>
      </c>
      <c r="P23" s="13"/>
      <c r="Q23" s="137"/>
      <c r="R23" s="137" t="s">
        <v>149</v>
      </c>
      <c r="S23" s="13"/>
      <c r="T23" s="137"/>
      <c r="U23" s="13"/>
      <c r="V23" s="137"/>
      <c r="W23" s="137"/>
      <c r="X23" s="137"/>
      <c r="Y23" s="13"/>
      <c r="Z23" s="137"/>
      <c r="AA23" s="13"/>
    </row>
    <row r="24" spans="1:27" ht="88.5" customHeight="1" x14ac:dyDescent="0.25">
      <c r="A24" s="349"/>
      <c r="B24" s="136" t="s">
        <v>118</v>
      </c>
      <c r="C24" s="137" t="s">
        <v>119</v>
      </c>
      <c r="D24" s="138">
        <v>40391</v>
      </c>
      <c r="E24" s="138">
        <v>40513</v>
      </c>
      <c r="F24" s="137" t="s">
        <v>141</v>
      </c>
      <c r="G24" s="13"/>
      <c r="H24" s="13"/>
      <c r="I24" s="13"/>
      <c r="J24" s="13"/>
      <c r="K24" s="13" t="s">
        <v>61</v>
      </c>
      <c r="L24" s="13"/>
      <c r="M24" s="13"/>
      <c r="N24" s="167"/>
      <c r="O24" s="137" t="s">
        <v>150</v>
      </c>
      <c r="P24" s="13"/>
      <c r="Q24" s="137" t="s">
        <v>151</v>
      </c>
      <c r="R24" s="137" t="s">
        <v>141</v>
      </c>
      <c r="S24" s="13"/>
      <c r="T24" s="137" t="s">
        <v>169</v>
      </c>
      <c r="U24" s="13"/>
      <c r="V24" s="138">
        <v>40391</v>
      </c>
      <c r="W24" s="138">
        <v>41244</v>
      </c>
      <c r="X24" s="137" t="s">
        <v>147</v>
      </c>
      <c r="Y24" s="13"/>
      <c r="Z24" s="137" t="s">
        <v>170</v>
      </c>
      <c r="AA24" s="13"/>
    </row>
    <row r="25" spans="1:27" ht="88.5" customHeight="1" x14ac:dyDescent="0.25">
      <c r="A25" s="349"/>
      <c r="B25" s="136" t="s">
        <v>120</v>
      </c>
      <c r="C25" s="137" t="s">
        <v>121</v>
      </c>
      <c r="D25" s="138">
        <v>40391</v>
      </c>
      <c r="E25" s="138">
        <v>41609</v>
      </c>
      <c r="F25" s="137" t="s">
        <v>94</v>
      </c>
      <c r="G25" s="13"/>
      <c r="H25" s="13"/>
      <c r="I25" s="13"/>
      <c r="J25" s="13"/>
      <c r="K25" s="13"/>
      <c r="L25" s="13" t="s">
        <v>61</v>
      </c>
      <c r="M25" s="13"/>
      <c r="N25" s="167"/>
      <c r="O25" s="137" t="s">
        <v>152</v>
      </c>
      <c r="P25" s="13"/>
      <c r="Q25" s="137"/>
      <c r="R25" s="137" t="s">
        <v>94</v>
      </c>
      <c r="S25" s="13"/>
      <c r="T25" s="137" t="s">
        <v>171</v>
      </c>
      <c r="U25" s="13"/>
      <c r="V25" s="137"/>
      <c r="W25" s="137"/>
      <c r="X25" s="137"/>
      <c r="Y25" s="13"/>
      <c r="Z25" s="137"/>
      <c r="AA25" s="13"/>
    </row>
    <row r="26" spans="1:27" ht="88.5" customHeight="1" x14ac:dyDescent="0.25">
      <c r="A26" s="349"/>
      <c r="B26" s="136" t="s">
        <v>122</v>
      </c>
      <c r="C26" s="137" t="s">
        <v>123</v>
      </c>
      <c r="D26" s="138">
        <v>40391</v>
      </c>
      <c r="E26" s="138">
        <v>40725</v>
      </c>
      <c r="F26" s="137" t="s">
        <v>142</v>
      </c>
      <c r="G26" s="13"/>
      <c r="H26" s="13"/>
      <c r="I26" s="13"/>
      <c r="J26" s="13" t="s">
        <v>61</v>
      </c>
      <c r="K26" s="13"/>
      <c r="L26" s="13"/>
      <c r="M26" s="13"/>
      <c r="N26" s="167"/>
      <c r="O26" s="137" t="s">
        <v>153</v>
      </c>
      <c r="P26" s="13"/>
      <c r="Q26" s="137"/>
      <c r="R26" s="137" t="s">
        <v>154</v>
      </c>
      <c r="S26" s="13"/>
      <c r="T26" s="137"/>
      <c r="U26" s="13"/>
      <c r="V26" s="138">
        <v>40725</v>
      </c>
      <c r="W26" s="138">
        <v>40878</v>
      </c>
      <c r="X26" s="137"/>
      <c r="Y26" s="13"/>
      <c r="Z26" s="137"/>
      <c r="AA26" s="13"/>
    </row>
    <row r="27" spans="1:27" ht="88.5" customHeight="1" x14ac:dyDescent="0.25">
      <c r="A27" s="349"/>
      <c r="B27" s="136" t="s">
        <v>124</v>
      </c>
      <c r="C27" s="137" t="s">
        <v>125</v>
      </c>
      <c r="D27" s="138">
        <v>40391</v>
      </c>
      <c r="E27" s="138">
        <v>40422</v>
      </c>
      <c r="F27" s="137" t="s">
        <v>143</v>
      </c>
      <c r="G27" s="13"/>
      <c r="H27" s="13"/>
      <c r="I27" s="140"/>
      <c r="J27" s="140" t="s">
        <v>61</v>
      </c>
      <c r="K27" s="140"/>
      <c r="L27" s="140"/>
      <c r="M27" s="140"/>
      <c r="N27" s="167" t="s">
        <v>64</v>
      </c>
      <c r="O27" s="140"/>
      <c r="P27" s="140"/>
      <c r="Q27" s="137"/>
      <c r="R27" s="137"/>
      <c r="S27" s="13"/>
      <c r="T27" s="137"/>
      <c r="U27" s="140"/>
      <c r="V27" s="137"/>
      <c r="W27" s="137"/>
      <c r="X27" s="137"/>
      <c r="Y27" s="140"/>
      <c r="Z27" s="137"/>
      <c r="AA27" s="137" t="s">
        <v>172</v>
      </c>
    </row>
    <row r="28" spans="1:27" ht="88.5" customHeight="1" x14ac:dyDescent="0.25">
      <c r="A28" s="349"/>
      <c r="B28" s="136" t="s">
        <v>126</v>
      </c>
      <c r="C28" s="137" t="s">
        <v>125</v>
      </c>
      <c r="D28" s="138">
        <v>40391</v>
      </c>
      <c r="E28" s="138">
        <v>40422</v>
      </c>
      <c r="F28" s="137" t="s">
        <v>143</v>
      </c>
      <c r="G28" s="13"/>
      <c r="H28" s="13"/>
      <c r="I28" s="140"/>
      <c r="J28" s="140" t="s">
        <v>61</v>
      </c>
      <c r="K28" s="140"/>
      <c r="L28" s="140"/>
      <c r="M28" s="140"/>
      <c r="N28" s="167" t="s">
        <v>64</v>
      </c>
      <c r="O28" s="140"/>
      <c r="P28" s="140"/>
      <c r="Q28" s="137"/>
      <c r="R28" s="137"/>
      <c r="S28" s="13"/>
      <c r="T28" s="137"/>
      <c r="U28" s="140"/>
      <c r="V28" s="137"/>
      <c r="W28" s="137"/>
      <c r="X28" s="137"/>
      <c r="Y28" s="140"/>
      <c r="Z28" s="137"/>
      <c r="AA28" s="137" t="s">
        <v>172</v>
      </c>
    </row>
    <row r="29" spans="1:27" ht="88.5" customHeight="1" x14ac:dyDescent="0.25">
      <c r="A29" s="349"/>
      <c r="B29" s="136" t="s">
        <v>127</v>
      </c>
      <c r="C29" s="137" t="s">
        <v>125</v>
      </c>
      <c r="D29" s="138">
        <v>40391</v>
      </c>
      <c r="E29" s="138">
        <v>40513</v>
      </c>
      <c r="F29" s="137" t="s">
        <v>96</v>
      </c>
      <c r="G29" s="13"/>
      <c r="H29" s="13"/>
      <c r="I29" s="140"/>
      <c r="J29" s="140" t="s">
        <v>61</v>
      </c>
      <c r="K29" s="140"/>
      <c r="L29" s="140"/>
      <c r="M29" s="140"/>
      <c r="N29" s="167" t="s">
        <v>64</v>
      </c>
      <c r="O29" s="140"/>
      <c r="P29" s="140"/>
      <c r="Q29" s="137"/>
      <c r="R29" s="137"/>
      <c r="S29" s="13"/>
      <c r="T29" s="137"/>
      <c r="U29" s="140"/>
      <c r="V29" s="137"/>
      <c r="W29" s="137"/>
      <c r="X29" s="137"/>
      <c r="Y29" s="140"/>
      <c r="Z29" s="137"/>
      <c r="AA29" s="137" t="s">
        <v>172</v>
      </c>
    </row>
    <row r="30" spans="1:27" ht="88.5" customHeight="1" x14ac:dyDescent="0.25">
      <c r="A30" s="349"/>
      <c r="B30" s="136" t="s">
        <v>128</v>
      </c>
      <c r="C30" s="137" t="s">
        <v>129</v>
      </c>
      <c r="D30" s="138">
        <v>40391</v>
      </c>
      <c r="E30" s="138">
        <v>40513</v>
      </c>
      <c r="F30" s="137" t="s">
        <v>144</v>
      </c>
      <c r="G30" s="13"/>
      <c r="H30" s="13"/>
      <c r="I30" s="13"/>
      <c r="J30" s="13" t="s">
        <v>61</v>
      </c>
      <c r="K30" s="13"/>
      <c r="L30" s="13"/>
      <c r="M30" s="13"/>
      <c r="N30" s="167"/>
      <c r="O30" s="137" t="s">
        <v>155</v>
      </c>
      <c r="P30" s="13"/>
      <c r="Q30" s="137" t="s">
        <v>156</v>
      </c>
      <c r="R30" s="137" t="s">
        <v>144</v>
      </c>
      <c r="S30" s="13"/>
      <c r="T30" s="137"/>
      <c r="U30" s="13"/>
      <c r="V30" s="138">
        <v>40513</v>
      </c>
      <c r="W30" s="138">
        <v>41061</v>
      </c>
      <c r="X30" s="137" t="s">
        <v>164</v>
      </c>
      <c r="Y30" s="13"/>
      <c r="Z30" s="137"/>
      <c r="AA30" s="13"/>
    </row>
    <row r="31" spans="1:27" ht="88.5" customHeight="1" x14ac:dyDescent="0.25">
      <c r="A31" s="349"/>
      <c r="B31" s="136" t="s">
        <v>130</v>
      </c>
      <c r="C31" s="137" t="s">
        <v>131</v>
      </c>
      <c r="D31" s="138">
        <v>40391</v>
      </c>
      <c r="E31" s="138">
        <v>40513</v>
      </c>
      <c r="F31" s="137" t="s">
        <v>142</v>
      </c>
      <c r="G31" s="13"/>
      <c r="H31" s="13"/>
      <c r="I31" s="13"/>
      <c r="J31" s="13" t="s">
        <v>61</v>
      </c>
      <c r="K31" s="13"/>
      <c r="L31" s="13"/>
      <c r="M31" s="13"/>
      <c r="N31" s="167"/>
      <c r="O31" s="137" t="s">
        <v>157</v>
      </c>
      <c r="P31" s="13"/>
      <c r="Q31" s="137" t="s">
        <v>158</v>
      </c>
      <c r="R31" s="137" t="s">
        <v>142</v>
      </c>
      <c r="S31" s="13"/>
      <c r="T31" s="137"/>
      <c r="U31" s="13"/>
      <c r="V31" s="138">
        <v>40513</v>
      </c>
      <c r="W31" s="138">
        <v>41244</v>
      </c>
      <c r="X31" s="137"/>
      <c r="Y31" s="13"/>
      <c r="Z31" s="137"/>
      <c r="AA31" s="13"/>
    </row>
    <row r="32" spans="1:27" ht="88.5" customHeight="1" x14ac:dyDescent="0.25">
      <c r="A32" s="349"/>
      <c r="B32" s="141" t="s">
        <v>132</v>
      </c>
      <c r="C32" s="137" t="s">
        <v>131</v>
      </c>
      <c r="D32" s="138">
        <v>40391</v>
      </c>
      <c r="E32" s="138">
        <v>41609</v>
      </c>
      <c r="F32" s="137" t="s">
        <v>142</v>
      </c>
      <c r="G32" s="13"/>
      <c r="H32" s="13"/>
      <c r="I32" s="13"/>
      <c r="J32" s="13"/>
      <c r="K32" s="13"/>
      <c r="L32" s="13" t="s">
        <v>61</v>
      </c>
      <c r="M32" s="13"/>
      <c r="N32" s="167"/>
      <c r="O32" s="137" t="s">
        <v>159</v>
      </c>
      <c r="P32" s="13"/>
      <c r="Q32" s="137"/>
      <c r="R32" s="137" t="s">
        <v>142</v>
      </c>
      <c r="S32" s="13"/>
      <c r="T32" s="137" t="s">
        <v>173</v>
      </c>
      <c r="U32" s="13"/>
      <c r="V32" s="138">
        <v>40391</v>
      </c>
      <c r="W32" s="138">
        <v>41244</v>
      </c>
      <c r="X32" s="137"/>
      <c r="Y32" s="13"/>
      <c r="Z32" s="137"/>
      <c r="AA32" s="13"/>
    </row>
    <row r="33" spans="1:27" ht="88.5" customHeight="1" x14ac:dyDescent="0.25">
      <c r="A33" s="349"/>
      <c r="B33" s="141" t="s">
        <v>133</v>
      </c>
      <c r="C33" s="137" t="s">
        <v>131</v>
      </c>
      <c r="D33" s="138">
        <v>40391</v>
      </c>
      <c r="E33" s="138">
        <v>40513</v>
      </c>
      <c r="F33" s="137" t="s">
        <v>145</v>
      </c>
      <c r="G33" s="13"/>
      <c r="H33" s="13"/>
      <c r="I33" s="13"/>
      <c r="J33" s="13" t="s">
        <v>61</v>
      </c>
      <c r="K33" s="13"/>
      <c r="L33" s="13"/>
      <c r="M33" s="13"/>
      <c r="N33" s="167"/>
      <c r="O33" s="137" t="s">
        <v>160</v>
      </c>
      <c r="P33" s="13"/>
      <c r="Q33" s="137"/>
      <c r="R33" s="137" t="s">
        <v>161</v>
      </c>
      <c r="S33" s="13"/>
      <c r="T33" s="137" t="s">
        <v>174</v>
      </c>
      <c r="U33" s="13"/>
      <c r="V33" s="138">
        <v>40391</v>
      </c>
      <c r="W33" s="138">
        <v>41244</v>
      </c>
      <c r="X33" s="137"/>
      <c r="Y33" s="13"/>
      <c r="Z33" s="137"/>
      <c r="AA33" s="13"/>
    </row>
    <row r="34" spans="1:27" ht="88.5" customHeight="1" x14ac:dyDescent="0.25">
      <c r="A34" s="349"/>
      <c r="B34" s="136" t="s">
        <v>134</v>
      </c>
      <c r="C34" s="137" t="s">
        <v>135</v>
      </c>
      <c r="D34" s="138"/>
      <c r="E34" s="138">
        <v>40513</v>
      </c>
      <c r="F34" s="137" t="s">
        <v>144</v>
      </c>
      <c r="G34" s="13"/>
      <c r="H34" s="13"/>
      <c r="I34" s="13"/>
      <c r="J34" s="13"/>
      <c r="K34" s="13"/>
      <c r="L34" s="13"/>
      <c r="M34" s="13" t="s">
        <v>61</v>
      </c>
      <c r="N34" s="167"/>
      <c r="O34" s="137" t="s">
        <v>162</v>
      </c>
      <c r="P34" s="13"/>
      <c r="Q34" s="137" t="s">
        <v>163</v>
      </c>
      <c r="R34" s="137" t="s">
        <v>164</v>
      </c>
      <c r="S34" s="13"/>
      <c r="T34" s="137"/>
      <c r="U34" s="13"/>
      <c r="V34" s="137"/>
      <c r="W34" s="138"/>
      <c r="X34" s="137" t="s">
        <v>164</v>
      </c>
      <c r="Y34" s="13"/>
      <c r="Z34" s="137"/>
      <c r="AA34" s="13"/>
    </row>
    <row r="35" spans="1:27" ht="88.5" customHeight="1" x14ac:dyDescent="0.25">
      <c r="A35" s="349"/>
      <c r="B35" s="136" t="s">
        <v>136</v>
      </c>
      <c r="C35" s="137" t="s">
        <v>137</v>
      </c>
      <c r="D35" s="138">
        <v>40391</v>
      </c>
      <c r="E35" s="138">
        <v>40878</v>
      </c>
      <c r="F35" s="137" t="s">
        <v>146</v>
      </c>
      <c r="G35" s="13"/>
      <c r="H35" s="13"/>
      <c r="I35" s="13"/>
      <c r="J35" s="13"/>
      <c r="K35" s="13" t="s">
        <v>61</v>
      </c>
      <c r="L35" s="13"/>
      <c r="M35" s="13"/>
      <c r="N35" s="167"/>
      <c r="O35" s="137" t="s">
        <v>165</v>
      </c>
      <c r="P35" s="13"/>
      <c r="Q35" s="137" t="s">
        <v>166</v>
      </c>
      <c r="R35" s="137" t="s">
        <v>146</v>
      </c>
      <c r="S35" s="13"/>
      <c r="T35" s="137" t="s">
        <v>175</v>
      </c>
      <c r="U35" s="13"/>
      <c r="V35" s="138">
        <v>40391</v>
      </c>
      <c r="W35" s="138">
        <v>42339</v>
      </c>
      <c r="X35" s="137"/>
      <c r="Y35" s="13"/>
      <c r="Z35" s="137"/>
      <c r="AA35" s="13"/>
    </row>
    <row r="36" spans="1:27" ht="88.5" customHeight="1" x14ac:dyDescent="0.25">
      <c r="A36" s="350"/>
      <c r="B36" s="136" t="s">
        <v>138</v>
      </c>
      <c r="C36" s="137" t="s">
        <v>139</v>
      </c>
      <c r="D36" s="138">
        <v>40391</v>
      </c>
      <c r="E36" s="138">
        <v>40878</v>
      </c>
      <c r="F36" s="137" t="s">
        <v>147</v>
      </c>
      <c r="G36" s="13"/>
      <c r="H36" s="13"/>
      <c r="I36" s="13"/>
      <c r="J36" s="13"/>
      <c r="K36" s="13" t="s">
        <v>61</v>
      </c>
      <c r="L36" s="13"/>
      <c r="M36" s="13"/>
      <c r="N36" s="167"/>
      <c r="O36" s="137" t="s">
        <v>167</v>
      </c>
      <c r="P36" s="13"/>
      <c r="Q36" s="137"/>
      <c r="R36" s="137" t="s">
        <v>168</v>
      </c>
      <c r="S36" s="13"/>
      <c r="T36" s="137"/>
      <c r="U36" s="13"/>
      <c r="V36" s="137"/>
      <c r="W36" s="137"/>
      <c r="X36" s="137"/>
      <c r="Y36" s="13"/>
      <c r="Z36" s="137" t="s">
        <v>176</v>
      </c>
      <c r="AA36" s="13"/>
    </row>
    <row r="37" spans="1:27" ht="88.5" customHeight="1" x14ac:dyDescent="0.25">
      <c r="A37" s="348" t="s">
        <v>177</v>
      </c>
      <c r="B37" s="136" t="s">
        <v>178</v>
      </c>
      <c r="C37" s="137" t="s">
        <v>179</v>
      </c>
      <c r="D37" s="138">
        <v>40391</v>
      </c>
      <c r="E37" s="138">
        <v>40513</v>
      </c>
      <c r="F37" s="137" t="s">
        <v>190</v>
      </c>
      <c r="G37" s="13"/>
      <c r="H37" s="13"/>
      <c r="I37" s="13"/>
      <c r="J37" s="13" t="s">
        <v>61</v>
      </c>
      <c r="K37" s="13"/>
      <c r="L37" s="13"/>
      <c r="M37" s="13"/>
      <c r="N37" s="167"/>
      <c r="O37" s="137" t="s">
        <v>157</v>
      </c>
      <c r="P37" s="13"/>
      <c r="Q37" s="137" t="s">
        <v>195</v>
      </c>
      <c r="R37" s="137" t="s">
        <v>190</v>
      </c>
      <c r="S37" s="13"/>
      <c r="T37" s="137"/>
      <c r="U37" s="13"/>
      <c r="V37" s="138">
        <v>40513</v>
      </c>
      <c r="W37" s="138">
        <v>41244</v>
      </c>
      <c r="X37" s="137"/>
      <c r="Y37" s="13"/>
      <c r="Z37" s="139"/>
      <c r="AA37" s="13"/>
    </row>
    <row r="38" spans="1:27" ht="88.5" customHeight="1" x14ac:dyDescent="0.25">
      <c r="A38" s="349"/>
      <c r="B38" s="136" t="s">
        <v>180</v>
      </c>
      <c r="C38" s="137" t="s">
        <v>181</v>
      </c>
      <c r="D38" s="138">
        <v>40391</v>
      </c>
      <c r="E38" s="138">
        <v>40695</v>
      </c>
      <c r="F38" s="137" t="s">
        <v>191</v>
      </c>
      <c r="G38" s="13"/>
      <c r="H38" s="13"/>
      <c r="I38" s="13"/>
      <c r="J38" s="13" t="s">
        <v>61</v>
      </c>
      <c r="K38" s="13"/>
      <c r="L38" s="13"/>
      <c r="M38" s="13"/>
      <c r="N38" s="167"/>
      <c r="O38" s="137" t="s">
        <v>157</v>
      </c>
      <c r="P38" s="13"/>
      <c r="Q38" s="137" t="s">
        <v>196</v>
      </c>
      <c r="R38" s="137" t="s">
        <v>197</v>
      </c>
      <c r="S38" s="13"/>
      <c r="T38" s="137"/>
      <c r="U38" s="13"/>
      <c r="V38" s="138">
        <v>40695</v>
      </c>
      <c r="W38" s="138">
        <v>41244</v>
      </c>
      <c r="X38" s="137"/>
      <c r="Y38" s="13"/>
      <c r="Z38" s="137"/>
      <c r="AA38" s="13"/>
    </row>
    <row r="39" spans="1:27" ht="88.5" customHeight="1" x14ac:dyDescent="0.25">
      <c r="A39" s="349"/>
      <c r="B39" s="136" t="s">
        <v>182</v>
      </c>
      <c r="C39" s="137" t="s">
        <v>183</v>
      </c>
      <c r="D39" s="138">
        <v>40391</v>
      </c>
      <c r="E39" s="138">
        <v>40878</v>
      </c>
      <c r="F39" s="137" t="s">
        <v>192</v>
      </c>
      <c r="G39" s="13"/>
      <c r="H39" s="13"/>
      <c r="I39" s="13"/>
      <c r="J39" s="13" t="s">
        <v>61</v>
      </c>
      <c r="K39" s="13"/>
      <c r="L39" s="13"/>
      <c r="M39" s="13"/>
      <c r="N39" s="167"/>
      <c r="O39" s="137" t="s">
        <v>157</v>
      </c>
      <c r="P39" s="13"/>
      <c r="Q39" s="137"/>
      <c r="R39" s="137" t="s">
        <v>197</v>
      </c>
      <c r="S39" s="13"/>
      <c r="T39" s="137"/>
      <c r="U39" s="13"/>
      <c r="V39" s="138">
        <v>40878</v>
      </c>
      <c r="W39" s="138">
        <v>41244</v>
      </c>
      <c r="X39" s="137" t="s">
        <v>200</v>
      </c>
      <c r="Y39" s="13"/>
      <c r="Z39" s="137"/>
      <c r="AA39" s="13"/>
    </row>
    <row r="40" spans="1:27" ht="88.5" customHeight="1" x14ac:dyDescent="0.25">
      <c r="A40" s="349"/>
      <c r="B40" s="136" t="s">
        <v>184</v>
      </c>
      <c r="C40" s="137" t="s">
        <v>185</v>
      </c>
      <c r="D40" s="138">
        <v>40391</v>
      </c>
      <c r="E40" s="138">
        <v>40878</v>
      </c>
      <c r="F40" s="137" t="s">
        <v>190</v>
      </c>
      <c r="G40" s="13"/>
      <c r="H40" s="13"/>
      <c r="I40" s="13"/>
      <c r="J40" s="13"/>
      <c r="K40" s="13" t="s">
        <v>61</v>
      </c>
      <c r="L40" s="13"/>
      <c r="M40" s="13"/>
      <c r="N40" s="167"/>
      <c r="O40" s="137" t="s">
        <v>198</v>
      </c>
      <c r="P40" s="13"/>
      <c r="Q40" s="137"/>
      <c r="R40" s="137" t="s">
        <v>190</v>
      </c>
      <c r="S40" s="13"/>
      <c r="T40" s="137"/>
      <c r="U40" s="13"/>
      <c r="V40" s="138">
        <v>40391</v>
      </c>
      <c r="W40" s="138">
        <v>41244</v>
      </c>
      <c r="X40" s="139"/>
      <c r="Y40" s="13"/>
      <c r="Z40" s="137"/>
      <c r="AA40" s="13"/>
    </row>
    <row r="41" spans="1:27" ht="88.5" customHeight="1" x14ac:dyDescent="0.25">
      <c r="A41" s="349"/>
      <c r="B41" s="136" t="s">
        <v>186</v>
      </c>
      <c r="C41" s="137" t="s">
        <v>187</v>
      </c>
      <c r="D41" s="138">
        <v>40391</v>
      </c>
      <c r="E41" s="138">
        <v>41244</v>
      </c>
      <c r="F41" s="137" t="s">
        <v>193</v>
      </c>
      <c r="G41" s="13"/>
      <c r="H41" s="13"/>
      <c r="I41" s="13"/>
      <c r="J41" s="13"/>
      <c r="K41" s="13"/>
      <c r="L41" s="13" t="s">
        <v>61</v>
      </c>
      <c r="M41" s="13"/>
      <c r="N41" s="167"/>
      <c r="O41" s="137" t="s">
        <v>199</v>
      </c>
      <c r="P41" s="13"/>
      <c r="Q41" s="137"/>
      <c r="R41" s="137" t="s">
        <v>193</v>
      </c>
      <c r="S41" s="13"/>
      <c r="T41" s="137" t="s">
        <v>201</v>
      </c>
      <c r="U41" s="13"/>
      <c r="V41" s="137"/>
      <c r="W41" s="137"/>
      <c r="X41" s="137" t="s">
        <v>200</v>
      </c>
      <c r="Y41" s="13"/>
      <c r="Z41" s="137"/>
      <c r="AA41" s="13"/>
    </row>
    <row r="42" spans="1:27" ht="88.5" customHeight="1" x14ac:dyDescent="0.25">
      <c r="A42" s="349"/>
      <c r="B42" s="136" t="s">
        <v>188</v>
      </c>
      <c r="C42" s="137" t="s">
        <v>189</v>
      </c>
      <c r="D42" s="138">
        <v>40391</v>
      </c>
      <c r="E42" s="138">
        <v>40878</v>
      </c>
      <c r="F42" s="137" t="s">
        <v>194</v>
      </c>
      <c r="G42" s="13"/>
      <c r="H42" s="13"/>
      <c r="I42" s="13"/>
      <c r="J42" s="13" t="s">
        <v>61</v>
      </c>
      <c r="K42" s="13"/>
      <c r="L42" s="13"/>
      <c r="M42" s="13"/>
      <c r="N42" s="167"/>
      <c r="O42" s="137"/>
      <c r="P42" s="13"/>
      <c r="Q42" s="137"/>
      <c r="R42" s="137"/>
      <c r="S42" s="13"/>
      <c r="T42" s="137" t="s">
        <v>202</v>
      </c>
      <c r="U42" s="13"/>
      <c r="V42" s="138">
        <v>40391</v>
      </c>
      <c r="W42" s="138">
        <v>41244</v>
      </c>
      <c r="X42" s="137"/>
      <c r="Y42" s="13"/>
      <c r="Z42" s="137"/>
      <c r="AA42" s="13"/>
    </row>
    <row r="43" spans="1:27" ht="88.5" customHeight="1" x14ac:dyDescent="0.25">
      <c r="A43" s="348" t="s">
        <v>203</v>
      </c>
      <c r="B43" s="136" t="s">
        <v>204</v>
      </c>
      <c r="C43" s="137" t="s">
        <v>205</v>
      </c>
      <c r="D43" s="138">
        <v>40391</v>
      </c>
      <c r="E43" s="138">
        <v>40513</v>
      </c>
      <c r="F43" s="137" t="s">
        <v>192</v>
      </c>
      <c r="G43" s="13"/>
      <c r="H43" s="13"/>
      <c r="I43" s="13"/>
      <c r="J43" s="13" t="s">
        <v>31</v>
      </c>
      <c r="K43" s="13"/>
      <c r="L43" s="13"/>
      <c r="M43" s="13"/>
      <c r="N43" s="167" t="s">
        <v>64</v>
      </c>
      <c r="O43" s="13"/>
      <c r="P43" s="13"/>
      <c r="Q43" s="13"/>
      <c r="R43" s="13"/>
      <c r="S43" s="13"/>
      <c r="T43" s="137" t="s">
        <v>210</v>
      </c>
      <c r="U43" s="142"/>
      <c r="V43" s="143"/>
      <c r="W43" s="144"/>
      <c r="X43" s="143"/>
      <c r="Y43" s="142"/>
      <c r="Z43" s="143"/>
      <c r="AA43" s="137" t="s">
        <v>211</v>
      </c>
    </row>
    <row r="44" spans="1:27" ht="88.5" customHeight="1" x14ac:dyDescent="0.25">
      <c r="A44" s="349"/>
      <c r="B44" s="136" t="s">
        <v>206</v>
      </c>
      <c r="C44" s="137" t="s">
        <v>207</v>
      </c>
      <c r="D44" s="138">
        <v>40391</v>
      </c>
      <c r="E44" s="138">
        <v>40513</v>
      </c>
      <c r="F44" s="137" t="s">
        <v>192</v>
      </c>
      <c r="G44" s="13"/>
      <c r="H44" s="13"/>
      <c r="I44" s="13"/>
      <c r="J44" s="13" t="s">
        <v>31</v>
      </c>
      <c r="K44" s="13"/>
      <c r="L44" s="13"/>
      <c r="M44" s="13"/>
      <c r="N44" s="167" t="s">
        <v>65</v>
      </c>
      <c r="O44" s="13"/>
      <c r="P44" s="13"/>
      <c r="Q44" s="13"/>
      <c r="R44" s="13"/>
      <c r="S44" s="13"/>
      <c r="T44" s="143"/>
      <c r="U44" s="142"/>
      <c r="V44" s="143"/>
      <c r="W44" s="144"/>
      <c r="X44" s="143"/>
      <c r="Y44" s="142"/>
      <c r="Z44" s="143"/>
      <c r="AA44" s="137" t="s">
        <v>212</v>
      </c>
    </row>
    <row r="45" spans="1:27" ht="88.5" customHeight="1" x14ac:dyDescent="0.25">
      <c r="A45" s="350"/>
      <c r="B45" s="136" t="s">
        <v>208</v>
      </c>
      <c r="C45" s="137" t="s">
        <v>209</v>
      </c>
      <c r="D45" s="138">
        <v>40391</v>
      </c>
      <c r="E45" s="138">
        <v>40513</v>
      </c>
      <c r="F45" s="137" t="s">
        <v>147</v>
      </c>
      <c r="G45" s="13"/>
      <c r="H45" s="13"/>
      <c r="I45" s="13"/>
      <c r="J45" s="13"/>
      <c r="K45" s="13" t="s">
        <v>61</v>
      </c>
      <c r="L45" s="13"/>
      <c r="M45" s="13"/>
      <c r="N45" s="167" t="s">
        <v>64</v>
      </c>
      <c r="O45" s="137" t="s">
        <v>297</v>
      </c>
      <c r="P45" s="13"/>
      <c r="Q45" s="137" t="s">
        <v>298</v>
      </c>
      <c r="R45" s="137" t="s">
        <v>147</v>
      </c>
      <c r="S45" s="13"/>
      <c r="T45" s="143"/>
      <c r="U45" s="142"/>
      <c r="V45" s="143"/>
      <c r="W45" s="144"/>
      <c r="X45" s="143"/>
      <c r="Y45" s="142"/>
      <c r="Z45" s="143"/>
      <c r="AA45" s="137" t="s">
        <v>213</v>
      </c>
    </row>
    <row r="46" spans="1:27" ht="88.5" customHeight="1" x14ac:dyDescent="0.25">
      <c r="A46" s="348" t="s">
        <v>214</v>
      </c>
      <c r="B46" s="136" t="s">
        <v>215</v>
      </c>
      <c r="C46" s="137" t="s">
        <v>216</v>
      </c>
      <c r="D46" s="138">
        <v>40391</v>
      </c>
      <c r="E46" s="138">
        <v>40878</v>
      </c>
      <c r="F46" s="137" t="s">
        <v>143</v>
      </c>
      <c r="G46" s="13"/>
      <c r="H46" s="13"/>
      <c r="I46" s="13"/>
      <c r="J46" s="13"/>
      <c r="K46" s="13" t="s">
        <v>61</v>
      </c>
      <c r="L46" s="13"/>
      <c r="M46" s="13"/>
      <c r="N46" s="167"/>
      <c r="O46" s="137" t="s">
        <v>242</v>
      </c>
      <c r="P46" s="13"/>
      <c r="Q46" s="137"/>
      <c r="R46" s="137" t="s">
        <v>143</v>
      </c>
      <c r="S46" s="13"/>
      <c r="T46" s="137"/>
      <c r="U46" s="13"/>
      <c r="V46" s="138">
        <v>40391</v>
      </c>
      <c r="W46" s="138">
        <v>41061</v>
      </c>
      <c r="X46" s="137"/>
      <c r="Y46" s="13"/>
      <c r="Z46" s="137" t="s">
        <v>249</v>
      </c>
      <c r="AA46" s="13"/>
    </row>
    <row r="47" spans="1:27" ht="88.5" customHeight="1" x14ac:dyDescent="0.25">
      <c r="A47" s="349"/>
      <c r="B47" s="136" t="s">
        <v>217</v>
      </c>
      <c r="C47" s="137" t="s">
        <v>218</v>
      </c>
      <c r="D47" s="138">
        <v>40391</v>
      </c>
      <c r="E47" s="138">
        <v>40513</v>
      </c>
      <c r="F47" s="137" t="s">
        <v>93</v>
      </c>
      <c r="G47" s="13"/>
      <c r="H47" s="13"/>
      <c r="I47" s="13"/>
      <c r="J47" s="13" t="s">
        <v>61</v>
      </c>
      <c r="K47" s="13"/>
      <c r="L47" s="13"/>
      <c r="M47" s="13"/>
      <c r="N47" s="167"/>
      <c r="O47" s="137" t="s">
        <v>243</v>
      </c>
      <c r="P47" s="13"/>
      <c r="Q47" s="137"/>
      <c r="R47" s="137" t="s">
        <v>94</v>
      </c>
      <c r="S47" s="13"/>
      <c r="T47" s="137"/>
      <c r="U47" s="13"/>
      <c r="V47" s="138">
        <v>40391</v>
      </c>
      <c r="W47" s="138">
        <v>41244</v>
      </c>
      <c r="X47" s="137" t="s">
        <v>92</v>
      </c>
      <c r="Y47" s="13"/>
      <c r="Z47" s="137"/>
      <c r="AA47" s="13"/>
    </row>
    <row r="48" spans="1:27" ht="88.5" customHeight="1" x14ac:dyDescent="0.25">
      <c r="A48" s="349"/>
      <c r="B48" s="136" t="s">
        <v>219</v>
      </c>
      <c r="C48" s="137" t="s">
        <v>220</v>
      </c>
      <c r="D48" s="138">
        <v>40391</v>
      </c>
      <c r="E48" s="138">
        <v>41609</v>
      </c>
      <c r="F48" s="137" t="s">
        <v>190</v>
      </c>
      <c r="G48" s="13"/>
      <c r="H48" s="13"/>
      <c r="I48" s="13"/>
      <c r="J48" s="13"/>
      <c r="K48" s="13"/>
      <c r="L48" s="13" t="s">
        <v>61</v>
      </c>
      <c r="M48" s="13"/>
      <c r="N48" s="167"/>
      <c r="O48" s="137" t="s">
        <v>244</v>
      </c>
      <c r="P48" s="13"/>
      <c r="Q48" s="137"/>
      <c r="R48" s="137" t="s">
        <v>190</v>
      </c>
      <c r="S48" s="13"/>
      <c r="T48" s="137"/>
      <c r="U48" s="13"/>
      <c r="V48" s="138">
        <v>40391</v>
      </c>
      <c r="W48" s="138">
        <v>41244</v>
      </c>
      <c r="X48" s="137"/>
      <c r="Y48" s="13"/>
      <c r="Z48" s="137"/>
      <c r="AA48" s="137" t="s">
        <v>250</v>
      </c>
    </row>
    <row r="49" spans="1:27" ht="88.5" customHeight="1" x14ac:dyDescent="0.25">
      <c r="A49" s="349"/>
      <c r="B49" s="136" t="s">
        <v>221</v>
      </c>
      <c r="C49" s="137" t="s">
        <v>222</v>
      </c>
      <c r="D49" s="138">
        <v>40391</v>
      </c>
      <c r="E49" s="138">
        <v>40878</v>
      </c>
      <c r="F49" s="137" t="s">
        <v>91</v>
      </c>
      <c r="G49" s="13"/>
      <c r="H49" s="13"/>
      <c r="I49" s="13"/>
      <c r="J49" s="13"/>
      <c r="K49" s="13"/>
      <c r="L49" s="13" t="s">
        <v>61</v>
      </c>
      <c r="M49" s="13"/>
      <c r="N49" s="167"/>
      <c r="O49" s="137" t="s">
        <v>245</v>
      </c>
      <c r="P49" s="13"/>
      <c r="Q49" s="137"/>
      <c r="R49" s="137" t="s">
        <v>91</v>
      </c>
      <c r="S49" s="13"/>
      <c r="T49" s="137"/>
      <c r="U49" s="13"/>
      <c r="V49" s="137"/>
      <c r="W49" s="137"/>
      <c r="X49" s="137"/>
      <c r="Y49" s="13"/>
      <c r="Z49" s="137"/>
      <c r="AA49" s="13"/>
    </row>
    <row r="50" spans="1:27" ht="88.5" customHeight="1" x14ac:dyDescent="0.25">
      <c r="A50" s="349"/>
      <c r="B50" s="136" t="s">
        <v>223</v>
      </c>
      <c r="C50" s="137" t="s">
        <v>224</v>
      </c>
      <c r="D50" s="138">
        <v>40391</v>
      </c>
      <c r="E50" s="138">
        <v>40513</v>
      </c>
      <c r="F50" s="137" t="s">
        <v>240</v>
      </c>
      <c r="G50" s="13"/>
      <c r="H50" s="13"/>
      <c r="I50" s="13"/>
      <c r="J50" s="13" t="s">
        <v>61</v>
      </c>
      <c r="K50" s="13"/>
      <c r="L50" s="13"/>
      <c r="M50" s="13"/>
      <c r="N50" s="167"/>
      <c r="O50" s="137" t="s">
        <v>246</v>
      </c>
      <c r="P50" s="13"/>
      <c r="Q50" s="137" t="s">
        <v>247</v>
      </c>
      <c r="R50" s="137"/>
      <c r="S50" s="13"/>
      <c r="T50" s="137"/>
      <c r="U50" s="13"/>
      <c r="V50" s="138">
        <v>40695</v>
      </c>
      <c r="W50" s="138">
        <v>40969</v>
      </c>
      <c r="X50" s="137" t="s">
        <v>200</v>
      </c>
      <c r="Y50" s="13"/>
      <c r="Z50" s="137" t="s">
        <v>251</v>
      </c>
      <c r="AA50" s="13"/>
    </row>
    <row r="51" spans="1:27" ht="88.5" customHeight="1" x14ac:dyDescent="0.25">
      <c r="A51" s="349"/>
      <c r="B51" s="136" t="s">
        <v>225</v>
      </c>
      <c r="C51" s="137" t="s">
        <v>226</v>
      </c>
      <c r="D51" s="138">
        <v>40391</v>
      </c>
      <c r="E51" s="138">
        <v>40513</v>
      </c>
      <c r="F51" s="137" t="s">
        <v>240</v>
      </c>
      <c r="G51" s="13"/>
      <c r="H51" s="13"/>
      <c r="I51" s="140"/>
      <c r="J51" s="140" t="s">
        <v>61</v>
      </c>
      <c r="K51" s="140"/>
      <c r="L51" s="140"/>
      <c r="M51" s="140"/>
      <c r="N51" s="167" t="s">
        <v>65</v>
      </c>
      <c r="O51" s="137"/>
      <c r="P51" s="140"/>
      <c r="Q51" s="145"/>
      <c r="R51" s="137"/>
      <c r="S51" s="13"/>
      <c r="T51" s="137"/>
      <c r="U51" s="140"/>
      <c r="V51" s="137"/>
      <c r="W51" s="138"/>
      <c r="X51" s="137"/>
      <c r="Y51" s="140"/>
      <c r="Z51" s="145"/>
      <c r="AA51" s="137" t="s">
        <v>252</v>
      </c>
    </row>
    <row r="52" spans="1:27" ht="88.5" customHeight="1" x14ac:dyDescent="0.25">
      <c r="A52" s="349"/>
      <c r="B52" s="136" t="s">
        <v>227</v>
      </c>
      <c r="C52" s="137" t="s">
        <v>228</v>
      </c>
      <c r="D52" s="138">
        <v>40391</v>
      </c>
      <c r="E52" s="138">
        <v>40513</v>
      </c>
      <c r="F52" s="137" t="s">
        <v>192</v>
      </c>
      <c r="G52" s="13"/>
      <c r="H52" s="13"/>
      <c r="I52" s="13"/>
      <c r="J52" s="13" t="s">
        <v>61</v>
      </c>
      <c r="K52" s="13"/>
      <c r="L52" s="13"/>
      <c r="M52" s="13"/>
      <c r="N52" s="167"/>
      <c r="O52" s="137" t="s">
        <v>246</v>
      </c>
      <c r="P52" s="13"/>
      <c r="Q52" s="137"/>
      <c r="R52" s="137"/>
      <c r="S52" s="13"/>
      <c r="T52" s="137"/>
      <c r="U52" s="13"/>
      <c r="V52" s="138">
        <v>40695</v>
      </c>
      <c r="W52" s="138">
        <v>40969</v>
      </c>
      <c r="X52" s="137" t="s">
        <v>200</v>
      </c>
      <c r="Y52" s="13"/>
      <c r="Z52" s="137" t="s">
        <v>251</v>
      </c>
      <c r="AA52" s="137"/>
    </row>
    <row r="53" spans="1:27" ht="88.5" customHeight="1" x14ac:dyDescent="0.25">
      <c r="A53" s="349"/>
      <c r="B53" s="136" t="s">
        <v>229</v>
      </c>
      <c r="C53" s="137" t="s">
        <v>230</v>
      </c>
      <c r="D53" s="138">
        <v>40391</v>
      </c>
      <c r="E53" s="138">
        <v>40513</v>
      </c>
      <c r="F53" s="137" t="s">
        <v>192</v>
      </c>
      <c r="G53" s="13"/>
      <c r="H53" s="13"/>
      <c r="I53" s="140"/>
      <c r="J53" s="140" t="s">
        <v>61</v>
      </c>
      <c r="K53" s="140"/>
      <c r="L53" s="140"/>
      <c r="M53" s="140"/>
      <c r="N53" s="167" t="s">
        <v>65</v>
      </c>
      <c r="O53" s="137"/>
      <c r="P53" s="140"/>
      <c r="Q53" s="137"/>
      <c r="R53" s="137"/>
      <c r="S53" s="13"/>
      <c r="T53" s="137"/>
      <c r="U53" s="140"/>
      <c r="V53" s="137"/>
      <c r="W53" s="137"/>
      <c r="X53" s="137"/>
      <c r="Y53" s="140"/>
      <c r="Z53" s="137"/>
      <c r="AA53" s="137" t="s">
        <v>253</v>
      </c>
    </row>
    <row r="54" spans="1:27" ht="88.5" customHeight="1" x14ac:dyDescent="0.25">
      <c r="A54" s="349"/>
      <c r="B54" s="136" t="s">
        <v>231</v>
      </c>
      <c r="C54" s="137" t="s">
        <v>232</v>
      </c>
      <c r="D54" s="138">
        <v>40391</v>
      </c>
      <c r="E54" s="138">
        <v>40878</v>
      </c>
      <c r="F54" s="137" t="s">
        <v>241</v>
      </c>
      <c r="G54" s="13"/>
      <c r="H54" s="13"/>
      <c r="I54" s="13"/>
      <c r="J54" s="13"/>
      <c r="K54" s="13" t="s">
        <v>61</v>
      </c>
      <c r="L54" s="13"/>
      <c r="M54" s="13"/>
      <c r="N54" s="167"/>
      <c r="O54" s="137" t="s">
        <v>248</v>
      </c>
      <c r="P54" s="13"/>
      <c r="Q54" s="137"/>
      <c r="R54" s="137" t="s">
        <v>190</v>
      </c>
      <c r="S54" s="13"/>
      <c r="T54" s="137"/>
      <c r="U54" s="13"/>
      <c r="V54" s="138">
        <v>40391</v>
      </c>
      <c r="W54" s="138">
        <v>41244</v>
      </c>
      <c r="X54" s="137"/>
      <c r="Y54" s="13"/>
      <c r="Z54" s="137"/>
      <c r="AA54" s="13"/>
    </row>
    <row r="55" spans="1:27" ht="88.5" customHeight="1" x14ac:dyDescent="0.25">
      <c r="A55" s="349"/>
      <c r="B55" s="136" t="s">
        <v>233</v>
      </c>
      <c r="C55" s="137" t="s">
        <v>234</v>
      </c>
      <c r="D55" s="138">
        <v>40391</v>
      </c>
      <c r="E55" s="138">
        <v>40513</v>
      </c>
      <c r="F55" s="137" t="s">
        <v>192</v>
      </c>
      <c r="G55" s="13"/>
      <c r="H55" s="13"/>
      <c r="I55" s="13"/>
      <c r="J55" s="13" t="s">
        <v>61</v>
      </c>
      <c r="K55" s="13"/>
      <c r="L55" s="13"/>
      <c r="M55" s="13"/>
      <c r="N55" s="167"/>
      <c r="O55" s="137" t="s">
        <v>157</v>
      </c>
      <c r="P55" s="13"/>
      <c r="Q55" s="137"/>
      <c r="R55" s="137"/>
      <c r="S55" s="13"/>
      <c r="T55" s="137"/>
      <c r="U55" s="13"/>
      <c r="V55" s="138">
        <v>40695</v>
      </c>
      <c r="W55" s="138">
        <v>41395</v>
      </c>
      <c r="X55" s="137" t="s">
        <v>200</v>
      </c>
      <c r="Y55" s="13"/>
      <c r="Z55" s="137"/>
      <c r="AA55" s="13"/>
    </row>
    <row r="56" spans="1:27" ht="88.5" customHeight="1" x14ac:dyDescent="0.25">
      <c r="A56" s="349"/>
      <c r="B56" s="136" t="s">
        <v>235</v>
      </c>
      <c r="C56" s="137" t="s">
        <v>236</v>
      </c>
      <c r="D56" s="138">
        <v>40391</v>
      </c>
      <c r="E56" s="138">
        <v>40513</v>
      </c>
      <c r="F56" s="137" t="s">
        <v>91</v>
      </c>
      <c r="G56" s="13"/>
      <c r="H56" s="13"/>
      <c r="I56" s="140"/>
      <c r="J56" s="140" t="s">
        <v>61</v>
      </c>
      <c r="K56" s="140"/>
      <c r="L56" s="140"/>
      <c r="M56" s="140"/>
      <c r="N56" s="167" t="s">
        <v>65</v>
      </c>
      <c r="O56" s="137"/>
      <c r="P56" s="140"/>
      <c r="Q56" s="137"/>
      <c r="R56" s="137"/>
      <c r="S56" s="13"/>
      <c r="T56" s="137"/>
      <c r="U56" s="140"/>
      <c r="V56" s="137"/>
      <c r="W56" s="137"/>
      <c r="X56" s="137"/>
      <c r="Y56" s="140"/>
      <c r="Z56" s="137"/>
      <c r="AA56" s="137" t="s">
        <v>254</v>
      </c>
    </row>
    <row r="57" spans="1:27" ht="88.5" customHeight="1" x14ac:dyDescent="0.25">
      <c r="A57" s="349"/>
      <c r="B57" s="136" t="s">
        <v>237</v>
      </c>
      <c r="C57" s="137" t="s">
        <v>238</v>
      </c>
      <c r="D57" s="138">
        <v>40391</v>
      </c>
      <c r="E57" s="138">
        <v>40513</v>
      </c>
      <c r="F57" s="137" t="s">
        <v>92</v>
      </c>
      <c r="G57" s="13"/>
      <c r="H57" s="13"/>
      <c r="I57" s="140"/>
      <c r="J57" s="140" t="s">
        <v>61</v>
      </c>
      <c r="K57" s="140"/>
      <c r="L57" s="140"/>
      <c r="M57" s="140"/>
      <c r="N57" s="167" t="s">
        <v>65</v>
      </c>
      <c r="O57" s="137"/>
      <c r="P57" s="140"/>
      <c r="Q57" s="137"/>
      <c r="R57" s="137"/>
      <c r="S57" s="13"/>
      <c r="T57" s="137"/>
      <c r="U57" s="140"/>
      <c r="V57" s="137"/>
      <c r="W57" s="137"/>
      <c r="X57" s="137"/>
      <c r="Y57" s="140"/>
      <c r="Z57" s="137"/>
      <c r="AA57" s="137" t="s">
        <v>254</v>
      </c>
    </row>
    <row r="58" spans="1:27" ht="88.5" customHeight="1" x14ac:dyDescent="0.25">
      <c r="A58" s="350"/>
      <c r="B58" s="136" t="s">
        <v>239</v>
      </c>
      <c r="C58" s="137" t="s">
        <v>236</v>
      </c>
      <c r="D58" s="138">
        <v>40391</v>
      </c>
      <c r="E58" s="138">
        <v>40513</v>
      </c>
      <c r="F58" s="137" t="s">
        <v>143</v>
      </c>
      <c r="G58" s="13"/>
      <c r="H58" s="13"/>
      <c r="I58" s="140"/>
      <c r="J58" s="140" t="s">
        <v>61</v>
      </c>
      <c r="K58" s="140"/>
      <c r="L58" s="140"/>
      <c r="M58" s="140"/>
      <c r="N58" s="167" t="s">
        <v>65</v>
      </c>
      <c r="O58" s="137"/>
      <c r="P58" s="140"/>
      <c r="Q58" s="137"/>
      <c r="R58" s="137"/>
      <c r="S58" s="13"/>
      <c r="T58" s="137"/>
      <c r="U58" s="140"/>
      <c r="V58" s="137"/>
      <c r="W58" s="137"/>
      <c r="X58" s="137"/>
      <c r="Y58" s="140"/>
      <c r="Z58" s="137"/>
      <c r="AA58" s="137" t="s">
        <v>254</v>
      </c>
    </row>
    <row r="59" spans="1:27" ht="88.5" customHeight="1" x14ac:dyDescent="0.25">
      <c r="A59" s="348" t="s">
        <v>255</v>
      </c>
      <c r="B59" s="136" t="s">
        <v>256</v>
      </c>
      <c r="C59" s="137" t="s">
        <v>257</v>
      </c>
      <c r="D59" s="138">
        <v>40391</v>
      </c>
      <c r="E59" s="138">
        <v>40695</v>
      </c>
      <c r="F59" s="137" t="s">
        <v>200</v>
      </c>
      <c r="G59" s="13"/>
      <c r="H59" s="13"/>
      <c r="I59" s="13"/>
      <c r="J59" s="13"/>
      <c r="K59" s="13" t="s">
        <v>61</v>
      </c>
      <c r="L59" s="13"/>
      <c r="M59" s="13"/>
      <c r="N59" s="167"/>
      <c r="O59" s="137" t="s">
        <v>284</v>
      </c>
      <c r="P59" s="13"/>
      <c r="Q59" s="137"/>
      <c r="R59" s="137" t="s">
        <v>285</v>
      </c>
      <c r="S59" s="13"/>
      <c r="T59" s="137" t="s">
        <v>299</v>
      </c>
      <c r="U59" s="13"/>
      <c r="V59" s="138">
        <v>40391</v>
      </c>
      <c r="W59" s="138">
        <v>41061</v>
      </c>
      <c r="X59" s="137"/>
      <c r="Y59" s="13"/>
      <c r="Z59" s="137"/>
      <c r="AA59" s="13"/>
    </row>
    <row r="60" spans="1:27" ht="88.5" customHeight="1" x14ac:dyDescent="0.25">
      <c r="A60" s="349"/>
      <c r="B60" s="136" t="s">
        <v>258</v>
      </c>
      <c r="C60" s="137" t="s">
        <v>259</v>
      </c>
      <c r="D60" s="138">
        <v>40391</v>
      </c>
      <c r="E60" s="138">
        <v>42248</v>
      </c>
      <c r="F60" s="137" t="s">
        <v>192</v>
      </c>
      <c r="G60" s="13"/>
      <c r="H60" s="13"/>
      <c r="I60" s="13"/>
      <c r="J60" s="13"/>
      <c r="K60" s="13"/>
      <c r="L60" s="13" t="s">
        <v>61</v>
      </c>
      <c r="M60" s="13"/>
      <c r="N60" s="167"/>
      <c r="O60" s="137" t="s">
        <v>286</v>
      </c>
      <c r="P60" s="13"/>
      <c r="Q60" s="137"/>
      <c r="R60" s="137" t="s">
        <v>149</v>
      </c>
      <c r="S60" s="13"/>
      <c r="T60" s="137"/>
      <c r="U60" s="13"/>
      <c r="V60" s="137"/>
      <c r="W60" s="138"/>
      <c r="X60" s="137" t="s">
        <v>300</v>
      </c>
      <c r="Y60" s="13"/>
      <c r="Z60" s="137"/>
      <c r="AA60" s="13"/>
    </row>
    <row r="61" spans="1:27" ht="88.5" customHeight="1" x14ac:dyDescent="0.25">
      <c r="A61" s="349"/>
      <c r="B61" s="136" t="s">
        <v>260</v>
      </c>
      <c r="C61" s="137" t="s">
        <v>259</v>
      </c>
      <c r="D61" s="138">
        <v>40391</v>
      </c>
      <c r="E61" s="138">
        <v>40057</v>
      </c>
      <c r="F61" s="137" t="s">
        <v>192</v>
      </c>
      <c r="G61" s="13"/>
      <c r="H61" s="13"/>
      <c r="I61" s="13"/>
      <c r="J61" s="13"/>
      <c r="K61" s="13"/>
      <c r="L61" s="13"/>
      <c r="M61" s="13" t="s">
        <v>61</v>
      </c>
      <c r="N61" s="167"/>
      <c r="O61" s="137" t="s">
        <v>287</v>
      </c>
      <c r="P61" s="13"/>
      <c r="Q61" s="137"/>
      <c r="R61" s="137" t="s">
        <v>149</v>
      </c>
      <c r="S61" s="13"/>
      <c r="T61" s="137"/>
      <c r="U61" s="13"/>
      <c r="V61" s="137"/>
      <c r="W61" s="137"/>
      <c r="X61" s="137"/>
      <c r="Y61" s="13"/>
      <c r="Z61" s="137"/>
      <c r="AA61" s="13"/>
    </row>
    <row r="62" spans="1:27" ht="88.5" customHeight="1" x14ac:dyDescent="0.25">
      <c r="A62" s="349"/>
      <c r="B62" s="136" t="s">
        <v>261</v>
      </c>
      <c r="C62" s="137" t="s">
        <v>262</v>
      </c>
      <c r="D62" s="138">
        <v>40391</v>
      </c>
      <c r="E62" s="138">
        <v>40878</v>
      </c>
      <c r="F62" s="137" t="s">
        <v>145</v>
      </c>
      <c r="G62" s="13"/>
      <c r="H62" s="13"/>
      <c r="I62" s="13"/>
      <c r="J62" s="13"/>
      <c r="K62" s="13" t="s">
        <v>61</v>
      </c>
      <c r="L62" s="13"/>
      <c r="M62" s="13"/>
      <c r="N62" s="167"/>
      <c r="O62" s="137" t="s">
        <v>288</v>
      </c>
      <c r="P62" s="13"/>
      <c r="Q62" s="137"/>
      <c r="R62" s="137" t="s">
        <v>149</v>
      </c>
      <c r="S62" s="13"/>
      <c r="T62" s="137"/>
      <c r="U62" s="13"/>
      <c r="V62" s="138">
        <v>40391</v>
      </c>
      <c r="W62" s="138">
        <v>41244</v>
      </c>
      <c r="X62" s="137"/>
      <c r="Y62" s="13"/>
      <c r="Z62" s="137"/>
      <c r="AA62" s="13"/>
    </row>
    <row r="63" spans="1:27" ht="88.5" customHeight="1" x14ac:dyDescent="0.25">
      <c r="A63" s="349"/>
      <c r="B63" s="136" t="s">
        <v>263</v>
      </c>
      <c r="C63" s="137" t="s">
        <v>264</v>
      </c>
      <c r="D63" s="138">
        <v>40391</v>
      </c>
      <c r="E63" s="138">
        <v>40513</v>
      </c>
      <c r="F63" s="137" t="s">
        <v>192</v>
      </c>
      <c r="G63" s="13"/>
      <c r="H63" s="13"/>
      <c r="I63" s="13"/>
      <c r="J63" s="13"/>
      <c r="K63" s="13"/>
      <c r="L63" s="13"/>
      <c r="M63" s="13" t="s">
        <v>61</v>
      </c>
      <c r="N63" s="167"/>
      <c r="O63" s="137" t="s">
        <v>287</v>
      </c>
      <c r="P63" s="13"/>
      <c r="Q63" s="137"/>
      <c r="R63" s="137" t="s">
        <v>149</v>
      </c>
      <c r="S63" s="13"/>
      <c r="T63" s="137"/>
      <c r="U63" s="13"/>
      <c r="V63" s="137"/>
      <c r="W63" s="137"/>
      <c r="X63" s="137"/>
      <c r="Y63" s="13"/>
      <c r="Z63" s="137"/>
      <c r="AA63" s="13"/>
    </row>
    <row r="64" spans="1:27" ht="88.5" customHeight="1" x14ac:dyDescent="0.25">
      <c r="A64" s="349"/>
      <c r="B64" s="136" t="s">
        <v>265</v>
      </c>
      <c r="C64" s="137" t="s">
        <v>266</v>
      </c>
      <c r="D64" s="138">
        <v>40391</v>
      </c>
      <c r="E64" s="138">
        <v>40513</v>
      </c>
      <c r="F64" s="137" t="s">
        <v>200</v>
      </c>
      <c r="G64" s="13"/>
      <c r="H64" s="13"/>
      <c r="I64" s="13"/>
      <c r="J64" s="13"/>
      <c r="K64" s="13" t="s">
        <v>61</v>
      </c>
      <c r="L64" s="13"/>
      <c r="M64" s="13"/>
      <c r="N64" s="167"/>
      <c r="O64" s="137" t="s">
        <v>289</v>
      </c>
      <c r="P64" s="13"/>
      <c r="Q64" s="137"/>
      <c r="R64" s="137" t="s">
        <v>200</v>
      </c>
      <c r="S64" s="13"/>
      <c r="T64" s="137"/>
      <c r="U64" s="13"/>
      <c r="V64" s="138">
        <v>40391</v>
      </c>
      <c r="W64" s="138">
        <v>41244</v>
      </c>
      <c r="X64" s="137"/>
      <c r="Y64" s="13"/>
      <c r="Z64" s="137"/>
      <c r="AA64" s="13"/>
    </row>
    <row r="65" spans="1:27" ht="88.5" customHeight="1" x14ac:dyDescent="0.25">
      <c r="A65" s="349"/>
      <c r="B65" s="136" t="s">
        <v>267</v>
      </c>
      <c r="C65" s="137" t="s">
        <v>268</v>
      </c>
      <c r="D65" s="138">
        <v>40391</v>
      </c>
      <c r="E65" s="138">
        <v>40422</v>
      </c>
      <c r="F65" s="137" t="s">
        <v>240</v>
      </c>
      <c r="G65" s="13"/>
      <c r="H65" s="13"/>
      <c r="I65" s="13"/>
      <c r="J65" s="13"/>
      <c r="K65" s="13"/>
      <c r="L65" s="13" t="s">
        <v>61</v>
      </c>
      <c r="M65" s="13"/>
      <c r="N65" s="167"/>
      <c r="O65" s="137" t="s">
        <v>290</v>
      </c>
      <c r="P65" s="13"/>
      <c r="Q65" s="137"/>
      <c r="R65" s="137" t="s">
        <v>200</v>
      </c>
      <c r="S65" s="13"/>
      <c r="T65" s="137" t="s">
        <v>301</v>
      </c>
      <c r="U65" s="13"/>
      <c r="V65" s="138">
        <v>40391</v>
      </c>
      <c r="W65" s="138">
        <v>42217</v>
      </c>
      <c r="X65" s="137" t="s">
        <v>200</v>
      </c>
      <c r="Y65" s="13"/>
      <c r="Z65" s="137"/>
      <c r="AA65" s="137" t="s">
        <v>302</v>
      </c>
    </row>
    <row r="66" spans="1:27" ht="88.5" customHeight="1" x14ac:dyDescent="0.25">
      <c r="A66" s="349"/>
      <c r="B66" s="136" t="s">
        <v>269</v>
      </c>
      <c r="C66" s="137" t="s">
        <v>270</v>
      </c>
      <c r="D66" s="138">
        <v>40391</v>
      </c>
      <c r="E66" s="138">
        <v>40513</v>
      </c>
      <c r="F66" s="137" t="s">
        <v>192</v>
      </c>
      <c r="G66" s="13"/>
      <c r="H66" s="13"/>
      <c r="I66" s="13"/>
      <c r="J66" s="13"/>
      <c r="K66" s="13"/>
      <c r="L66" s="13" t="s">
        <v>61</v>
      </c>
      <c r="M66" s="13"/>
      <c r="N66" s="167"/>
      <c r="O66" s="137" t="s">
        <v>291</v>
      </c>
      <c r="P66" s="13"/>
      <c r="Q66" s="137"/>
      <c r="R66" s="137" t="s">
        <v>200</v>
      </c>
      <c r="S66" s="13"/>
      <c r="T66" s="137"/>
      <c r="U66" s="13"/>
      <c r="V66" s="138">
        <v>40391</v>
      </c>
      <c r="W66" s="138">
        <v>42217</v>
      </c>
      <c r="X66" s="137" t="s">
        <v>200</v>
      </c>
      <c r="Y66" s="13"/>
      <c r="Z66" s="137"/>
      <c r="AA66" s="137" t="s">
        <v>302</v>
      </c>
    </row>
    <row r="67" spans="1:27" ht="88.5" customHeight="1" x14ac:dyDescent="0.25">
      <c r="A67" s="349"/>
      <c r="B67" s="136" t="s">
        <v>271</v>
      </c>
      <c r="C67" s="137" t="s">
        <v>272</v>
      </c>
      <c r="D67" s="138">
        <v>40391</v>
      </c>
      <c r="E67" s="138">
        <v>40513</v>
      </c>
      <c r="F67" s="137" t="s">
        <v>193</v>
      </c>
      <c r="G67" s="13"/>
      <c r="H67" s="13"/>
      <c r="I67" s="13"/>
      <c r="J67" s="13"/>
      <c r="K67" s="13" t="s">
        <v>61</v>
      </c>
      <c r="L67" s="13"/>
      <c r="M67" s="13"/>
      <c r="N67" s="167"/>
      <c r="O67" s="137" t="s">
        <v>292</v>
      </c>
      <c r="P67" s="13"/>
      <c r="Q67" s="137" t="s">
        <v>293</v>
      </c>
      <c r="R67" s="137" t="s">
        <v>193</v>
      </c>
      <c r="S67" s="13"/>
      <c r="T67" s="137"/>
      <c r="U67" s="13"/>
      <c r="V67" s="138">
        <v>40391</v>
      </c>
      <c r="W67" s="138">
        <v>40878</v>
      </c>
      <c r="X67" s="137" t="s">
        <v>200</v>
      </c>
      <c r="Y67" s="13"/>
      <c r="Z67" s="137"/>
      <c r="AA67" s="13"/>
    </row>
    <row r="68" spans="1:27" ht="88.5" customHeight="1" x14ac:dyDescent="0.25">
      <c r="A68" s="349"/>
      <c r="B68" s="136" t="s">
        <v>273</v>
      </c>
      <c r="C68" s="137" t="s">
        <v>274</v>
      </c>
      <c r="D68" s="138">
        <v>40391</v>
      </c>
      <c r="E68" s="138">
        <v>40513</v>
      </c>
      <c r="F68" s="137" t="s">
        <v>192</v>
      </c>
      <c r="G68" s="13"/>
      <c r="H68" s="13"/>
      <c r="I68" s="13"/>
      <c r="J68" s="13"/>
      <c r="K68" s="13"/>
      <c r="L68" s="13"/>
      <c r="M68" s="13" t="s">
        <v>61</v>
      </c>
      <c r="N68" s="167"/>
      <c r="O68" s="137" t="s">
        <v>287</v>
      </c>
      <c r="P68" s="13"/>
      <c r="Q68" s="137"/>
      <c r="R68" s="137" t="s">
        <v>149</v>
      </c>
      <c r="S68" s="13"/>
      <c r="T68" s="137"/>
      <c r="U68" s="13"/>
      <c r="V68" s="137"/>
      <c r="W68" s="137"/>
      <c r="X68" s="137"/>
      <c r="Y68" s="13"/>
      <c r="Z68" s="137"/>
      <c r="AA68" s="13"/>
    </row>
    <row r="69" spans="1:27" ht="88.5" customHeight="1" x14ac:dyDescent="0.25">
      <c r="A69" s="349"/>
      <c r="B69" s="136" t="s">
        <v>275</v>
      </c>
      <c r="C69" s="137" t="s">
        <v>276</v>
      </c>
      <c r="D69" s="138">
        <v>40391</v>
      </c>
      <c r="E69" s="138">
        <v>40878</v>
      </c>
      <c r="F69" s="137" t="s">
        <v>200</v>
      </c>
      <c r="G69" s="13"/>
      <c r="H69" s="13"/>
      <c r="I69" s="13"/>
      <c r="J69" s="13"/>
      <c r="K69" s="13"/>
      <c r="L69" s="13" t="s">
        <v>61</v>
      </c>
      <c r="M69" s="13"/>
      <c r="N69" s="167"/>
      <c r="O69" s="137" t="s">
        <v>294</v>
      </c>
      <c r="P69" s="13"/>
      <c r="Q69" s="137"/>
      <c r="R69" s="137" t="s">
        <v>200</v>
      </c>
      <c r="S69" s="13"/>
      <c r="T69" s="137"/>
      <c r="U69" s="13"/>
      <c r="V69" s="138">
        <v>40391</v>
      </c>
      <c r="W69" s="138">
        <v>42217</v>
      </c>
      <c r="X69" s="137" t="s">
        <v>200</v>
      </c>
      <c r="Y69" s="13"/>
      <c r="Z69" s="137"/>
      <c r="AA69" s="137" t="s">
        <v>303</v>
      </c>
    </row>
    <row r="70" spans="1:27" ht="88.5" customHeight="1" x14ac:dyDescent="0.25">
      <c r="A70" s="349"/>
      <c r="B70" s="136" t="s">
        <v>277</v>
      </c>
      <c r="C70" s="137" t="s">
        <v>278</v>
      </c>
      <c r="D70" s="138">
        <v>40391</v>
      </c>
      <c r="E70" s="138">
        <v>40513</v>
      </c>
      <c r="F70" s="137" t="s">
        <v>192</v>
      </c>
      <c r="G70" s="13"/>
      <c r="H70" s="13"/>
      <c r="I70" s="13"/>
      <c r="J70" s="13"/>
      <c r="K70" s="13"/>
      <c r="L70" s="13"/>
      <c r="M70" s="13" t="s">
        <v>61</v>
      </c>
      <c r="N70" s="167"/>
      <c r="O70" s="137" t="s">
        <v>295</v>
      </c>
      <c r="P70" s="13"/>
      <c r="Q70" s="137"/>
      <c r="R70" s="137" t="s">
        <v>149</v>
      </c>
      <c r="S70" s="13"/>
      <c r="T70" s="137"/>
      <c r="U70" s="13"/>
      <c r="V70" s="137"/>
      <c r="W70" s="137"/>
      <c r="X70" s="137"/>
      <c r="Y70" s="13"/>
      <c r="Z70" s="137"/>
      <c r="AA70" s="13"/>
    </row>
    <row r="71" spans="1:27" ht="88.5" customHeight="1" x14ac:dyDescent="0.25">
      <c r="A71" s="349"/>
      <c r="B71" s="136" t="s">
        <v>279</v>
      </c>
      <c r="C71" s="137" t="s">
        <v>280</v>
      </c>
      <c r="D71" s="138">
        <v>40391</v>
      </c>
      <c r="E71" s="138">
        <v>40513</v>
      </c>
      <c r="F71" s="137" t="s">
        <v>200</v>
      </c>
      <c r="G71" s="13"/>
      <c r="H71" s="13"/>
      <c r="I71" s="13"/>
      <c r="J71" s="13"/>
      <c r="K71" s="13"/>
      <c r="L71" s="13"/>
      <c r="M71" s="13" t="s">
        <v>61</v>
      </c>
      <c r="N71" s="167"/>
      <c r="O71" s="137" t="s">
        <v>296</v>
      </c>
      <c r="P71" s="13"/>
      <c r="Q71" s="137"/>
      <c r="R71" s="137" t="s">
        <v>149</v>
      </c>
      <c r="S71" s="13"/>
      <c r="T71" s="137"/>
      <c r="U71" s="13"/>
      <c r="V71" s="137"/>
      <c r="W71" s="137"/>
      <c r="X71" s="137"/>
      <c r="Y71" s="13"/>
      <c r="Z71" s="137"/>
      <c r="AA71" s="13"/>
    </row>
    <row r="72" spans="1:27" ht="88.5" customHeight="1" x14ac:dyDescent="0.25">
      <c r="A72" s="349"/>
      <c r="B72" s="136" t="s">
        <v>281</v>
      </c>
      <c r="C72" s="137" t="s">
        <v>282</v>
      </c>
      <c r="D72" s="138">
        <v>40391</v>
      </c>
      <c r="E72" s="138">
        <v>40513</v>
      </c>
      <c r="F72" s="137" t="s">
        <v>192</v>
      </c>
      <c r="G72" s="13"/>
      <c r="H72" s="13"/>
      <c r="I72" s="13"/>
      <c r="J72" s="13"/>
      <c r="K72" s="13"/>
      <c r="L72" s="13"/>
      <c r="M72" s="13"/>
      <c r="N72" s="167"/>
      <c r="O72" s="137"/>
      <c r="P72" s="13"/>
      <c r="Q72" s="137"/>
      <c r="R72" s="137"/>
      <c r="S72" s="13"/>
      <c r="T72" s="137"/>
      <c r="U72" s="13"/>
      <c r="V72" s="138">
        <v>40391</v>
      </c>
      <c r="W72" s="138">
        <v>40878</v>
      </c>
      <c r="X72" s="137" t="s">
        <v>200</v>
      </c>
      <c r="Y72" s="13"/>
      <c r="Z72" s="137" t="s">
        <v>304</v>
      </c>
      <c r="AA72" s="84" t="s">
        <v>305</v>
      </c>
    </row>
    <row r="73" spans="1:27" ht="88.5" customHeight="1" x14ac:dyDescent="0.25">
      <c r="A73" s="350"/>
      <c r="B73" s="136" t="s">
        <v>283</v>
      </c>
      <c r="C73" s="137" t="s">
        <v>209</v>
      </c>
      <c r="D73" s="138">
        <v>40391</v>
      </c>
      <c r="E73" s="138">
        <v>40513</v>
      </c>
      <c r="F73" s="137" t="s">
        <v>147</v>
      </c>
      <c r="G73" s="13"/>
      <c r="H73" s="13"/>
      <c r="I73" s="13"/>
      <c r="J73" s="13"/>
      <c r="K73" s="13"/>
      <c r="L73" s="13"/>
      <c r="M73" s="13"/>
      <c r="N73" s="167"/>
      <c r="O73" s="137" t="s">
        <v>297</v>
      </c>
      <c r="P73" s="13"/>
      <c r="Q73" s="137" t="s">
        <v>298</v>
      </c>
      <c r="R73" s="137" t="s">
        <v>147</v>
      </c>
      <c r="S73" s="13"/>
      <c r="T73" s="137"/>
      <c r="U73" s="13"/>
      <c r="V73" s="138">
        <v>40391</v>
      </c>
      <c r="W73" s="138">
        <v>41061</v>
      </c>
      <c r="X73" s="137"/>
      <c r="Y73" s="13"/>
      <c r="Z73" s="137" t="s">
        <v>306</v>
      </c>
      <c r="AA73" s="84" t="s">
        <v>307</v>
      </c>
    </row>
    <row r="74" spans="1:27" ht="88.5" customHeight="1" x14ac:dyDescent="0.25">
      <c r="A74" s="348" t="s">
        <v>308</v>
      </c>
      <c r="B74" s="136" t="s">
        <v>309</v>
      </c>
      <c r="C74" s="137" t="s">
        <v>310</v>
      </c>
      <c r="D74" s="138">
        <v>40391</v>
      </c>
      <c r="E74" s="138">
        <v>41244</v>
      </c>
      <c r="F74" s="137" t="s">
        <v>91</v>
      </c>
      <c r="G74" s="13"/>
      <c r="H74" s="13"/>
      <c r="I74" s="13"/>
      <c r="J74" s="13"/>
      <c r="K74" s="13"/>
      <c r="L74" s="13" t="s">
        <v>61</v>
      </c>
      <c r="M74" s="13"/>
      <c r="N74" s="167"/>
      <c r="O74" s="137" t="s">
        <v>363</v>
      </c>
      <c r="P74" s="13"/>
      <c r="Q74" s="137"/>
      <c r="R74" s="137" t="s">
        <v>364</v>
      </c>
      <c r="S74" s="13"/>
      <c r="T74" s="137"/>
      <c r="U74" s="13"/>
      <c r="V74" s="137"/>
      <c r="W74" s="137"/>
      <c r="X74" s="137"/>
      <c r="Y74" s="13"/>
      <c r="Z74" s="146"/>
      <c r="AA74" s="13"/>
    </row>
    <row r="75" spans="1:27" ht="88.5" customHeight="1" x14ac:dyDescent="0.25">
      <c r="A75" s="349"/>
      <c r="B75" s="136" t="s">
        <v>311</v>
      </c>
      <c r="C75" s="137" t="s">
        <v>312</v>
      </c>
      <c r="D75" s="138">
        <v>40391</v>
      </c>
      <c r="E75" s="138">
        <v>41244</v>
      </c>
      <c r="F75" s="137" t="s">
        <v>91</v>
      </c>
      <c r="G75" s="13"/>
      <c r="H75" s="13"/>
      <c r="I75" s="13"/>
      <c r="J75" s="13"/>
      <c r="K75" s="13" t="s">
        <v>61</v>
      </c>
      <c r="L75" s="13"/>
      <c r="M75" s="13"/>
      <c r="N75" s="167"/>
      <c r="O75" s="137" t="s">
        <v>365</v>
      </c>
      <c r="P75" s="13"/>
      <c r="Q75" s="137"/>
      <c r="R75" s="137" t="s">
        <v>364</v>
      </c>
      <c r="S75" s="13"/>
      <c r="T75" s="137" t="s">
        <v>380</v>
      </c>
      <c r="U75" s="137" t="s">
        <v>381</v>
      </c>
      <c r="V75" s="138">
        <v>40391</v>
      </c>
      <c r="W75" s="138">
        <v>41974</v>
      </c>
      <c r="X75" s="137" t="s">
        <v>382</v>
      </c>
      <c r="Y75" s="13"/>
      <c r="Z75" s="137" t="s">
        <v>383</v>
      </c>
      <c r="AA75" s="13"/>
    </row>
    <row r="76" spans="1:27" ht="88.5" customHeight="1" x14ac:dyDescent="0.25">
      <c r="A76" s="349"/>
      <c r="B76" s="136" t="s">
        <v>313</v>
      </c>
      <c r="C76" s="137" t="s">
        <v>314</v>
      </c>
      <c r="D76" s="138">
        <v>40391</v>
      </c>
      <c r="E76" s="138">
        <v>41244</v>
      </c>
      <c r="F76" s="137" t="s">
        <v>91</v>
      </c>
      <c r="G76" s="13"/>
      <c r="H76" s="13"/>
      <c r="I76" s="140"/>
      <c r="J76" s="140"/>
      <c r="K76" s="140" t="s">
        <v>61</v>
      </c>
      <c r="L76" s="140"/>
      <c r="M76" s="140"/>
      <c r="N76" s="167" t="s">
        <v>64</v>
      </c>
      <c r="O76" s="145"/>
      <c r="P76" s="140"/>
      <c r="Q76" s="137"/>
      <c r="R76" s="137" t="s">
        <v>91</v>
      </c>
      <c r="S76" s="13"/>
      <c r="T76" s="137"/>
      <c r="U76" s="140"/>
      <c r="V76" s="137"/>
      <c r="W76" s="137"/>
      <c r="X76" s="137"/>
      <c r="Y76" s="140"/>
      <c r="Z76" s="137"/>
      <c r="AA76" s="137" t="s">
        <v>384</v>
      </c>
    </row>
    <row r="77" spans="1:27" ht="88.5" customHeight="1" x14ac:dyDescent="0.25">
      <c r="A77" s="349"/>
      <c r="B77" s="136" t="s">
        <v>315</v>
      </c>
      <c r="C77" s="137" t="s">
        <v>316</v>
      </c>
      <c r="D77" s="138">
        <v>40391</v>
      </c>
      <c r="E77" s="138">
        <v>41244</v>
      </c>
      <c r="F77" s="137" t="s">
        <v>91</v>
      </c>
      <c r="G77" s="13"/>
      <c r="H77" s="13"/>
      <c r="I77" s="13"/>
      <c r="J77" s="13"/>
      <c r="K77" s="13" t="s">
        <v>61</v>
      </c>
      <c r="L77" s="13"/>
      <c r="M77" s="13"/>
      <c r="N77" s="167"/>
      <c r="O77" s="137" t="s">
        <v>366</v>
      </c>
      <c r="P77" s="13"/>
      <c r="Q77" s="137"/>
      <c r="R77" s="137" t="s">
        <v>367</v>
      </c>
      <c r="S77" s="13"/>
      <c r="T77" s="137" t="s">
        <v>385</v>
      </c>
      <c r="U77" s="137" t="s">
        <v>329</v>
      </c>
      <c r="V77" s="138">
        <v>40391</v>
      </c>
      <c r="W77" s="138">
        <v>41609</v>
      </c>
      <c r="X77" s="137" t="s">
        <v>92</v>
      </c>
      <c r="Y77" s="13"/>
      <c r="Z77" s="137" t="s">
        <v>386</v>
      </c>
      <c r="AA77" s="13"/>
    </row>
    <row r="78" spans="1:27" ht="88.5" customHeight="1" x14ac:dyDescent="0.25">
      <c r="A78" s="349"/>
      <c r="B78" s="136" t="s">
        <v>317</v>
      </c>
      <c r="C78" s="137" t="s">
        <v>318</v>
      </c>
      <c r="D78" s="138">
        <v>40391</v>
      </c>
      <c r="E78" s="138">
        <v>41244</v>
      </c>
      <c r="F78" s="137" t="s">
        <v>91</v>
      </c>
      <c r="G78" s="13"/>
      <c r="H78" s="13"/>
      <c r="I78" s="13"/>
      <c r="J78" s="13"/>
      <c r="K78" s="13" t="s">
        <v>61</v>
      </c>
      <c r="L78" s="13"/>
      <c r="M78" s="13"/>
      <c r="N78" s="167"/>
      <c r="O78" s="137" t="s">
        <v>368</v>
      </c>
      <c r="P78" s="13"/>
      <c r="Q78" s="137"/>
      <c r="R78" s="137" t="s">
        <v>369</v>
      </c>
      <c r="S78" s="13"/>
      <c r="T78" s="137" t="s">
        <v>387</v>
      </c>
      <c r="U78" s="137" t="s">
        <v>388</v>
      </c>
      <c r="V78" s="138">
        <v>40391</v>
      </c>
      <c r="W78" s="138">
        <v>42217</v>
      </c>
      <c r="X78" s="137" t="s">
        <v>389</v>
      </c>
      <c r="Y78" s="13"/>
      <c r="Z78" s="137" t="s">
        <v>390</v>
      </c>
      <c r="AA78" s="137" t="s">
        <v>391</v>
      </c>
    </row>
    <row r="79" spans="1:27" ht="88.5" customHeight="1" x14ac:dyDescent="0.25">
      <c r="A79" s="349"/>
      <c r="B79" s="136" t="s">
        <v>319</v>
      </c>
      <c r="C79" s="137" t="s">
        <v>320</v>
      </c>
      <c r="D79" s="138">
        <v>40391</v>
      </c>
      <c r="E79" s="138">
        <v>41244</v>
      </c>
      <c r="F79" s="137" t="s">
        <v>91</v>
      </c>
      <c r="G79" s="13"/>
      <c r="H79" s="13"/>
      <c r="I79" s="13"/>
      <c r="J79" s="13"/>
      <c r="K79" s="13" t="s">
        <v>61</v>
      </c>
      <c r="L79" s="13"/>
      <c r="M79" s="13"/>
      <c r="N79" s="167"/>
      <c r="O79" s="137" t="s">
        <v>370</v>
      </c>
      <c r="P79" s="13"/>
      <c r="Q79" s="137"/>
      <c r="R79" s="137" t="s">
        <v>371</v>
      </c>
      <c r="S79" s="13"/>
      <c r="T79" s="137" t="s">
        <v>392</v>
      </c>
      <c r="U79" s="137" t="s">
        <v>343</v>
      </c>
      <c r="V79" s="138">
        <v>40391</v>
      </c>
      <c r="W79" s="138">
        <v>42217</v>
      </c>
      <c r="X79" s="137"/>
      <c r="Y79" s="13"/>
      <c r="Z79" s="137" t="s">
        <v>393</v>
      </c>
      <c r="AA79" s="137" t="s">
        <v>394</v>
      </c>
    </row>
    <row r="80" spans="1:27" ht="88.5" customHeight="1" x14ac:dyDescent="0.25">
      <c r="A80" s="349"/>
      <c r="B80" s="136" t="s">
        <v>321</v>
      </c>
      <c r="C80" s="137" t="s">
        <v>322</v>
      </c>
      <c r="D80" s="138">
        <v>40391</v>
      </c>
      <c r="E80" s="138">
        <v>41061</v>
      </c>
      <c r="F80" s="137" t="s">
        <v>360</v>
      </c>
      <c r="G80" s="13"/>
      <c r="H80" s="13"/>
      <c r="I80" s="13"/>
      <c r="J80" s="13"/>
      <c r="K80" s="13" t="s">
        <v>61</v>
      </c>
      <c r="L80" s="13"/>
      <c r="M80" s="13"/>
      <c r="N80" s="167"/>
      <c r="O80" s="137" t="s">
        <v>372</v>
      </c>
      <c r="P80" s="13"/>
      <c r="Q80" s="137"/>
      <c r="R80" s="137" t="s">
        <v>373</v>
      </c>
      <c r="S80" s="13"/>
      <c r="T80" s="137" t="s">
        <v>395</v>
      </c>
      <c r="U80" s="137"/>
      <c r="V80" s="138">
        <v>40391</v>
      </c>
      <c r="W80" s="138">
        <v>41974</v>
      </c>
      <c r="X80" s="137"/>
      <c r="Y80" s="13"/>
      <c r="Z80" s="137" t="s">
        <v>396</v>
      </c>
      <c r="AA80" s="137" t="s">
        <v>397</v>
      </c>
    </row>
    <row r="81" spans="1:27" ht="88.5" customHeight="1" x14ac:dyDescent="0.25">
      <c r="A81" s="349"/>
      <c r="B81" s="136" t="s">
        <v>323</v>
      </c>
      <c r="C81" s="137" t="s">
        <v>322</v>
      </c>
      <c r="D81" s="138">
        <v>40391</v>
      </c>
      <c r="E81" s="138">
        <v>41061</v>
      </c>
      <c r="F81" s="137" t="s">
        <v>360</v>
      </c>
      <c r="G81" s="13"/>
      <c r="H81" s="13"/>
      <c r="I81" s="140"/>
      <c r="J81" s="140"/>
      <c r="K81" s="140" t="s">
        <v>61</v>
      </c>
      <c r="L81" s="140"/>
      <c r="M81" s="140"/>
      <c r="N81" s="167" t="s">
        <v>64</v>
      </c>
      <c r="O81" s="137"/>
      <c r="P81" s="140"/>
      <c r="Q81" s="137"/>
      <c r="R81" s="137"/>
      <c r="S81" s="13"/>
      <c r="T81" s="137"/>
      <c r="U81" s="140"/>
      <c r="V81" s="137"/>
      <c r="W81" s="137"/>
      <c r="X81" s="137"/>
      <c r="Y81" s="140"/>
      <c r="Z81" s="137"/>
      <c r="AA81" s="137" t="s">
        <v>398</v>
      </c>
    </row>
    <row r="82" spans="1:27" ht="88.5" customHeight="1" x14ac:dyDescent="0.25">
      <c r="A82" s="349"/>
      <c r="B82" s="136" t="s">
        <v>324</v>
      </c>
      <c r="C82" s="137" t="s">
        <v>325</v>
      </c>
      <c r="D82" s="138">
        <v>40391</v>
      </c>
      <c r="E82" s="138">
        <v>41244</v>
      </c>
      <c r="F82" s="137" t="s">
        <v>91</v>
      </c>
      <c r="G82" s="13"/>
      <c r="H82" s="13"/>
      <c r="I82" s="140"/>
      <c r="J82" s="140"/>
      <c r="K82" s="140" t="s">
        <v>61</v>
      </c>
      <c r="L82" s="140"/>
      <c r="M82" s="140"/>
      <c r="N82" s="167"/>
      <c r="O82" s="137" t="s">
        <v>374</v>
      </c>
      <c r="P82" s="140"/>
      <c r="Q82" s="137"/>
      <c r="R82" s="137" t="s">
        <v>91</v>
      </c>
      <c r="S82" s="13"/>
      <c r="T82" s="137" t="s">
        <v>399</v>
      </c>
      <c r="U82" s="137" t="s">
        <v>400</v>
      </c>
      <c r="V82" s="138">
        <v>40391</v>
      </c>
      <c r="W82" s="138">
        <v>41609</v>
      </c>
      <c r="X82" s="137" t="s">
        <v>389</v>
      </c>
      <c r="Y82" s="140"/>
      <c r="Z82" s="137" t="s">
        <v>401</v>
      </c>
      <c r="AA82" s="137" t="s">
        <v>402</v>
      </c>
    </row>
    <row r="83" spans="1:27" ht="88.5" customHeight="1" x14ac:dyDescent="0.25">
      <c r="A83" s="349"/>
      <c r="B83" s="136" t="s">
        <v>326</v>
      </c>
      <c r="C83" s="137" t="s">
        <v>327</v>
      </c>
      <c r="D83" s="138">
        <v>40391</v>
      </c>
      <c r="E83" s="138">
        <v>41609</v>
      </c>
      <c r="F83" s="137" t="s">
        <v>361</v>
      </c>
      <c r="G83" s="13"/>
      <c r="H83" s="13"/>
      <c r="I83" s="140"/>
      <c r="J83" s="140"/>
      <c r="K83" s="140" t="s">
        <v>61</v>
      </c>
      <c r="L83" s="140"/>
      <c r="M83" s="140"/>
      <c r="N83" s="167" t="s">
        <v>64</v>
      </c>
      <c r="O83" s="137"/>
      <c r="P83" s="140"/>
      <c r="Q83" s="137"/>
      <c r="R83" s="137"/>
      <c r="S83" s="13"/>
      <c r="T83" s="137"/>
      <c r="U83" s="140"/>
      <c r="V83" s="137"/>
      <c r="W83" s="137"/>
      <c r="X83" s="137"/>
      <c r="Y83" s="140"/>
      <c r="Z83" s="137"/>
      <c r="AA83" s="137" t="s">
        <v>384</v>
      </c>
    </row>
    <row r="84" spans="1:27" ht="88.5" customHeight="1" x14ac:dyDescent="0.25">
      <c r="A84" s="349"/>
      <c r="B84" s="136" t="s">
        <v>328</v>
      </c>
      <c r="C84" s="137" t="s">
        <v>329</v>
      </c>
      <c r="D84" s="138">
        <v>40391</v>
      </c>
      <c r="E84" s="138">
        <v>41609</v>
      </c>
      <c r="F84" s="137" t="s">
        <v>92</v>
      </c>
      <c r="G84" s="13"/>
      <c r="H84" s="13"/>
      <c r="I84" s="140"/>
      <c r="J84" s="140"/>
      <c r="K84" s="140" t="s">
        <v>61</v>
      </c>
      <c r="L84" s="140"/>
      <c r="M84" s="140"/>
      <c r="N84" s="167" t="s">
        <v>64</v>
      </c>
      <c r="O84" s="137"/>
      <c r="P84" s="140"/>
      <c r="Q84" s="137"/>
      <c r="R84" s="137"/>
      <c r="S84" s="13"/>
      <c r="T84" s="137"/>
      <c r="U84" s="140"/>
      <c r="V84" s="137"/>
      <c r="W84" s="137"/>
      <c r="X84" s="137"/>
      <c r="Y84" s="140"/>
      <c r="Z84" s="137"/>
      <c r="AA84" s="137" t="s">
        <v>403</v>
      </c>
    </row>
    <row r="85" spans="1:27" ht="88.5" customHeight="1" x14ac:dyDescent="0.25">
      <c r="A85" s="349"/>
      <c r="B85" s="136" t="s">
        <v>330</v>
      </c>
      <c r="C85" s="137" t="s">
        <v>331</v>
      </c>
      <c r="D85" s="138">
        <v>40391</v>
      </c>
      <c r="E85" s="138">
        <v>41244</v>
      </c>
      <c r="F85" s="137" t="s">
        <v>190</v>
      </c>
      <c r="G85" s="13"/>
      <c r="H85" s="13"/>
      <c r="I85" s="140"/>
      <c r="J85" s="140"/>
      <c r="K85" s="140"/>
      <c r="L85" s="140" t="s">
        <v>61</v>
      </c>
      <c r="M85" s="140"/>
      <c r="N85" s="167"/>
      <c r="O85" s="137" t="s">
        <v>375</v>
      </c>
      <c r="P85" s="140"/>
      <c r="Q85" s="145"/>
      <c r="R85" s="137" t="s">
        <v>190</v>
      </c>
      <c r="S85" s="13"/>
      <c r="T85" s="137" t="s">
        <v>404</v>
      </c>
      <c r="U85" s="140"/>
      <c r="V85" s="145"/>
      <c r="W85" s="145"/>
      <c r="X85" s="145"/>
      <c r="Y85" s="140"/>
      <c r="Z85" s="137"/>
      <c r="AA85" s="140"/>
    </row>
    <row r="86" spans="1:27" ht="88.5" customHeight="1" x14ac:dyDescent="0.25">
      <c r="A86" s="349"/>
      <c r="B86" s="136" t="s">
        <v>332</v>
      </c>
      <c r="C86" s="137" t="s">
        <v>333</v>
      </c>
      <c r="D86" s="138">
        <v>40391</v>
      </c>
      <c r="E86" s="138">
        <v>41609</v>
      </c>
      <c r="F86" s="137" t="s">
        <v>190</v>
      </c>
      <c r="G86" s="13"/>
      <c r="H86" s="13"/>
      <c r="I86" s="13"/>
      <c r="J86" s="13"/>
      <c r="K86" s="13"/>
      <c r="L86" s="13" t="s">
        <v>61</v>
      </c>
      <c r="M86" s="13"/>
      <c r="N86" s="167"/>
      <c r="O86" s="137" t="s">
        <v>376</v>
      </c>
      <c r="P86" s="13"/>
      <c r="Q86" s="139"/>
      <c r="R86" s="137" t="s">
        <v>190</v>
      </c>
      <c r="S86" s="13"/>
      <c r="T86" s="137" t="s">
        <v>405</v>
      </c>
      <c r="U86" s="13"/>
      <c r="V86" s="139"/>
      <c r="W86" s="139"/>
      <c r="X86" s="139"/>
      <c r="Y86" s="13"/>
      <c r="Z86" s="137"/>
      <c r="AA86" s="13"/>
    </row>
    <row r="87" spans="1:27" ht="88.5" customHeight="1" x14ac:dyDescent="0.25">
      <c r="A87" s="349"/>
      <c r="B87" s="136" t="s">
        <v>334</v>
      </c>
      <c r="C87" s="137" t="s">
        <v>335</v>
      </c>
      <c r="D87" s="138">
        <v>40391</v>
      </c>
      <c r="E87" s="138">
        <v>41244</v>
      </c>
      <c r="F87" s="137" t="s">
        <v>190</v>
      </c>
      <c r="G87" s="13"/>
      <c r="H87" s="13"/>
      <c r="I87" s="140"/>
      <c r="J87" s="140"/>
      <c r="K87" s="140" t="s">
        <v>61</v>
      </c>
      <c r="L87" s="140"/>
      <c r="M87" s="140"/>
      <c r="N87" s="167" t="s">
        <v>64</v>
      </c>
      <c r="O87" s="137"/>
      <c r="P87" s="140"/>
      <c r="Q87" s="145"/>
      <c r="R87" s="137"/>
      <c r="S87" s="13"/>
      <c r="T87" s="137"/>
      <c r="U87" s="140"/>
      <c r="V87" s="145"/>
      <c r="W87" s="137"/>
      <c r="X87" s="145"/>
      <c r="Y87" s="140"/>
      <c r="Z87" s="137"/>
      <c r="AA87" s="137" t="s">
        <v>406</v>
      </c>
    </row>
    <row r="88" spans="1:27" ht="88.5" customHeight="1" x14ac:dyDescent="0.25">
      <c r="A88" s="349"/>
      <c r="B88" s="136" t="s">
        <v>336</v>
      </c>
      <c r="C88" s="137" t="s">
        <v>337</v>
      </c>
      <c r="D88" s="138">
        <v>40391</v>
      </c>
      <c r="E88" s="138">
        <v>40878</v>
      </c>
      <c r="F88" s="137" t="s">
        <v>362</v>
      </c>
      <c r="G88" s="13"/>
      <c r="H88" s="13"/>
      <c r="I88" s="142"/>
      <c r="J88" s="142" t="s">
        <v>61</v>
      </c>
      <c r="K88" s="142"/>
      <c r="L88" s="142"/>
      <c r="M88" s="142"/>
      <c r="N88" s="167" t="s">
        <v>65</v>
      </c>
      <c r="O88" s="143"/>
      <c r="P88" s="142"/>
      <c r="Q88" s="147"/>
      <c r="R88" s="143"/>
      <c r="S88" s="13"/>
      <c r="T88" s="143"/>
      <c r="U88" s="142"/>
      <c r="V88" s="147"/>
      <c r="W88" s="143"/>
      <c r="X88" s="147"/>
      <c r="Y88" s="142"/>
      <c r="Z88" s="143"/>
      <c r="AA88" s="137" t="s">
        <v>407</v>
      </c>
    </row>
    <row r="89" spans="1:27" ht="88.5" customHeight="1" x14ac:dyDescent="0.25">
      <c r="A89" s="349"/>
      <c r="B89" s="136" t="s">
        <v>338</v>
      </c>
      <c r="C89" s="137" t="s">
        <v>339</v>
      </c>
      <c r="D89" s="138">
        <v>40391</v>
      </c>
      <c r="E89" s="138">
        <v>40878</v>
      </c>
      <c r="F89" s="137" t="s">
        <v>95</v>
      </c>
      <c r="G89" s="13"/>
      <c r="H89" s="13"/>
      <c r="I89" s="139"/>
      <c r="J89" s="139"/>
      <c r="K89" s="139" t="s">
        <v>61</v>
      </c>
      <c r="L89" s="139"/>
      <c r="M89" s="139"/>
      <c r="N89" s="167"/>
      <c r="O89" s="137" t="s">
        <v>377</v>
      </c>
      <c r="P89" s="139"/>
      <c r="Q89" s="139"/>
      <c r="R89" s="137" t="s">
        <v>378</v>
      </c>
      <c r="S89" s="13"/>
      <c r="T89" s="137" t="s">
        <v>408</v>
      </c>
      <c r="U89" s="147"/>
      <c r="V89" s="138">
        <v>40391</v>
      </c>
      <c r="W89" s="138">
        <v>41244</v>
      </c>
      <c r="X89" s="139"/>
      <c r="Y89" s="139"/>
      <c r="Z89" s="137"/>
      <c r="AA89" s="139"/>
    </row>
    <row r="90" spans="1:27" ht="88.5" customHeight="1" x14ac:dyDescent="0.25">
      <c r="A90" s="349"/>
      <c r="B90" s="136" t="s">
        <v>340</v>
      </c>
      <c r="C90" s="137" t="s">
        <v>341</v>
      </c>
      <c r="D90" s="138">
        <v>40391</v>
      </c>
      <c r="E90" s="138">
        <v>41609</v>
      </c>
      <c r="F90" s="137" t="s">
        <v>92</v>
      </c>
      <c r="G90" s="13"/>
      <c r="H90" s="13"/>
      <c r="I90" s="140"/>
      <c r="J90" s="140"/>
      <c r="K90" s="140" t="s">
        <v>61</v>
      </c>
      <c r="L90" s="140"/>
      <c r="M90" s="140"/>
      <c r="N90" s="167" t="s">
        <v>64</v>
      </c>
      <c r="O90" s="137"/>
      <c r="P90" s="140"/>
      <c r="Q90" s="145"/>
      <c r="R90" s="137"/>
      <c r="S90" s="13"/>
      <c r="T90" s="137"/>
      <c r="U90" s="140"/>
      <c r="V90" s="145"/>
      <c r="W90" s="137"/>
      <c r="X90" s="145"/>
      <c r="Y90" s="140"/>
      <c r="Z90" s="137"/>
      <c r="AA90" s="137" t="s">
        <v>406</v>
      </c>
    </row>
    <row r="91" spans="1:27" ht="88.5" customHeight="1" x14ac:dyDescent="0.25">
      <c r="A91" s="349"/>
      <c r="B91" s="136" t="s">
        <v>342</v>
      </c>
      <c r="C91" s="137" t="s">
        <v>343</v>
      </c>
      <c r="D91" s="138">
        <v>40391</v>
      </c>
      <c r="E91" s="138">
        <v>41244</v>
      </c>
      <c r="F91" s="137" t="s">
        <v>92</v>
      </c>
      <c r="G91" s="13"/>
      <c r="H91" s="13"/>
      <c r="I91" s="140"/>
      <c r="J91" s="140"/>
      <c r="K91" s="140" t="s">
        <v>61</v>
      </c>
      <c r="L91" s="140"/>
      <c r="M91" s="140"/>
      <c r="N91" s="167" t="s">
        <v>64</v>
      </c>
      <c r="O91" s="137"/>
      <c r="P91" s="140"/>
      <c r="Q91" s="145"/>
      <c r="R91" s="137"/>
      <c r="S91" s="13"/>
      <c r="T91" s="137"/>
      <c r="U91" s="140"/>
      <c r="V91" s="145"/>
      <c r="W91" s="137"/>
      <c r="X91" s="145"/>
      <c r="Y91" s="140"/>
      <c r="Z91" s="137"/>
      <c r="AA91" s="137" t="s">
        <v>409</v>
      </c>
    </row>
    <row r="92" spans="1:27" ht="88.5" customHeight="1" x14ac:dyDescent="0.25">
      <c r="A92" s="349"/>
      <c r="B92" s="136" t="s">
        <v>344</v>
      </c>
      <c r="C92" s="137" t="s">
        <v>322</v>
      </c>
      <c r="D92" s="138">
        <v>40391</v>
      </c>
      <c r="E92" s="138">
        <v>41061</v>
      </c>
      <c r="F92" s="137" t="s">
        <v>360</v>
      </c>
      <c r="G92" s="13"/>
      <c r="H92" s="13"/>
      <c r="I92" s="140"/>
      <c r="J92" s="140"/>
      <c r="K92" s="140" t="s">
        <v>61</v>
      </c>
      <c r="L92" s="140"/>
      <c r="M92" s="140"/>
      <c r="N92" s="167" t="s">
        <v>64</v>
      </c>
      <c r="O92" s="137"/>
      <c r="P92" s="140"/>
      <c r="Q92" s="145"/>
      <c r="R92" s="137"/>
      <c r="S92" s="13"/>
      <c r="T92" s="137"/>
      <c r="U92" s="140"/>
      <c r="V92" s="145"/>
      <c r="W92" s="137"/>
      <c r="X92" s="145"/>
      <c r="Y92" s="140"/>
      <c r="Z92" s="137"/>
      <c r="AA92" s="137" t="s">
        <v>398</v>
      </c>
    </row>
    <row r="93" spans="1:27" ht="88.5" customHeight="1" x14ac:dyDescent="0.25">
      <c r="A93" s="349"/>
      <c r="B93" s="136" t="s">
        <v>345</v>
      </c>
      <c r="C93" s="137" t="s">
        <v>322</v>
      </c>
      <c r="D93" s="138">
        <v>40391</v>
      </c>
      <c r="E93" s="138">
        <v>41061</v>
      </c>
      <c r="F93" s="137" t="s">
        <v>360</v>
      </c>
      <c r="G93" s="13"/>
      <c r="H93" s="13"/>
      <c r="I93" s="140"/>
      <c r="J93" s="140"/>
      <c r="K93" s="140" t="s">
        <v>61</v>
      </c>
      <c r="L93" s="140"/>
      <c r="M93" s="140"/>
      <c r="N93" s="167" t="s">
        <v>64</v>
      </c>
      <c r="O93" s="137"/>
      <c r="P93" s="140"/>
      <c r="Q93" s="145"/>
      <c r="R93" s="137"/>
      <c r="S93" s="13"/>
      <c r="T93" s="137"/>
      <c r="U93" s="140"/>
      <c r="V93" s="145"/>
      <c r="W93" s="137"/>
      <c r="X93" s="145"/>
      <c r="Y93" s="140"/>
      <c r="Z93" s="137"/>
      <c r="AA93" s="137" t="s">
        <v>398</v>
      </c>
    </row>
    <row r="94" spans="1:27" ht="88.5" customHeight="1" x14ac:dyDescent="0.25">
      <c r="A94" s="349"/>
      <c r="B94" s="136" t="s">
        <v>346</v>
      </c>
      <c r="C94" s="137" t="s">
        <v>347</v>
      </c>
      <c r="D94" s="138">
        <v>40391</v>
      </c>
      <c r="E94" s="138">
        <v>41061</v>
      </c>
      <c r="F94" s="137" t="s">
        <v>95</v>
      </c>
      <c r="G94" s="13"/>
      <c r="H94" s="13"/>
      <c r="I94" s="140"/>
      <c r="J94" s="140"/>
      <c r="K94" s="140" t="s">
        <v>61</v>
      </c>
      <c r="L94" s="142"/>
      <c r="M94" s="142"/>
      <c r="N94" s="167" t="s">
        <v>64</v>
      </c>
      <c r="O94" s="143"/>
      <c r="P94" s="142"/>
      <c r="Q94" s="147"/>
      <c r="R94" s="143"/>
      <c r="S94" s="13"/>
      <c r="T94" s="143"/>
      <c r="U94" s="142"/>
      <c r="V94" s="147"/>
      <c r="W94" s="143"/>
      <c r="X94" s="147"/>
      <c r="Y94" s="142"/>
      <c r="Z94" s="143"/>
      <c r="AA94" s="137" t="s">
        <v>410</v>
      </c>
    </row>
    <row r="95" spans="1:27" ht="88.5" customHeight="1" x14ac:dyDescent="0.25">
      <c r="A95" s="349"/>
      <c r="B95" s="136" t="s">
        <v>348</v>
      </c>
      <c r="C95" s="137" t="s">
        <v>349</v>
      </c>
      <c r="D95" s="138">
        <v>40391</v>
      </c>
      <c r="E95" s="138">
        <v>40878</v>
      </c>
      <c r="F95" s="137" t="s">
        <v>92</v>
      </c>
      <c r="G95" s="13"/>
      <c r="H95" s="13"/>
      <c r="I95" s="13"/>
      <c r="J95" s="13"/>
      <c r="K95" s="13" t="s">
        <v>61</v>
      </c>
      <c r="L95" s="13"/>
      <c r="M95" s="13"/>
      <c r="N95" s="167"/>
      <c r="O95" s="137" t="s">
        <v>379</v>
      </c>
      <c r="P95" s="13"/>
      <c r="Q95" s="139"/>
      <c r="R95" s="137" t="s">
        <v>92</v>
      </c>
      <c r="S95" s="13"/>
      <c r="T95" s="137" t="s">
        <v>411</v>
      </c>
      <c r="U95" s="13"/>
      <c r="V95" s="138">
        <v>40391</v>
      </c>
      <c r="W95" s="138">
        <v>41244</v>
      </c>
      <c r="X95" s="139"/>
      <c r="Y95" s="13"/>
      <c r="Z95" s="137"/>
      <c r="AA95" s="13"/>
    </row>
    <row r="96" spans="1:27" ht="88.5" customHeight="1" x14ac:dyDescent="0.25">
      <c r="A96" s="349"/>
      <c r="B96" s="136" t="s">
        <v>350</v>
      </c>
      <c r="C96" s="137" t="s">
        <v>351</v>
      </c>
      <c r="D96" s="138">
        <v>40391</v>
      </c>
      <c r="E96" s="138">
        <v>41061</v>
      </c>
      <c r="F96" s="137" t="s">
        <v>96</v>
      </c>
      <c r="G96" s="13"/>
      <c r="H96" s="13"/>
      <c r="I96" s="142"/>
      <c r="J96" s="142"/>
      <c r="K96" s="142" t="s">
        <v>61</v>
      </c>
      <c r="L96" s="142"/>
      <c r="M96" s="142"/>
      <c r="N96" s="167" t="s">
        <v>64</v>
      </c>
      <c r="O96" s="143"/>
      <c r="P96" s="142"/>
      <c r="Q96" s="147"/>
      <c r="R96" s="143"/>
      <c r="S96" s="13"/>
      <c r="T96" s="143"/>
      <c r="U96" s="142"/>
      <c r="V96" s="147"/>
      <c r="W96" s="143"/>
      <c r="X96" s="147"/>
      <c r="Y96" s="142"/>
      <c r="Z96" s="143"/>
      <c r="AA96" s="137" t="s">
        <v>384</v>
      </c>
    </row>
    <row r="97" spans="1:27" ht="88.5" customHeight="1" x14ac:dyDescent="0.25">
      <c r="A97" s="349"/>
      <c r="B97" s="136" t="s">
        <v>352</v>
      </c>
      <c r="C97" s="137" t="s">
        <v>322</v>
      </c>
      <c r="D97" s="138">
        <v>40391</v>
      </c>
      <c r="E97" s="138">
        <v>41061</v>
      </c>
      <c r="F97" s="137" t="s">
        <v>360</v>
      </c>
      <c r="G97" s="13"/>
      <c r="H97" s="13"/>
      <c r="I97" s="142"/>
      <c r="J97" s="142"/>
      <c r="K97" s="142" t="s">
        <v>61</v>
      </c>
      <c r="L97" s="142"/>
      <c r="M97" s="142"/>
      <c r="N97" s="167" t="s">
        <v>64</v>
      </c>
      <c r="O97" s="143"/>
      <c r="P97" s="142"/>
      <c r="Q97" s="147"/>
      <c r="R97" s="143"/>
      <c r="S97" s="13"/>
      <c r="T97" s="143"/>
      <c r="U97" s="142"/>
      <c r="V97" s="147"/>
      <c r="W97" s="143"/>
      <c r="X97" s="147"/>
      <c r="Y97" s="142"/>
      <c r="Z97" s="143"/>
      <c r="AA97" s="137" t="s">
        <v>398</v>
      </c>
    </row>
    <row r="98" spans="1:27" ht="88.5" customHeight="1" x14ac:dyDescent="0.25">
      <c r="A98" s="349"/>
      <c r="B98" s="136" t="s">
        <v>353</v>
      </c>
      <c r="C98" s="137" t="s">
        <v>322</v>
      </c>
      <c r="D98" s="138">
        <v>40391</v>
      </c>
      <c r="E98" s="138">
        <v>41061</v>
      </c>
      <c r="F98" s="137" t="s">
        <v>360</v>
      </c>
      <c r="G98" s="13"/>
      <c r="H98" s="13"/>
      <c r="I98" s="142"/>
      <c r="J98" s="142"/>
      <c r="K98" s="142" t="s">
        <v>61</v>
      </c>
      <c r="L98" s="142"/>
      <c r="M98" s="142"/>
      <c r="N98" s="167" t="s">
        <v>64</v>
      </c>
      <c r="O98" s="143"/>
      <c r="P98" s="142"/>
      <c r="Q98" s="147"/>
      <c r="R98" s="143"/>
      <c r="S98" s="13"/>
      <c r="T98" s="143"/>
      <c r="U98" s="142"/>
      <c r="V98" s="147"/>
      <c r="W98" s="143"/>
      <c r="X98" s="147"/>
      <c r="Y98" s="142"/>
      <c r="Z98" s="143"/>
      <c r="AA98" s="137" t="s">
        <v>398</v>
      </c>
    </row>
    <row r="99" spans="1:27" ht="88.5" customHeight="1" x14ac:dyDescent="0.25">
      <c r="A99" s="349"/>
      <c r="B99" s="136" t="s">
        <v>354</v>
      </c>
      <c r="C99" s="137" t="s">
        <v>355</v>
      </c>
      <c r="D99" s="138">
        <v>40391</v>
      </c>
      <c r="E99" s="138">
        <v>41061</v>
      </c>
      <c r="F99" s="137" t="s">
        <v>141</v>
      </c>
      <c r="G99" s="13"/>
      <c r="H99" s="13"/>
      <c r="I99" s="142"/>
      <c r="J99" s="142"/>
      <c r="K99" s="142" t="s">
        <v>61</v>
      </c>
      <c r="L99" s="142"/>
      <c r="M99" s="142"/>
      <c r="N99" s="167" t="s">
        <v>64</v>
      </c>
      <c r="O99" s="143"/>
      <c r="P99" s="142"/>
      <c r="Q99" s="147"/>
      <c r="R99" s="143"/>
      <c r="S99" s="13"/>
      <c r="T99" s="143"/>
      <c r="U99" s="142"/>
      <c r="V99" s="147"/>
      <c r="W99" s="143"/>
      <c r="X99" s="147"/>
      <c r="Y99" s="142"/>
      <c r="Z99" s="143"/>
      <c r="AA99" s="137" t="s">
        <v>410</v>
      </c>
    </row>
    <row r="100" spans="1:27" ht="88.5" customHeight="1" x14ac:dyDescent="0.25">
      <c r="A100" s="349"/>
      <c r="B100" s="136" t="s">
        <v>356</v>
      </c>
      <c r="C100" s="137" t="s">
        <v>357</v>
      </c>
      <c r="D100" s="138">
        <v>40391</v>
      </c>
      <c r="E100" s="138">
        <v>41244</v>
      </c>
      <c r="F100" s="137" t="s">
        <v>141</v>
      </c>
      <c r="G100" s="13"/>
      <c r="H100" s="13"/>
      <c r="I100" s="142"/>
      <c r="J100" s="142"/>
      <c r="K100" s="142" t="s">
        <v>61</v>
      </c>
      <c r="L100" s="142"/>
      <c r="M100" s="142"/>
      <c r="N100" s="167" t="s">
        <v>64</v>
      </c>
      <c r="O100" s="143"/>
      <c r="P100" s="142"/>
      <c r="Q100" s="147"/>
      <c r="R100" s="143"/>
      <c r="S100" s="13"/>
      <c r="T100" s="143"/>
      <c r="U100" s="142"/>
      <c r="V100" s="147"/>
      <c r="W100" s="143"/>
      <c r="X100" s="147"/>
      <c r="Y100" s="142"/>
      <c r="Z100" s="143"/>
      <c r="AA100" s="137" t="s">
        <v>406</v>
      </c>
    </row>
    <row r="101" spans="1:27" ht="88.5" customHeight="1" x14ac:dyDescent="0.25">
      <c r="A101" s="350"/>
      <c r="B101" s="158" t="s">
        <v>358</v>
      </c>
      <c r="C101" s="159" t="s">
        <v>359</v>
      </c>
      <c r="D101" s="160">
        <v>40391</v>
      </c>
      <c r="E101" s="160">
        <v>41334</v>
      </c>
      <c r="F101" s="159" t="s">
        <v>93</v>
      </c>
      <c r="G101" s="14"/>
      <c r="H101" s="14"/>
      <c r="I101" s="161"/>
      <c r="J101" s="162"/>
      <c r="K101" s="162" t="s">
        <v>61</v>
      </c>
      <c r="L101" s="162"/>
      <c r="M101" s="163"/>
      <c r="N101" s="27" t="s">
        <v>64</v>
      </c>
      <c r="O101" s="164"/>
      <c r="P101" s="165"/>
      <c r="Q101" s="166"/>
      <c r="R101" s="164"/>
      <c r="S101" s="14"/>
      <c r="T101" s="164"/>
      <c r="U101" s="165"/>
      <c r="V101" s="166"/>
      <c r="W101" s="164"/>
      <c r="X101" s="166"/>
      <c r="Y101" s="165"/>
      <c r="Z101" s="164"/>
      <c r="AA101" s="159" t="s">
        <v>409</v>
      </c>
    </row>
    <row r="102" spans="1:27" x14ac:dyDescent="0.25">
      <c r="A102" s="1"/>
      <c r="B102" s="17"/>
      <c r="C102" s="1"/>
      <c r="D102" s="1"/>
      <c r="E102" s="1"/>
      <c r="F102" s="1"/>
      <c r="G102" s="1"/>
      <c r="H102" s="1"/>
      <c r="I102" s="17"/>
      <c r="J102" s="17"/>
      <c r="K102" s="17"/>
      <c r="L102" s="17"/>
      <c r="M102" s="17"/>
      <c r="N102" s="17"/>
      <c r="O102" s="1"/>
      <c r="P102" s="1"/>
      <c r="Q102" s="1"/>
      <c r="R102" s="1"/>
      <c r="S102" s="1"/>
      <c r="T102" s="1"/>
      <c r="U102" s="1"/>
      <c r="V102" s="1"/>
      <c r="W102" s="1"/>
      <c r="X102" s="1"/>
      <c r="Y102" s="1"/>
      <c r="Z102" s="1"/>
      <c r="AA102" s="1"/>
    </row>
    <row r="103" spans="1:27" x14ac:dyDescent="0.25">
      <c r="A103" s="1"/>
      <c r="B103" s="17"/>
      <c r="C103" s="1"/>
      <c r="D103" s="1"/>
      <c r="E103" s="1"/>
      <c r="F103" s="1"/>
      <c r="G103" s="1"/>
      <c r="H103" s="1"/>
      <c r="I103" s="17"/>
      <c r="J103" s="17"/>
      <c r="K103" s="17"/>
      <c r="L103" s="17"/>
      <c r="M103" s="17"/>
      <c r="N103" s="17"/>
      <c r="O103" s="1"/>
      <c r="P103" s="1"/>
      <c r="Q103" s="1"/>
      <c r="R103" s="1"/>
      <c r="S103" s="1"/>
      <c r="T103" s="1"/>
      <c r="U103" s="1"/>
      <c r="V103" s="1"/>
      <c r="W103" s="1"/>
      <c r="X103" s="1"/>
      <c r="Y103" s="1"/>
      <c r="Z103" s="1"/>
      <c r="AA103" s="1"/>
    </row>
    <row r="104" spans="1:27" x14ac:dyDescent="0.25">
      <c r="A104" s="1"/>
      <c r="B104" s="17"/>
      <c r="C104" s="1"/>
      <c r="D104" s="1"/>
      <c r="E104" s="1"/>
      <c r="F104" s="1"/>
      <c r="G104" s="1"/>
      <c r="H104" s="1"/>
      <c r="I104" s="17"/>
      <c r="J104" s="17"/>
      <c r="K104" s="17"/>
      <c r="L104" s="17"/>
      <c r="M104" s="17"/>
      <c r="N104" s="17"/>
      <c r="O104" s="1"/>
      <c r="P104" s="1"/>
      <c r="Q104" s="1"/>
      <c r="R104" s="1"/>
      <c r="S104" s="1"/>
      <c r="T104" s="1"/>
      <c r="U104" s="1"/>
      <c r="V104" s="1"/>
      <c r="W104" s="1"/>
      <c r="X104" s="1"/>
      <c r="Y104" s="1"/>
      <c r="Z104" s="1"/>
      <c r="AA104" s="1"/>
    </row>
    <row r="105" spans="1:27" x14ac:dyDescent="0.25">
      <c r="A105" s="1"/>
      <c r="B105" s="17"/>
      <c r="C105" s="1"/>
      <c r="D105" s="1"/>
      <c r="E105" s="1"/>
      <c r="F105" s="1"/>
      <c r="G105" s="1"/>
      <c r="H105" s="1"/>
      <c r="I105" s="17"/>
      <c r="J105" s="17"/>
      <c r="K105" s="17"/>
      <c r="L105" s="17"/>
      <c r="M105" s="17"/>
      <c r="N105" s="17"/>
      <c r="O105" s="1"/>
      <c r="P105" s="1"/>
      <c r="Q105" s="1"/>
      <c r="R105" s="1"/>
      <c r="S105" s="1"/>
      <c r="T105" s="1"/>
      <c r="U105" s="1"/>
      <c r="V105" s="1"/>
      <c r="W105" s="1"/>
      <c r="X105" s="1"/>
      <c r="Y105" s="1"/>
      <c r="Z105" s="1"/>
      <c r="AA105" s="1"/>
    </row>
    <row r="106" spans="1:27" ht="15.75" thickBot="1" x14ac:dyDescent="0.3">
      <c r="A106" s="1"/>
      <c r="B106" s="17"/>
      <c r="C106" s="1"/>
      <c r="D106" s="1"/>
      <c r="E106" s="1"/>
      <c r="F106" s="1"/>
      <c r="G106" s="1"/>
      <c r="H106" s="1"/>
      <c r="I106" s="17"/>
      <c r="J106" s="17"/>
      <c r="K106" s="17"/>
      <c r="L106" s="17"/>
      <c r="M106" s="17"/>
      <c r="N106" s="17"/>
      <c r="O106" s="1"/>
      <c r="P106" s="1"/>
      <c r="Q106" s="1"/>
      <c r="R106" s="1"/>
      <c r="S106" s="1"/>
      <c r="T106" s="1"/>
      <c r="U106" s="1"/>
      <c r="V106" s="1"/>
      <c r="W106" s="1"/>
      <c r="X106" s="1"/>
      <c r="Y106" s="1"/>
      <c r="Z106" s="1"/>
      <c r="AA106" s="1"/>
    </row>
    <row r="107" spans="1:27" ht="43.5" customHeight="1" thickTop="1" thickBot="1" x14ac:dyDescent="0.3">
      <c r="A107" s="61" t="s">
        <v>55</v>
      </c>
      <c r="B107" s="175">
        <f>COUNTA(B112:B113)</f>
        <v>2</v>
      </c>
      <c r="C107" s="1"/>
      <c r="D107" s="1"/>
      <c r="E107" s="1"/>
      <c r="F107" s="1"/>
      <c r="G107" s="1"/>
      <c r="H107" s="1"/>
      <c r="I107" s="17"/>
      <c r="J107" s="17"/>
      <c r="K107" s="17"/>
      <c r="L107" s="17"/>
      <c r="M107" s="17"/>
      <c r="N107" s="17"/>
      <c r="O107" s="1"/>
      <c r="P107" s="1"/>
      <c r="Q107" s="1"/>
      <c r="R107" s="1"/>
      <c r="S107" s="1"/>
      <c r="T107" s="1"/>
      <c r="U107" s="1"/>
      <c r="V107" s="1"/>
      <c r="W107" s="1"/>
      <c r="X107" s="1"/>
      <c r="Y107" s="1"/>
      <c r="Z107" s="1"/>
      <c r="AA107" s="1"/>
    </row>
    <row r="108" spans="1:27" ht="15.75" thickTop="1" x14ac:dyDescent="0.25">
      <c r="A108" s="1"/>
      <c r="B108" s="17"/>
      <c r="C108" s="1"/>
      <c r="D108" s="1"/>
      <c r="E108" s="1"/>
      <c r="F108" s="1"/>
      <c r="G108" s="1"/>
      <c r="H108" s="1"/>
      <c r="I108" s="17"/>
      <c r="J108" s="17"/>
      <c r="K108" s="17"/>
      <c r="L108" s="17"/>
      <c r="M108" s="17"/>
      <c r="N108" s="17"/>
      <c r="O108" s="1"/>
      <c r="P108" s="1"/>
      <c r="Q108" s="1"/>
      <c r="R108" s="1"/>
      <c r="S108" s="1"/>
      <c r="T108" s="1"/>
      <c r="U108" s="1"/>
      <c r="V108" s="1"/>
      <c r="W108" s="1"/>
      <c r="X108" s="1"/>
      <c r="Y108" s="1"/>
      <c r="Z108" s="1"/>
      <c r="AA108" s="1"/>
    </row>
    <row r="109" spans="1:27" x14ac:dyDescent="0.25">
      <c r="A109" s="1"/>
      <c r="B109" s="17"/>
      <c r="C109" s="1"/>
      <c r="D109" s="1"/>
      <c r="E109" s="1"/>
      <c r="F109" s="1"/>
      <c r="G109" s="1"/>
      <c r="H109" s="1"/>
      <c r="I109" s="17"/>
      <c r="J109" s="17"/>
      <c r="K109" s="17"/>
      <c r="L109" s="17"/>
      <c r="M109" s="17"/>
      <c r="N109" s="17"/>
      <c r="O109" s="1"/>
      <c r="P109" s="1"/>
      <c r="Q109" s="1"/>
      <c r="R109" s="1"/>
      <c r="S109" s="1"/>
      <c r="T109" s="1"/>
      <c r="U109" s="1"/>
      <c r="V109" s="1"/>
      <c r="W109" s="1"/>
      <c r="X109" s="1"/>
      <c r="Y109" s="1"/>
      <c r="Z109" s="1"/>
      <c r="AA109" s="1"/>
    </row>
    <row r="110" spans="1:27" ht="15.75" thickBot="1" x14ac:dyDescent="0.3">
      <c r="A110" s="1"/>
      <c r="B110" s="17"/>
      <c r="C110" s="1"/>
      <c r="D110" s="1"/>
      <c r="E110" s="1"/>
      <c r="F110" s="1"/>
      <c r="G110" s="1"/>
      <c r="H110" s="1"/>
      <c r="I110" s="17"/>
      <c r="J110" s="17"/>
      <c r="K110" s="17"/>
      <c r="L110" s="17"/>
      <c r="M110" s="17"/>
      <c r="N110" s="17"/>
      <c r="O110" s="1"/>
      <c r="P110" s="1"/>
      <c r="Q110" s="1"/>
      <c r="R110" s="1"/>
      <c r="S110" s="1"/>
      <c r="T110" s="1"/>
      <c r="U110" s="1"/>
      <c r="V110" s="1"/>
      <c r="W110" s="1"/>
      <c r="X110" s="1"/>
      <c r="Y110" s="1"/>
      <c r="Z110" s="1"/>
      <c r="AA110" s="1"/>
    </row>
    <row r="111" spans="1:27" ht="17.25" thickTop="1" thickBot="1" x14ac:dyDescent="0.3">
      <c r="A111" s="61" t="s">
        <v>57</v>
      </c>
      <c r="B111" s="176" t="s">
        <v>56</v>
      </c>
      <c r="C111" s="62" t="s">
        <v>5</v>
      </c>
      <c r="D111" s="62" t="s">
        <v>9</v>
      </c>
      <c r="E111" s="62" t="s">
        <v>10</v>
      </c>
      <c r="F111" s="62" t="s">
        <v>7</v>
      </c>
      <c r="G111" s="62" t="s">
        <v>6</v>
      </c>
      <c r="H111" s="62" t="s">
        <v>8</v>
      </c>
      <c r="I111" s="62" t="s">
        <v>69</v>
      </c>
      <c r="J111" s="17"/>
      <c r="K111" s="17"/>
      <c r="L111" s="17"/>
      <c r="M111" s="17"/>
      <c r="N111" s="17"/>
      <c r="O111" s="1"/>
      <c r="P111" s="1"/>
      <c r="Q111" s="1"/>
      <c r="R111" s="1"/>
      <c r="S111" s="1"/>
      <c r="T111" s="1"/>
      <c r="U111" s="1"/>
      <c r="V111" s="1"/>
      <c r="W111" s="1"/>
      <c r="X111" s="1"/>
      <c r="Y111" s="1"/>
      <c r="Z111" s="1"/>
      <c r="AA111" s="1"/>
    </row>
    <row r="112" spans="1:27" ht="39" thickTop="1" x14ac:dyDescent="0.25">
      <c r="A112" s="49">
        <v>6</v>
      </c>
      <c r="B112" s="83" t="s">
        <v>281</v>
      </c>
      <c r="C112" s="39"/>
      <c r="D112" s="81">
        <v>40391</v>
      </c>
      <c r="E112" s="82">
        <v>40878</v>
      </c>
      <c r="F112" s="79"/>
      <c r="G112" s="79" t="s">
        <v>200</v>
      </c>
      <c r="H112" s="79" t="s">
        <v>304</v>
      </c>
      <c r="I112" s="39"/>
      <c r="J112" s="17"/>
      <c r="K112" s="17"/>
      <c r="L112" s="17"/>
      <c r="M112" s="17"/>
      <c r="N112" s="17"/>
      <c r="O112" s="1"/>
      <c r="P112" s="1"/>
      <c r="Q112" s="1"/>
      <c r="R112" s="1"/>
      <c r="S112" s="1"/>
      <c r="T112" s="1"/>
      <c r="U112" s="1"/>
      <c r="V112" s="1"/>
      <c r="W112" s="1"/>
      <c r="X112" s="1"/>
      <c r="Y112" s="1"/>
      <c r="Z112" s="1"/>
      <c r="AA112" s="1"/>
    </row>
    <row r="113" spans="1:27" ht="25.5" x14ac:dyDescent="0.25">
      <c r="A113" s="41"/>
      <c r="B113" s="83" t="s">
        <v>283</v>
      </c>
      <c r="C113" s="39"/>
      <c r="D113" s="81">
        <v>40391</v>
      </c>
      <c r="E113" s="82">
        <v>41061</v>
      </c>
      <c r="F113" s="79"/>
      <c r="G113" s="80" t="s">
        <v>147</v>
      </c>
      <c r="H113" s="79" t="s">
        <v>306</v>
      </c>
      <c r="I113" s="39"/>
      <c r="J113" s="17"/>
      <c r="K113" s="17"/>
      <c r="L113" s="17"/>
      <c r="M113" s="17"/>
      <c r="N113" s="17"/>
      <c r="O113" s="1"/>
      <c r="P113" s="1"/>
      <c r="Q113" s="1"/>
      <c r="R113" s="1"/>
      <c r="S113" s="1"/>
      <c r="T113" s="1"/>
      <c r="U113" s="1"/>
      <c r="V113" s="1"/>
      <c r="W113" s="1"/>
      <c r="X113" s="1"/>
      <c r="Y113" s="1"/>
      <c r="Z113" s="1"/>
      <c r="AA113" s="1"/>
    </row>
    <row r="114" spans="1:27" x14ac:dyDescent="0.25">
      <c r="A114" s="1"/>
      <c r="B114" s="17"/>
      <c r="C114" s="1"/>
      <c r="D114" s="1"/>
      <c r="E114" s="1"/>
      <c r="F114" s="1"/>
      <c r="G114" s="1"/>
      <c r="H114" s="1"/>
      <c r="I114" s="17"/>
      <c r="J114" s="17"/>
      <c r="K114" s="17"/>
      <c r="L114" s="17"/>
      <c r="M114" s="17"/>
      <c r="N114" s="17"/>
      <c r="O114" s="1"/>
      <c r="P114" s="1"/>
      <c r="Q114" s="1"/>
      <c r="R114" s="1"/>
      <c r="S114" s="1"/>
      <c r="T114" s="1"/>
      <c r="U114" s="1"/>
      <c r="V114" s="1"/>
      <c r="W114" s="1"/>
      <c r="X114" s="1"/>
      <c r="Y114" s="1"/>
      <c r="Z114" s="1"/>
      <c r="AA114" s="1"/>
    </row>
  </sheetData>
  <sheetProtection password="ECFE" sheet="1" objects="1" scenarios="1"/>
  <mergeCells count="10">
    <mergeCell ref="A59:A73"/>
    <mergeCell ref="A46:A58"/>
    <mergeCell ref="A74:A101"/>
    <mergeCell ref="A43:A45"/>
    <mergeCell ref="I9:R9"/>
    <mergeCell ref="T9:AA9"/>
    <mergeCell ref="D5:M5"/>
    <mergeCell ref="A23:A36"/>
    <mergeCell ref="A11:A22"/>
    <mergeCell ref="A37:A42"/>
  </mergeCells>
  <conditionalFormatting sqref="AF7:AF8">
    <cfRule type="cellIs" dxfId="36" priority="344" stopIfTrue="1" operator="equal">
      <formula>$AF$7</formula>
    </cfRule>
  </conditionalFormatting>
  <conditionalFormatting sqref="I11:I101">
    <cfRule type="cellIs" dxfId="35" priority="343" stopIfTrue="1" operator="equal">
      <formula>"x"</formula>
    </cfRule>
  </conditionalFormatting>
  <conditionalFormatting sqref="J11:J101">
    <cfRule type="cellIs" dxfId="34" priority="342" operator="equal">
      <formula>"x"</formula>
    </cfRule>
  </conditionalFormatting>
  <conditionalFormatting sqref="K11:K101">
    <cfRule type="cellIs" dxfId="33" priority="341" operator="equal">
      <formula>"x"</formula>
    </cfRule>
  </conditionalFormatting>
  <conditionalFormatting sqref="L11:L101">
    <cfRule type="cellIs" dxfId="32" priority="340" stopIfTrue="1" operator="equal">
      <formula>"x"</formula>
    </cfRule>
  </conditionalFormatting>
  <conditionalFormatting sqref="M11:M101">
    <cfRule type="cellIs" dxfId="31" priority="339" operator="equal">
      <formula>"x"</formula>
    </cfRule>
  </conditionalFormatting>
  <conditionalFormatting sqref="N11:N101">
    <cfRule type="cellIs" dxfId="30" priority="31" stopIfTrue="1" operator="equal">
      <formula>$AF$8</formula>
    </cfRule>
    <cfRule type="cellIs" dxfId="29" priority="34" stopIfTrue="1" operator="equal">
      <formula>$AF$7</formula>
    </cfRule>
  </conditionalFormatting>
  <conditionalFormatting sqref="I11:I42 I46:I101">
    <cfRule type="containsText" dxfId="28" priority="30" stopIfTrue="1" operator="containsText" text="X">
      <formula>NOT(ISERROR(SEARCH("X",I11)))</formula>
    </cfRule>
  </conditionalFormatting>
  <conditionalFormatting sqref="J11:J42 J46:J101">
    <cfRule type="containsText" dxfId="27" priority="29" stopIfTrue="1" operator="containsText" text="X">
      <formula>NOT(ISERROR(SEARCH("X",J11)))</formula>
    </cfRule>
  </conditionalFormatting>
  <conditionalFormatting sqref="K11:K42 K46:K101">
    <cfRule type="containsText" dxfId="26" priority="28" stopIfTrue="1" operator="containsText" text="X">
      <formula>NOT(ISERROR(SEARCH("X",K11)))</formula>
    </cfRule>
  </conditionalFormatting>
  <conditionalFormatting sqref="L11:L42 L46:L101">
    <cfRule type="containsText" dxfId="25" priority="27" stopIfTrue="1" operator="containsText" text="X">
      <formula>NOT(ISERROR(SEARCH("X",L11)))</formula>
    </cfRule>
  </conditionalFormatting>
  <conditionalFormatting sqref="M11:M42 M46:M101">
    <cfRule type="containsText" dxfId="24" priority="26" stopIfTrue="1" operator="containsText" text="X">
      <formula>NOT(ISERROR(SEARCH("X",M11)))</formula>
    </cfRule>
  </conditionalFormatting>
  <dataValidations count="1">
    <dataValidation type="list" allowBlank="1" showInputMessage="1" showErrorMessage="1" sqref="N11:N101">
      <formula1>$AF$7:$AF$8</formula1>
    </dataValidation>
  </dataValidation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90" zoomScaleNormal="90" zoomScalePageLayoutView="70" workbookViewId="0"/>
  </sheetViews>
  <sheetFormatPr defaultRowHeight="15" x14ac:dyDescent="0.25"/>
  <cols>
    <col min="1" max="1" width="0.85546875" customWidth="1"/>
    <col min="2" max="2" width="36.7109375" customWidth="1"/>
    <col min="3" max="3" width="14.28515625" customWidth="1"/>
    <col min="5" max="5" width="13.28515625" customWidth="1"/>
    <col min="6" max="6" width="11.28515625" customWidth="1"/>
    <col min="22" max="16384" width="9.140625" style="4"/>
  </cols>
  <sheetData>
    <row r="1" spans="1:21" x14ac:dyDescent="0.25">
      <c r="A1" s="3" t="s">
        <v>0</v>
      </c>
      <c r="B1" s="2"/>
      <c r="C1" s="2"/>
      <c r="D1" s="2"/>
      <c r="E1" s="2"/>
      <c r="F1" s="2"/>
      <c r="G1" s="2"/>
      <c r="H1" s="15"/>
      <c r="I1" s="15"/>
      <c r="J1" s="15"/>
      <c r="K1" s="15"/>
      <c r="L1" s="15"/>
      <c r="M1" s="15"/>
      <c r="N1" s="2"/>
      <c r="O1" s="2"/>
      <c r="P1" s="2"/>
      <c r="Q1" s="2"/>
      <c r="R1" s="2"/>
      <c r="S1" s="2"/>
      <c r="T1" s="2"/>
      <c r="U1" s="2"/>
    </row>
    <row r="2" spans="1:21" ht="4.1500000000000004" customHeight="1" x14ac:dyDescent="0.25">
      <c r="A2" s="4"/>
      <c r="B2" s="4"/>
      <c r="C2" s="4"/>
      <c r="D2" s="4"/>
      <c r="E2" s="4"/>
      <c r="F2" s="4"/>
      <c r="G2" s="4"/>
      <c r="H2" s="16"/>
      <c r="I2" s="16"/>
      <c r="J2" s="16"/>
      <c r="K2" s="16"/>
      <c r="L2" s="16"/>
      <c r="M2" s="16"/>
      <c r="N2" s="4"/>
      <c r="O2" s="4"/>
      <c r="P2" s="4"/>
      <c r="Q2" s="4"/>
      <c r="R2" s="4"/>
      <c r="S2" s="4"/>
      <c r="T2" s="4"/>
      <c r="U2" s="4"/>
    </row>
    <row r="3" spans="1:21" s="177" customFormat="1" ht="15.75" thickBot="1" x14ac:dyDescent="0.3">
      <c r="A3" s="355" t="str">
        <f>'Monitoria Anual 1'!A3</f>
        <v>PAN DA TONINHA</v>
      </c>
      <c r="B3" s="355"/>
      <c r="C3" s="355"/>
      <c r="D3" s="355"/>
      <c r="E3" s="355"/>
      <c r="F3" s="355"/>
      <c r="G3" s="355"/>
      <c r="H3" s="355"/>
      <c r="I3" s="355"/>
      <c r="J3" s="355"/>
      <c r="K3" s="355"/>
      <c r="L3" s="355"/>
      <c r="M3" s="355"/>
      <c r="N3" s="355"/>
      <c r="O3" s="355"/>
      <c r="P3" s="355"/>
      <c r="Q3" s="5"/>
      <c r="R3" s="5"/>
      <c r="S3" s="5"/>
      <c r="T3" s="5"/>
      <c r="U3" s="5"/>
    </row>
    <row r="4" spans="1:21" ht="15.75" thickTop="1" x14ac:dyDescent="0.25">
      <c r="A4" s="1"/>
      <c r="B4" s="1"/>
      <c r="C4" s="1"/>
      <c r="D4" s="1"/>
      <c r="E4" s="1"/>
      <c r="F4" s="1"/>
      <c r="G4" s="1"/>
      <c r="H4" s="17"/>
      <c r="I4" s="17"/>
      <c r="J4" s="17"/>
      <c r="K4" s="17"/>
      <c r="L4" s="17"/>
      <c r="M4" s="17"/>
      <c r="N4" s="1"/>
      <c r="O4" s="1"/>
      <c r="P4" s="1"/>
      <c r="Q4" s="1"/>
      <c r="R4" s="1"/>
      <c r="S4" s="1"/>
      <c r="T4" s="1"/>
      <c r="U4" s="1"/>
    </row>
    <row r="5" spans="1:21" s="178" customFormat="1" ht="39" customHeight="1" thickBot="1" x14ac:dyDescent="0.3">
      <c r="A5" s="7" t="s">
        <v>1</v>
      </c>
      <c r="B5" s="7"/>
      <c r="C5" s="358" t="str">
        <f>'Monitoria Anual 1'!D5</f>
        <v xml:space="preserve">EVITAR O DECLÍNIO POPULACIONAL DA TONINHA NA SUA ÁREA DE OCORRÊNCIA NO BRASIL (ES 18°20′S ATÉ RS 33°45′S) </v>
      </c>
      <c r="D5" s="358"/>
      <c r="E5" s="358"/>
      <c r="F5" s="358"/>
      <c r="G5" s="358"/>
      <c r="H5" s="358"/>
      <c r="I5" s="358"/>
      <c r="J5" s="358"/>
      <c r="K5" s="358"/>
      <c r="L5" s="358"/>
      <c r="M5" s="358"/>
      <c r="N5" s="358"/>
      <c r="O5" s="358"/>
      <c r="P5" s="359"/>
      <c r="Q5" s="6"/>
      <c r="R5" s="6"/>
      <c r="S5" s="6"/>
      <c r="T5" s="6"/>
      <c r="U5" s="6"/>
    </row>
    <row r="6" spans="1:21" ht="15.75" thickTop="1" x14ac:dyDescent="0.25">
      <c r="A6" s="1"/>
      <c r="B6" s="1"/>
      <c r="C6" s="334"/>
      <c r="D6" s="334"/>
      <c r="E6" s="334"/>
      <c r="F6" s="334"/>
      <c r="G6" s="334"/>
      <c r="H6" s="335"/>
      <c r="I6" s="335"/>
      <c r="J6" s="335"/>
      <c r="K6" s="335"/>
      <c r="L6" s="335"/>
      <c r="M6" s="335"/>
      <c r="N6" s="334"/>
      <c r="O6" s="334"/>
      <c r="P6" s="334"/>
      <c r="Q6" s="1"/>
      <c r="R6" s="1"/>
      <c r="S6" s="1"/>
      <c r="T6" s="1"/>
      <c r="U6" s="1"/>
    </row>
    <row r="7" spans="1:21" ht="15.75" thickBot="1" x14ac:dyDescent="0.3">
      <c r="A7" s="7" t="s">
        <v>2</v>
      </c>
      <c r="B7" s="181"/>
      <c r="C7" s="336">
        <f>'Monitoria Anual 1'!D7</f>
        <v>2011</v>
      </c>
      <c r="D7" s="337"/>
      <c r="E7" s="337"/>
      <c r="F7" s="337"/>
      <c r="G7" s="337"/>
      <c r="H7" s="335"/>
      <c r="I7" s="335"/>
      <c r="J7" s="335"/>
      <c r="K7" s="335"/>
      <c r="L7" s="335"/>
      <c r="M7" s="335"/>
      <c r="N7" s="334"/>
      <c r="O7" s="334"/>
      <c r="P7" s="334"/>
      <c r="Q7" s="1"/>
      <c r="R7" s="1"/>
      <c r="S7" s="1"/>
      <c r="T7" s="1"/>
      <c r="U7" s="1"/>
    </row>
    <row r="8" spans="1:21" ht="15.75" thickTop="1" x14ac:dyDescent="0.25"/>
    <row r="9" spans="1:21" ht="18.75" x14ac:dyDescent="0.25">
      <c r="A9" s="37" t="s">
        <v>32</v>
      </c>
      <c r="B9" s="37"/>
      <c r="C9" s="37"/>
      <c r="D9" s="37"/>
      <c r="E9" s="37"/>
      <c r="F9" s="37"/>
      <c r="G9" s="37"/>
      <c r="H9" s="37"/>
      <c r="I9" s="37"/>
      <c r="J9" s="37"/>
      <c r="K9" s="37"/>
      <c r="L9" s="37"/>
      <c r="M9" s="37"/>
      <c r="N9" s="37"/>
      <c r="O9" s="37"/>
      <c r="P9" s="37"/>
      <c r="Q9" s="37"/>
      <c r="R9" s="37"/>
      <c r="S9" s="37"/>
      <c r="T9" s="37"/>
      <c r="U9" s="37"/>
    </row>
    <row r="11" spans="1:21" x14ac:dyDescent="0.25">
      <c r="B11" s="28" t="s">
        <v>43</v>
      </c>
      <c r="C11" s="29"/>
      <c r="D11" s="29"/>
    </row>
    <row r="12" spans="1:21" x14ac:dyDescent="0.25">
      <c r="E12" s="357"/>
      <c r="F12" s="357"/>
    </row>
    <row r="13" spans="1:21" ht="60.75" customHeight="1" thickBot="1" x14ac:dyDescent="0.3">
      <c r="B13" s="360" t="s">
        <v>34</v>
      </c>
      <c r="C13" s="361"/>
      <c r="D13" s="361"/>
      <c r="E13" s="361"/>
      <c r="F13" s="362"/>
    </row>
    <row r="14" spans="1:21" s="178" customFormat="1" ht="31.9" customHeight="1" thickTop="1" thickBot="1" x14ac:dyDescent="0.3">
      <c r="A14" s="52"/>
      <c r="B14" s="53" t="s">
        <v>40</v>
      </c>
      <c r="C14" s="55" t="s">
        <v>68</v>
      </c>
      <c r="D14" s="54" t="s">
        <v>41</v>
      </c>
      <c r="E14" s="76" t="s">
        <v>63</v>
      </c>
      <c r="F14" s="77" t="s">
        <v>41</v>
      </c>
      <c r="G14" s="52"/>
      <c r="H14" s="52"/>
      <c r="I14" s="52"/>
      <c r="J14" s="52"/>
      <c r="K14" s="52"/>
      <c r="L14" s="52"/>
      <c r="M14" s="52"/>
      <c r="N14" s="52"/>
      <c r="O14" s="52"/>
      <c r="P14" s="52"/>
      <c r="Q14" s="52"/>
      <c r="R14" s="52"/>
      <c r="S14" s="52"/>
      <c r="T14" s="52"/>
      <c r="U14" s="52"/>
    </row>
    <row r="15" spans="1:21" ht="16.5" thickTop="1" x14ac:dyDescent="0.25">
      <c r="B15" s="38" t="s">
        <v>35</v>
      </c>
      <c r="C15" s="63"/>
      <c r="D15" s="64"/>
      <c r="E15" s="63">
        <f>COUNTA('Monitoria Anual 1'!N11:N101)</f>
        <v>28</v>
      </c>
      <c r="F15" s="64"/>
    </row>
    <row r="16" spans="1:21" ht="15.75" x14ac:dyDescent="0.25">
      <c r="B16" s="35" t="s">
        <v>47</v>
      </c>
      <c r="C16" s="65">
        <f>COUNTA('Monitoria Anual 1'!I11:I101)</f>
        <v>0</v>
      </c>
      <c r="D16" s="66">
        <f>C16/C22</f>
        <v>0</v>
      </c>
      <c r="E16" s="65">
        <f>C16</f>
        <v>0</v>
      </c>
      <c r="F16" s="66">
        <f t="shared" ref="F16:F21" si="0">E16/$E$22</f>
        <v>0</v>
      </c>
    </row>
    <row r="17" spans="2:9" ht="15.75" x14ac:dyDescent="0.25">
      <c r="B17" s="30" t="s">
        <v>36</v>
      </c>
      <c r="C17" s="67">
        <f>COUNTA('Monitoria Anual 1'!J11:J101)</f>
        <v>26</v>
      </c>
      <c r="D17" s="68">
        <f>C17/C22</f>
        <v>0.29213483146067415</v>
      </c>
      <c r="E17" s="67">
        <f>C17-11</f>
        <v>15</v>
      </c>
      <c r="F17" s="66">
        <f t="shared" si="0"/>
        <v>0.23809523809523808</v>
      </c>
    </row>
    <row r="18" spans="2:9" ht="15.75" x14ac:dyDescent="0.25">
      <c r="B18" s="31" t="s">
        <v>37</v>
      </c>
      <c r="C18" s="67">
        <f>COUNTA('Monitoria Anual 1'!K11:K101)</f>
        <v>36</v>
      </c>
      <c r="D18" s="68">
        <f>C18/C22</f>
        <v>0.4044943820224719</v>
      </c>
      <c r="E18" s="67">
        <f>C18-17</f>
        <v>19</v>
      </c>
      <c r="F18" s="66">
        <f t="shared" si="0"/>
        <v>0.30158730158730157</v>
      </c>
    </row>
    <row r="19" spans="2:9" ht="15.75" x14ac:dyDescent="0.25">
      <c r="B19" s="32" t="s">
        <v>38</v>
      </c>
      <c r="C19" s="67">
        <f>COUNTA('Monitoria Anual 1'!L11:L101)</f>
        <v>19</v>
      </c>
      <c r="D19" s="68">
        <f>C19/C22</f>
        <v>0.21348314606741572</v>
      </c>
      <c r="E19" s="67">
        <f>C19</f>
        <v>19</v>
      </c>
      <c r="F19" s="66">
        <f t="shared" si="0"/>
        <v>0.30158730158730157</v>
      </c>
    </row>
    <row r="20" spans="2:9" ht="16.5" thickBot="1" x14ac:dyDescent="0.3">
      <c r="B20" s="33" t="s">
        <v>39</v>
      </c>
      <c r="C20" s="67">
        <f>COUNTA('Monitoria Anual 1'!M11:M101)</f>
        <v>8</v>
      </c>
      <c r="D20" s="68">
        <f>C20/C22</f>
        <v>8.98876404494382E-2</v>
      </c>
      <c r="E20" s="67">
        <f>C20</f>
        <v>8</v>
      </c>
      <c r="F20" s="66">
        <f t="shared" si="0"/>
        <v>0.12698412698412698</v>
      </c>
    </row>
    <row r="21" spans="2:9" ht="17.25" thickTop="1" thickBot="1" x14ac:dyDescent="0.3">
      <c r="B21" s="60" t="s">
        <v>58</v>
      </c>
      <c r="C21" s="67"/>
      <c r="D21" s="68"/>
      <c r="E21" s="67">
        <f>'Monitoria Anual 1'!B107</f>
        <v>2</v>
      </c>
      <c r="F21" s="66">
        <f t="shared" si="0"/>
        <v>3.1746031746031744E-2</v>
      </c>
    </row>
    <row r="22" spans="2:9" ht="16.5" thickTop="1" thickBot="1" x14ac:dyDescent="0.3">
      <c r="B22" s="70" t="s">
        <v>42</v>
      </c>
      <c r="C22" s="71">
        <f>C16+C17+C18+C19+C20</f>
        <v>89</v>
      </c>
      <c r="D22" s="72">
        <f>SUM(D15:D21)</f>
        <v>0.99999999999999989</v>
      </c>
      <c r="E22" s="71">
        <f>SUM(E16:E21)</f>
        <v>63</v>
      </c>
      <c r="F22" s="69">
        <f>SUM(F16:F21)</f>
        <v>0.99999999999999989</v>
      </c>
    </row>
    <row r="23" spans="2:9" ht="16.5" thickTop="1" thickBot="1" x14ac:dyDescent="0.3">
      <c r="B23" s="356" t="s">
        <v>67</v>
      </c>
      <c r="C23" s="356"/>
      <c r="D23" s="356"/>
      <c r="E23" s="75">
        <f>COUNTIF('Monitoria Anual 1'!N11:N101,'Monitoria Anual 1'!AF7)</f>
        <v>21</v>
      </c>
      <c r="F23" s="73"/>
    </row>
    <row r="24" spans="2:9" ht="16.5" thickTop="1" thickBot="1" x14ac:dyDescent="0.3">
      <c r="B24" s="356" t="s">
        <v>66</v>
      </c>
      <c r="C24" s="356"/>
      <c r="D24" s="356"/>
      <c r="E24" s="75">
        <f>COUNTIF('Monitoria Anual 1'!N11:N101,'Monitoria Anual 1'!AF8)</f>
        <v>7</v>
      </c>
      <c r="F24" s="74"/>
    </row>
    <row r="25" spans="2:9" ht="15.75" thickTop="1" x14ac:dyDescent="0.25"/>
    <row r="26" spans="2:9" x14ac:dyDescent="0.25">
      <c r="B26" s="28" t="s">
        <v>44</v>
      </c>
      <c r="C26" s="29"/>
      <c r="D26" s="29"/>
    </row>
    <row r="27" spans="2:9" ht="3" customHeight="1" x14ac:dyDescent="0.25"/>
    <row r="28" spans="2:9" ht="36" customHeight="1" x14ac:dyDescent="0.25">
      <c r="B28" s="36" t="s">
        <v>33</v>
      </c>
      <c r="C28" s="34">
        <f>COUNTA('Monitoria Anual 1'!A11:A101)</f>
        <v>7</v>
      </c>
    </row>
    <row r="29" spans="2:9" ht="6.6" customHeight="1" x14ac:dyDescent="0.25"/>
    <row r="30" spans="2:9" x14ac:dyDescent="0.25">
      <c r="B30" s="219" t="s">
        <v>45</v>
      </c>
      <c r="C30" s="220" t="s">
        <v>46</v>
      </c>
      <c r="D30" s="221"/>
      <c r="E30" s="222"/>
      <c r="F30" s="223"/>
      <c r="G30" s="224"/>
      <c r="H30" s="225"/>
      <c r="I30" s="226"/>
    </row>
    <row r="31" spans="2:9" x14ac:dyDescent="0.25">
      <c r="B31" s="227" t="s">
        <v>48</v>
      </c>
      <c r="C31" s="228">
        <f>COUNTA('Monitoria Anual 1'!B11:B22)</f>
        <v>12</v>
      </c>
      <c r="D31" s="229">
        <f>COUNTA('Monitoria Anual 1'!N11:N22)</f>
        <v>0</v>
      </c>
      <c r="E31" s="229">
        <f>COUNTA('Monitoria Anual 1'!I11:I22)</f>
        <v>0</v>
      </c>
      <c r="F31" s="229">
        <f>COUNTA('Monitoria Anual 1'!J11:J22)</f>
        <v>3</v>
      </c>
      <c r="G31" s="229">
        <f>COUNTA('Monitoria Anual 1'!K11:K22)</f>
        <v>1</v>
      </c>
      <c r="H31" s="229">
        <f>COUNTA('Monitoria Anual 1'!L11:L22)</f>
        <v>7</v>
      </c>
      <c r="I31" s="229">
        <f>COUNTA('Monitoria Anual 1'!M11:M22)</f>
        <v>1</v>
      </c>
    </row>
    <row r="32" spans="2:9" x14ac:dyDescent="0.25">
      <c r="B32" s="227" t="s">
        <v>49</v>
      </c>
      <c r="C32" s="228">
        <f>COUNTA('Monitoria Anual 1'!B23:B36)</f>
        <v>14</v>
      </c>
      <c r="D32" s="228">
        <f>COUNTA('Monitoria Anual 1'!N23:N36)</f>
        <v>3</v>
      </c>
      <c r="E32" s="228">
        <f>COUNTA('Monitoria Anual 1'!I23:I36)</f>
        <v>0</v>
      </c>
      <c r="F32" s="228">
        <f>COUNTA('Monitoria Anual 1'!J23:J36)</f>
        <v>7</v>
      </c>
      <c r="G32" s="228">
        <f>COUNTA('Monitoria Anual 1'!K23:K36)</f>
        <v>3</v>
      </c>
      <c r="H32" s="228">
        <f>COUNTA('Monitoria Anual 1'!L23:L36)</f>
        <v>2</v>
      </c>
      <c r="I32" s="228">
        <f>COUNTA('Monitoria Anual 1'!M23:M36)</f>
        <v>2</v>
      </c>
    </row>
    <row r="33" spans="2:9" x14ac:dyDescent="0.25">
      <c r="B33" s="227" t="s">
        <v>50</v>
      </c>
      <c r="C33" s="228">
        <f>COUNTA('Monitoria Anual 1'!B37:B42)</f>
        <v>6</v>
      </c>
      <c r="D33" s="228">
        <f>COUNTA('Monitoria Anual 1'!N37:N42)</f>
        <v>0</v>
      </c>
      <c r="E33" s="228">
        <f>COUNTA('Monitoria Anual 1'!I37:I42)</f>
        <v>0</v>
      </c>
      <c r="F33" s="228">
        <f>COUNTA('Monitoria Anual 1'!J37:J42)</f>
        <v>4</v>
      </c>
      <c r="G33" s="228">
        <f>COUNTA('Monitoria Anual 1'!K37:K42)</f>
        <v>1</v>
      </c>
      <c r="H33" s="228">
        <f>COUNTA('Monitoria Anual 1'!L37:L42)</f>
        <v>1</v>
      </c>
      <c r="I33" s="228">
        <f>COUNTA('Monitoria Anual 1'!M37:M42)</f>
        <v>0</v>
      </c>
    </row>
    <row r="34" spans="2:9" x14ac:dyDescent="0.25">
      <c r="B34" s="227" t="s">
        <v>51</v>
      </c>
      <c r="C34" s="228">
        <f>COUNTA('Monitoria Anual 1'!B43:B45)</f>
        <v>3</v>
      </c>
      <c r="D34" s="228">
        <f>COUNTA('Monitoria Anual 1'!N43:N45)</f>
        <v>3</v>
      </c>
      <c r="E34" s="228">
        <f>COUNTA('Monitoria Anual 1'!I43:I45)</f>
        <v>0</v>
      </c>
      <c r="F34" s="228">
        <f>COUNTA('Monitoria Anual 1'!J43:J45)</f>
        <v>2</v>
      </c>
      <c r="G34" s="228">
        <f>COUNTA('Monitoria Anual 1'!K43:K45)</f>
        <v>1</v>
      </c>
      <c r="H34" s="228">
        <f>COUNTA('Monitoria Anual 1'!L43:L45)</f>
        <v>0</v>
      </c>
      <c r="I34" s="228">
        <f>COUNTA('Monitoria Anual 1'!M43:M45)</f>
        <v>0</v>
      </c>
    </row>
    <row r="35" spans="2:9" x14ac:dyDescent="0.25">
      <c r="B35" s="227" t="s">
        <v>52</v>
      </c>
      <c r="C35" s="228">
        <f>COUNTA('Monitoria Anual 1'!B46:B58)</f>
        <v>13</v>
      </c>
      <c r="D35" s="228">
        <f>COUNTA('Monitoria Anual 1'!N46:N58)</f>
        <v>5</v>
      </c>
      <c r="E35" s="228">
        <f>COUNTA('Monitoria Anual 1'!I46:I58)</f>
        <v>0</v>
      </c>
      <c r="F35" s="228">
        <f>COUNTA('Monitoria Anual 1'!J46:J58)</f>
        <v>9</v>
      </c>
      <c r="G35" s="228">
        <f>COUNTA('Monitoria Anual 1'!K46:K58)</f>
        <v>2</v>
      </c>
      <c r="H35" s="228">
        <f>COUNTA('Monitoria Anual 1'!L46:L58)</f>
        <v>2</v>
      </c>
      <c r="I35" s="228">
        <f>COUNTA('Monitoria Anual 1'!M46:M58)</f>
        <v>0</v>
      </c>
    </row>
    <row r="36" spans="2:9" x14ac:dyDescent="0.25">
      <c r="B36" s="227" t="s">
        <v>53</v>
      </c>
      <c r="C36" s="228">
        <f>COUNTA('Monitoria Anual 1'!B59:B73)</f>
        <v>15</v>
      </c>
      <c r="D36" s="228">
        <f>COUNTA('Monitoria Anual 1'!N59:N73)</f>
        <v>0</v>
      </c>
      <c r="E36" s="228">
        <f>COUNTA('Monitoria Anual 1'!I59:I73)</f>
        <v>0</v>
      </c>
      <c r="F36" s="228">
        <f>COUNTA('Monitoria Anual 1'!J59:J73)</f>
        <v>0</v>
      </c>
      <c r="G36" s="228">
        <f>COUNTA('Monitoria Anual 1'!K59:K73)</f>
        <v>4</v>
      </c>
      <c r="H36" s="228">
        <f>COUNTA('Monitoria Anual 1'!L59:L73)</f>
        <v>4</v>
      </c>
      <c r="I36" s="228">
        <f>COUNTA('Monitoria Anual 1'!M59:M73)</f>
        <v>5</v>
      </c>
    </row>
    <row r="37" spans="2:9" x14ac:dyDescent="0.25">
      <c r="B37" s="227" t="s">
        <v>54</v>
      </c>
      <c r="C37" s="228">
        <f>COUNTA('Monitoria Anual 1'!B74:B101)</f>
        <v>28</v>
      </c>
      <c r="D37" s="228">
        <f>COUNTA('Monitoria Anual 1'!N74:N101)</f>
        <v>17</v>
      </c>
      <c r="E37" s="228">
        <f>COUNTA('Monitoria Anual 1'!I74:I101)</f>
        <v>0</v>
      </c>
      <c r="F37" s="228">
        <f>COUNTA('Monitoria Anual 1'!J74:J101)</f>
        <v>1</v>
      </c>
      <c r="G37" s="228">
        <f>COUNTA('Monitoria Anual 1'!K74:K101)</f>
        <v>24</v>
      </c>
      <c r="H37" s="228">
        <f>COUNTA('Monitoria Anual 1'!L74:L101)</f>
        <v>3</v>
      </c>
      <c r="I37" s="228">
        <f>COUNTA('Monitoria Anual 1'!M74:M101)</f>
        <v>0</v>
      </c>
    </row>
  </sheetData>
  <sheetProtection password="ECFE" sheet="1" objects="1" scenarios="1"/>
  <mergeCells count="6">
    <mergeCell ref="A3:P3"/>
    <mergeCell ref="B23:D23"/>
    <mergeCell ref="B24:D24"/>
    <mergeCell ref="E12:F12"/>
    <mergeCell ref="C5:P5"/>
    <mergeCell ref="B13:F13"/>
  </mergeCells>
  <conditionalFormatting sqref="D31:E31 E31:I37">
    <cfRule type="cellIs" dxfId="23" priority="5" stopIfTrue="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zoomScale="60" zoomScaleNormal="60" workbookViewId="0">
      <pane xSplit="2" ySplit="10" topLeftCell="C11" activePane="bottomRight" state="frozen"/>
      <selection pane="topRight" activeCell="C1" sqref="C1"/>
      <selection pane="bottomLeft" activeCell="A11" sqref="A11"/>
      <selection pane="bottomRight"/>
    </sheetView>
  </sheetViews>
  <sheetFormatPr defaultColWidth="8.85546875" defaultRowHeight="15" x14ac:dyDescent="0.25"/>
  <cols>
    <col min="1" max="1" width="35.28515625" style="4" customWidth="1"/>
    <col min="2" max="2" width="72" style="4" customWidth="1"/>
    <col min="3" max="3" width="18.7109375" style="4" customWidth="1"/>
    <col min="4" max="4" width="19.42578125" style="4" customWidth="1"/>
    <col min="5" max="5" width="25.7109375" style="4" customWidth="1"/>
    <col min="6" max="6" width="27.5703125" style="4" customWidth="1"/>
    <col min="7" max="7" width="25.140625" style="4" customWidth="1"/>
    <col min="8" max="8" width="27.7109375" style="4" bestFit="1" customWidth="1"/>
    <col min="9" max="14" width="26.7109375" style="16" customWidth="1"/>
    <col min="15" max="15" width="37.85546875" style="4" customWidth="1"/>
    <col min="16" max="16" width="28.7109375" style="4" customWidth="1"/>
    <col min="17" max="17" width="40" style="4" customWidth="1"/>
    <col min="18" max="19" width="26.7109375" style="4" customWidth="1"/>
    <col min="20" max="21" width="28.85546875" style="4" customWidth="1"/>
    <col min="22" max="26" width="18.7109375" style="4" customWidth="1"/>
    <col min="27" max="27" width="22.7109375" style="4" customWidth="1"/>
    <col min="28" max="31" width="8.85546875" style="4"/>
    <col min="32" max="32" width="0" style="4" hidden="1" customWidth="1"/>
    <col min="33" max="16384" width="8.85546875" style="4"/>
  </cols>
  <sheetData>
    <row r="1" spans="1:32" x14ac:dyDescent="0.25">
      <c r="A1" s="3" t="s">
        <v>0</v>
      </c>
      <c r="B1" s="2"/>
      <c r="C1" s="2"/>
      <c r="D1" s="2"/>
      <c r="E1" s="2"/>
      <c r="F1" s="2"/>
      <c r="G1" s="2"/>
      <c r="H1" s="2"/>
      <c r="I1" s="15"/>
      <c r="J1" s="15"/>
      <c r="K1" s="15"/>
      <c r="L1" s="15"/>
      <c r="M1" s="15"/>
      <c r="N1" s="15"/>
      <c r="O1" s="2"/>
      <c r="P1" s="2"/>
      <c r="Q1" s="2"/>
      <c r="R1" s="2"/>
      <c r="S1" s="2"/>
      <c r="T1" s="2"/>
      <c r="U1" s="2"/>
      <c r="V1" s="2"/>
      <c r="W1" s="2"/>
      <c r="X1" s="2"/>
      <c r="Y1" s="2"/>
      <c r="Z1" s="2"/>
      <c r="AA1" s="2"/>
    </row>
    <row r="2" spans="1:32" ht="4.1500000000000004" customHeight="1" x14ac:dyDescent="0.25"/>
    <row r="3" spans="1:32" s="177" customFormat="1" ht="15.75" thickBot="1" x14ac:dyDescent="0.3">
      <c r="A3" s="78" t="s">
        <v>70</v>
      </c>
      <c r="B3" s="57"/>
      <c r="C3" s="57"/>
      <c r="D3" s="57"/>
      <c r="E3" s="57"/>
      <c r="F3" s="57"/>
      <c r="G3" s="57"/>
      <c r="H3" s="57"/>
      <c r="I3" s="57"/>
      <c r="J3" s="57"/>
      <c r="K3" s="57"/>
      <c r="L3" s="57"/>
      <c r="M3" s="57"/>
      <c r="N3" s="5"/>
      <c r="O3" s="57"/>
      <c r="P3" s="57"/>
      <c r="Q3" s="57"/>
      <c r="R3" s="5"/>
      <c r="S3" s="5"/>
      <c r="T3" s="5"/>
      <c r="U3" s="5"/>
      <c r="V3" s="5"/>
      <c r="W3" s="5"/>
      <c r="X3" s="5"/>
      <c r="Y3" s="5"/>
      <c r="Z3" s="5"/>
      <c r="AA3" s="5"/>
    </row>
    <row r="4" spans="1:32" ht="15.75" thickTop="1" x14ac:dyDescent="0.25">
      <c r="A4" s="1"/>
      <c r="B4" s="1"/>
      <c r="C4" s="1"/>
      <c r="D4" s="1"/>
      <c r="E4" s="1"/>
      <c r="F4" s="1"/>
      <c r="G4" s="1"/>
      <c r="H4" s="1"/>
      <c r="I4" s="17"/>
      <c r="J4" s="17"/>
      <c r="K4" s="17"/>
      <c r="L4" s="17"/>
      <c r="M4" s="17"/>
      <c r="N4" s="17"/>
      <c r="O4" s="1"/>
      <c r="P4" s="1"/>
      <c r="Q4" s="1"/>
      <c r="R4" s="1"/>
      <c r="S4" s="1"/>
      <c r="T4" s="1"/>
      <c r="U4" s="1"/>
      <c r="V4" s="1"/>
      <c r="W4" s="1"/>
      <c r="X4" s="1"/>
      <c r="Y4" s="1"/>
      <c r="Z4" s="1"/>
      <c r="AA4" s="1"/>
    </row>
    <row r="5" spans="1:32" s="178" customFormat="1" ht="25.9" customHeight="1" thickBot="1" x14ac:dyDescent="0.3">
      <c r="A5" s="7" t="s">
        <v>1</v>
      </c>
      <c r="B5" s="7"/>
      <c r="C5" s="8"/>
      <c r="D5" s="345" t="s">
        <v>71</v>
      </c>
      <c r="E5" s="346"/>
      <c r="F5" s="346"/>
      <c r="G5" s="346"/>
      <c r="H5" s="346"/>
      <c r="I5" s="346"/>
      <c r="J5" s="346"/>
      <c r="K5" s="346"/>
      <c r="L5" s="346"/>
      <c r="M5" s="347"/>
      <c r="N5" s="6"/>
      <c r="O5" s="6"/>
      <c r="P5" s="6"/>
      <c r="Q5" s="6"/>
      <c r="R5" s="6"/>
      <c r="S5" s="6"/>
      <c r="T5" s="6"/>
      <c r="U5" s="6"/>
      <c r="V5" s="6"/>
      <c r="W5" s="6"/>
      <c r="X5" s="6"/>
      <c r="Y5" s="6"/>
      <c r="Z5" s="6"/>
      <c r="AA5" s="6"/>
    </row>
    <row r="6" spans="1:32" ht="15.75" thickTop="1" x14ac:dyDescent="0.25">
      <c r="A6" s="1"/>
      <c r="B6" s="1"/>
      <c r="C6" s="1"/>
      <c r="D6" s="334"/>
      <c r="E6" s="334"/>
      <c r="F6" s="334"/>
      <c r="G6" s="334"/>
      <c r="H6" s="334"/>
      <c r="I6" s="335"/>
      <c r="J6" s="335"/>
      <c r="K6" s="335"/>
      <c r="L6" s="335"/>
      <c r="M6" s="335"/>
      <c r="N6" s="17"/>
      <c r="O6" s="1"/>
      <c r="P6" s="1"/>
      <c r="Q6" s="1"/>
      <c r="R6" s="1"/>
      <c r="S6" s="1"/>
      <c r="T6" s="1"/>
      <c r="U6" s="1"/>
      <c r="V6" s="1"/>
      <c r="W6" s="1"/>
      <c r="X6" s="1"/>
      <c r="Y6" s="1"/>
      <c r="Z6" s="1"/>
      <c r="AA6" s="1"/>
    </row>
    <row r="7" spans="1:32" ht="15.75" thickBot="1" x14ac:dyDescent="0.3">
      <c r="A7" s="7" t="s">
        <v>2</v>
      </c>
      <c r="B7" s="7"/>
      <c r="C7" s="7"/>
      <c r="D7" s="338">
        <v>41214</v>
      </c>
      <c r="E7" s="337"/>
      <c r="F7" s="337"/>
      <c r="G7" s="337"/>
      <c r="H7" s="335"/>
      <c r="I7" s="335"/>
      <c r="J7" s="335"/>
      <c r="K7" s="335"/>
      <c r="L7" s="335"/>
      <c r="M7" s="335"/>
      <c r="N7" s="17"/>
      <c r="O7" s="1"/>
      <c r="P7" s="1"/>
      <c r="Q7" s="1"/>
      <c r="R7" s="1"/>
      <c r="S7" s="1"/>
      <c r="T7" s="1"/>
      <c r="U7" s="1"/>
      <c r="V7" s="1"/>
      <c r="W7" s="1"/>
      <c r="X7" s="1"/>
      <c r="Y7" s="1"/>
      <c r="Z7" s="1"/>
      <c r="AA7" s="1"/>
      <c r="AF7" s="4" t="s">
        <v>64</v>
      </c>
    </row>
    <row r="8" spans="1:32" ht="15.75" thickTop="1" x14ac:dyDescent="0.25">
      <c r="A8" s="1"/>
      <c r="B8" s="1"/>
      <c r="C8" s="1"/>
      <c r="D8" s="1"/>
      <c r="E8" s="1"/>
      <c r="F8" s="1"/>
      <c r="G8" s="1"/>
      <c r="H8" s="1"/>
      <c r="I8" s="17"/>
      <c r="J8" s="17"/>
      <c r="K8" s="17"/>
      <c r="L8" s="17"/>
      <c r="M8" s="17"/>
      <c r="N8" s="17"/>
      <c r="O8" s="1"/>
      <c r="P8" s="1"/>
      <c r="Q8" s="1"/>
      <c r="R8" s="1"/>
      <c r="S8" s="1"/>
      <c r="T8" s="1"/>
      <c r="U8" s="1"/>
      <c r="V8" s="1"/>
      <c r="W8" s="1"/>
      <c r="X8" s="1"/>
      <c r="Y8" s="1"/>
      <c r="Z8" s="1"/>
      <c r="AA8" s="1"/>
      <c r="AF8" s="179" t="s">
        <v>65</v>
      </c>
    </row>
    <row r="9" spans="1:32" ht="16.5" thickBot="1" x14ac:dyDescent="0.3">
      <c r="A9" s="46" t="s">
        <v>11</v>
      </c>
      <c r="B9" s="47"/>
      <c r="C9" s="47"/>
      <c r="D9" s="47"/>
      <c r="E9" s="47"/>
      <c r="F9" s="47"/>
      <c r="G9" s="47"/>
      <c r="H9" s="48"/>
      <c r="I9" s="352" t="s">
        <v>59</v>
      </c>
      <c r="J9" s="353"/>
      <c r="K9" s="353"/>
      <c r="L9" s="353"/>
      <c r="M9" s="353"/>
      <c r="N9" s="353"/>
      <c r="O9" s="353"/>
      <c r="P9" s="353"/>
      <c r="Q9" s="353"/>
      <c r="R9" s="354"/>
      <c r="S9" s="56"/>
      <c r="T9" s="342" t="s">
        <v>30</v>
      </c>
      <c r="U9" s="343"/>
      <c r="V9" s="343"/>
      <c r="W9" s="343"/>
      <c r="X9" s="343"/>
      <c r="Y9" s="343"/>
      <c r="Z9" s="343"/>
      <c r="AA9" s="344"/>
    </row>
    <row r="10" spans="1:32" ht="64.5" thickTop="1" thickBot="1" x14ac:dyDescent="0.3">
      <c r="A10" s="23" t="s">
        <v>3</v>
      </c>
      <c r="B10" s="23" t="s">
        <v>4</v>
      </c>
      <c r="C10" s="23" t="s">
        <v>5</v>
      </c>
      <c r="D10" s="23" t="s">
        <v>9</v>
      </c>
      <c r="E10" s="23" t="s">
        <v>10</v>
      </c>
      <c r="F10" s="23" t="s">
        <v>6</v>
      </c>
      <c r="G10" s="23" t="s">
        <v>8</v>
      </c>
      <c r="H10" s="23" t="s">
        <v>62</v>
      </c>
      <c r="I10" s="18" t="s">
        <v>12</v>
      </c>
      <c r="J10" s="19" t="s">
        <v>13</v>
      </c>
      <c r="K10" s="20" t="s">
        <v>14</v>
      </c>
      <c r="L10" s="21" t="s">
        <v>15</v>
      </c>
      <c r="M10" s="22" t="s">
        <v>16</v>
      </c>
      <c r="N10" s="50" t="s">
        <v>17</v>
      </c>
      <c r="O10" s="24" t="s">
        <v>18</v>
      </c>
      <c r="P10" s="24" t="s">
        <v>19</v>
      </c>
      <c r="Q10" s="24" t="s">
        <v>20</v>
      </c>
      <c r="R10" s="24" t="s">
        <v>21</v>
      </c>
      <c r="S10" s="24" t="s">
        <v>60</v>
      </c>
      <c r="T10" s="25" t="s">
        <v>22</v>
      </c>
      <c r="U10" s="26" t="s">
        <v>23</v>
      </c>
      <c r="V10" s="26" t="s">
        <v>24</v>
      </c>
      <c r="W10" s="26" t="s">
        <v>25</v>
      </c>
      <c r="X10" s="26" t="s">
        <v>26</v>
      </c>
      <c r="Y10" s="26" t="s">
        <v>27</v>
      </c>
      <c r="Z10" s="26" t="s">
        <v>28</v>
      </c>
      <c r="AA10" s="26" t="s">
        <v>29</v>
      </c>
    </row>
    <row r="11" spans="1:32" ht="105" customHeight="1" thickTop="1" x14ac:dyDescent="0.25">
      <c r="A11" s="351" t="s">
        <v>72</v>
      </c>
      <c r="B11" s="85" t="s">
        <v>73</v>
      </c>
      <c r="C11" s="86" t="s">
        <v>74</v>
      </c>
      <c r="D11" s="87">
        <v>40391</v>
      </c>
      <c r="E11" s="87">
        <v>41244</v>
      </c>
      <c r="F11" s="88">
        <v>20000</v>
      </c>
      <c r="G11" s="86" t="s">
        <v>91</v>
      </c>
      <c r="H11" s="170" t="s">
        <v>412</v>
      </c>
      <c r="I11" s="182"/>
      <c r="J11" s="182"/>
      <c r="K11" s="182" t="s">
        <v>61</v>
      </c>
      <c r="L11" s="182"/>
      <c r="M11" s="182"/>
      <c r="N11" s="183"/>
      <c r="O11" s="90"/>
      <c r="P11" s="90"/>
      <c r="Q11" s="90"/>
      <c r="R11" s="86" t="s">
        <v>91</v>
      </c>
      <c r="S11" s="182"/>
      <c r="T11" s="90"/>
      <c r="U11" s="90"/>
      <c r="V11" s="170"/>
      <c r="W11" s="170"/>
      <c r="X11" s="170"/>
      <c r="Y11" s="170"/>
      <c r="Z11" s="170"/>
      <c r="AA11" s="170" t="s">
        <v>445</v>
      </c>
    </row>
    <row r="12" spans="1:32" ht="105" customHeight="1" x14ac:dyDescent="0.25">
      <c r="A12" s="349"/>
      <c r="B12" s="85" t="s">
        <v>75</v>
      </c>
      <c r="C12" s="86" t="s">
        <v>74</v>
      </c>
      <c r="D12" s="87">
        <v>40391</v>
      </c>
      <c r="E12" s="87">
        <v>41244</v>
      </c>
      <c r="F12" s="88">
        <v>20000</v>
      </c>
      <c r="G12" s="86" t="s">
        <v>92</v>
      </c>
      <c r="H12" s="170" t="s">
        <v>413</v>
      </c>
      <c r="I12" s="182"/>
      <c r="J12" s="182" t="s">
        <v>61</v>
      </c>
      <c r="K12" s="182"/>
      <c r="L12" s="182"/>
      <c r="M12" s="182"/>
      <c r="N12" s="183"/>
      <c r="O12" s="90" t="s">
        <v>428</v>
      </c>
      <c r="P12" s="90"/>
      <c r="Q12" s="90" t="s">
        <v>429</v>
      </c>
      <c r="R12" s="86" t="s">
        <v>92</v>
      </c>
      <c r="S12" s="101"/>
      <c r="T12" s="90"/>
      <c r="U12" s="90"/>
      <c r="V12" s="91">
        <v>41275</v>
      </c>
      <c r="W12" s="91">
        <v>41640</v>
      </c>
      <c r="X12" s="170"/>
      <c r="Y12" s="92">
        <v>25000</v>
      </c>
      <c r="Z12" s="170"/>
      <c r="AA12" s="170"/>
    </row>
    <row r="13" spans="1:32" ht="105" customHeight="1" x14ac:dyDescent="0.25">
      <c r="A13" s="349"/>
      <c r="B13" s="89" t="s">
        <v>76</v>
      </c>
      <c r="C13" s="86" t="s">
        <v>77</v>
      </c>
      <c r="D13" s="87">
        <v>40391</v>
      </c>
      <c r="E13" s="87">
        <v>41244</v>
      </c>
      <c r="F13" s="88">
        <v>18000</v>
      </c>
      <c r="G13" s="86" t="s">
        <v>93</v>
      </c>
      <c r="H13" s="170" t="s">
        <v>414</v>
      </c>
      <c r="I13" s="182"/>
      <c r="J13" s="182"/>
      <c r="K13" s="182"/>
      <c r="L13" s="182" t="s">
        <v>61</v>
      </c>
      <c r="M13" s="182"/>
      <c r="N13" s="183"/>
      <c r="O13" s="90" t="s">
        <v>430</v>
      </c>
      <c r="P13" s="90"/>
      <c r="Q13" s="90"/>
      <c r="R13" s="170" t="s">
        <v>93</v>
      </c>
      <c r="S13" s="101"/>
      <c r="T13" s="90"/>
      <c r="U13" s="90"/>
      <c r="V13" s="170"/>
      <c r="W13" s="170"/>
      <c r="X13" s="170"/>
      <c r="Y13" s="170"/>
      <c r="Z13" s="170"/>
      <c r="AA13" s="170"/>
    </row>
    <row r="14" spans="1:32" ht="105" customHeight="1" x14ac:dyDescent="0.25">
      <c r="A14" s="349"/>
      <c r="B14" s="89" t="s">
        <v>78</v>
      </c>
      <c r="C14" s="86" t="s">
        <v>74</v>
      </c>
      <c r="D14" s="87">
        <v>40391</v>
      </c>
      <c r="E14" s="87">
        <v>41244</v>
      </c>
      <c r="F14" s="88">
        <v>20000</v>
      </c>
      <c r="G14" s="86" t="s">
        <v>91</v>
      </c>
      <c r="H14" s="170" t="s">
        <v>415</v>
      </c>
      <c r="I14" s="182"/>
      <c r="J14" s="182"/>
      <c r="K14" s="182" t="s">
        <v>61</v>
      </c>
      <c r="L14" s="182"/>
      <c r="M14" s="182"/>
      <c r="N14" s="183"/>
      <c r="O14" s="90"/>
      <c r="P14" s="90"/>
      <c r="Q14" s="90"/>
      <c r="R14" s="86" t="s">
        <v>91</v>
      </c>
      <c r="S14" s="101"/>
      <c r="T14" s="90"/>
      <c r="U14" s="90"/>
      <c r="V14" s="170"/>
      <c r="W14" s="170"/>
      <c r="X14" s="170"/>
      <c r="Y14" s="170"/>
      <c r="Z14" s="170"/>
      <c r="AA14" s="170" t="s">
        <v>445</v>
      </c>
    </row>
    <row r="15" spans="1:32" ht="105" customHeight="1" x14ac:dyDescent="0.25">
      <c r="A15" s="349"/>
      <c r="B15" s="89" t="s">
        <v>79</v>
      </c>
      <c r="C15" s="86" t="s">
        <v>74</v>
      </c>
      <c r="D15" s="87">
        <v>40391</v>
      </c>
      <c r="E15" s="87">
        <v>41244</v>
      </c>
      <c r="F15" s="88" t="s">
        <v>416</v>
      </c>
      <c r="G15" s="86" t="s">
        <v>92</v>
      </c>
      <c r="H15" s="170" t="s">
        <v>417</v>
      </c>
      <c r="I15" s="182"/>
      <c r="J15" s="182" t="s">
        <v>61</v>
      </c>
      <c r="K15" s="182"/>
      <c r="L15" s="182"/>
      <c r="M15" s="182"/>
      <c r="N15" s="183"/>
      <c r="O15" s="90" t="s">
        <v>428</v>
      </c>
      <c r="P15" s="90"/>
      <c r="Q15" s="90" t="s">
        <v>429</v>
      </c>
      <c r="R15" s="86" t="s">
        <v>92</v>
      </c>
      <c r="S15" s="101"/>
      <c r="T15" s="90"/>
      <c r="U15" s="90"/>
      <c r="V15" s="91">
        <v>41275</v>
      </c>
      <c r="W15" s="91">
        <v>42005</v>
      </c>
      <c r="X15" s="170"/>
      <c r="Y15" s="92">
        <v>313000</v>
      </c>
      <c r="Z15" s="170"/>
      <c r="AA15" s="170"/>
    </row>
    <row r="16" spans="1:32" ht="105" customHeight="1" x14ac:dyDescent="0.25">
      <c r="A16" s="349"/>
      <c r="B16" s="89" t="s">
        <v>418</v>
      </c>
      <c r="C16" s="86" t="s">
        <v>81</v>
      </c>
      <c r="D16" s="87">
        <v>40391</v>
      </c>
      <c r="E16" s="87">
        <v>41244</v>
      </c>
      <c r="F16" s="88">
        <v>24000</v>
      </c>
      <c r="G16" s="86" t="s">
        <v>94</v>
      </c>
      <c r="H16" s="170" t="s">
        <v>419</v>
      </c>
      <c r="I16" s="182"/>
      <c r="J16" s="182"/>
      <c r="K16" s="182" t="s">
        <v>61</v>
      </c>
      <c r="L16" s="182"/>
      <c r="M16" s="182"/>
      <c r="N16" s="183"/>
      <c r="O16" s="90" t="s">
        <v>431</v>
      </c>
      <c r="P16" s="90" t="s">
        <v>432</v>
      </c>
      <c r="Q16" s="90" t="s">
        <v>433</v>
      </c>
      <c r="R16" s="170" t="s">
        <v>94</v>
      </c>
      <c r="S16" s="101"/>
      <c r="T16" s="90"/>
      <c r="U16" s="90"/>
      <c r="V16" s="170"/>
      <c r="W16" s="170"/>
      <c r="X16" s="170"/>
      <c r="Y16" s="170"/>
      <c r="Z16" s="170"/>
      <c r="AA16" s="170"/>
    </row>
    <row r="17" spans="1:27" ht="105" customHeight="1" x14ac:dyDescent="0.25">
      <c r="A17" s="349"/>
      <c r="B17" s="89" t="s">
        <v>82</v>
      </c>
      <c r="C17" s="86" t="s">
        <v>83</v>
      </c>
      <c r="D17" s="87">
        <v>40391</v>
      </c>
      <c r="E17" s="87">
        <v>41609</v>
      </c>
      <c r="F17" s="88">
        <v>5000</v>
      </c>
      <c r="G17" s="86" t="s">
        <v>91</v>
      </c>
      <c r="H17" s="170" t="s">
        <v>420</v>
      </c>
      <c r="I17" s="182"/>
      <c r="J17" s="182"/>
      <c r="K17" s="182"/>
      <c r="L17" s="182" t="s">
        <v>61</v>
      </c>
      <c r="M17" s="182"/>
      <c r="N17" s="183"/>
      <c r="O17" s="90"/>
      <c r="P17" s="90"/>
      <c r="Q17" s="90"/>
      <c r="R17" s="86" t="s">
        <v>91</v>
      </c>
      <c r="S17" s="101"/>
      <c r="T17" s="90"/>
      <c r="U17" s="90"/>
      <c r="V17" s="170"/>
      <c r="W17" s="170"/>
      <c r="X17" s="170"/>
      <c r="Y17" s="170"/>
      <c r="Z17" s="170"/>
      <c r="AA17" s="170" t="s">
        <v>446</v>
      </c>
    </row>
    <row r="18" spans="1:27" ht="105" customHeight="1" x14ac:dyDescent="0.25">
      <c r="A18" s="349"/>
      <c r="B18" s="85" t="s">
        <v>84</v>
      </c>
      <c r="C18" s="86" t="s">
        <v>83</v>
      </c>
      <c r="D18" s="87">
        <v>40391</v>
      </c>
      <c r="E18" s="87">
        <v>41609</v>
      </c>
      <c r="F18" s="88">
        <v>5000</v>
      </c>
      <c r="G18" s="86" t="s">
        <v>95</v>
      </c>
      <c r="H18" s="170" t="s">
        <v>421</v>
      </c>
      <c r="I18" s="182"/>
      <c r="J18" s="182"/>
      <c r="K18" s="182"/>
      <c r="L18" s="182" t="s">
        <v>61</v>
      </c>
      <c r="M18" s="182"/>
      <c r="N18" s="183"/>
      <c r="O18" s="90" t="s">
        <v>434</v>
      </c>
      <c r="P18" s="90"/>
      <c r="Q18" s="90"/>
      <c r="R18" s="86" t="s">
        <v>95</v>
      </c>
      <c r="S18" s="101"/>
      <c r="T18" s="90"/>
      <c r="U18" s="90"/>
      <c r="V18" s="170"/>
      <c r="W18" s="170"/>
      <c r="X18" s="170"/>
      <c r="Y18" s="170"/>
      <c r="Z18" s="170"/>
      <c r="AA18" s="170"/>
    </row>
    <row r="19" spans="1:27" ht="105" customHeight="1" x14ac:dyDescent="0.25">
      <c r="A19" s="349"/>
      <c r="B19" s="89" t="s">
        <v>85</v>
      </c>
      <c r="C19" s="86" t="s">
        <v>86</v>
      </c>
      <c r="D19" s="87">
        <v>40391</v>
      </c>
      <c r="E19" s="87">
        <v>41487</v>
      </c>
      <c r="F19" s="88">
        <v>5000</v>
      </c>
      <c r="G19" s="86" t="s">
        <v>94</v>
      </c>
      <c r="H19" s="170" t="s">
        <v>422</v>
      </c>
      <c r="I19" s="182"/>
      <c r="J19" s="182"/>
      <c r="K19" s="182"/>
      <c r="L19" s="182" t="s">
        <v>61</v>
      </c>
      <c r="M19" s="182"/>
      <c r="N19" s="183"/>
      <c r="O19" s="90" t="s">
        <v>435</v>
      </c>
      <c r="P19" s="90" t="s">
        <v>436</v>
      </c>
      <c r="Q19" s="90" t="s">
        <v>437</v>
      </c>
      <c r="R19" s="86" t="s">
        <v>94</v>
      </c>
      <c r="S19" s="101"/>
      <c r="T19" s="90"/>
      <c r="U19" s="90"/>
      <c r="V19" s="170"/>
      <c r="W19" s="170"/>
      <c r="X19" s="170"/>
      <c r="Y19" s="170"/>
      <c r="Z19" s="170"/>
      <c r="AA19" s="170"/>
    </row>
    <row r="20" spans="1:27" ht="105" customHeight="1" x14ac:dyDescent="0.25">
      <c r="A20" s="349"/>
      <c r="B20" s="85" t="s">
        <v>87</v>
      </c>
      <c r="C20" s="86" t="s">
        <v>88</v>
      </c>
      <c r="D20" s="87">
        <v>40878</v>
      </c>
      <c r="E20" s="87">
        <v>41244</v>
      </c>
      <c r="F20" s="88" t="s">
        <v>423</v>
      </c>
      <c r="G20" s="86" t="s">
        <v>424</v>
      </c>
      <c r="H20" s="170" t="s">
        <v>425</v>
      </c>
      <c r="I20" s="182"/>
      <c r="J20" s="182"/>
      <c r="K20" s="182"/>
      <c r="L20" s="182" t="s">
        <v>61</v>
      </c>
      <c r="M20" s="182"/>
      <c r="N20" s="183"/>
      <c r="O20" s="90" t="s">
        <v>438</v>
      </c>
      <c r="P20" s="90" t="s">
        <v>439</v>
      </c>
      <c r="Q20" s="90"/>
      <c r="R20" s="170" t="s">
        <v>440</v>
      </c>
      <c r="S20" s="101"/>
      <c r="T20" s="90" t="s">
        <v>447</v>
      </c>
      <c r="U20" s="90" t="s">
        <v>448</v>
      </c>
      <c r="V20" s="170"/>
      <c r="W20" s="91">
        <v>42339</v>
      </c>
      <c r="X20" s="170"/>
      <c r="Y20" s="170"/>
      <c r="Z20" s="170"/>
      <c r="AA20" s="170"/>
    </row>
    <row r="21" spans="1:27" ht="105" customHeight="1" x14ac:dyDescent="0.25">
      <c r="A21" s="349"/>
      <c r="B21" s="85" t="s">
        <v>89</v>
      </c>
      <c r="C21" s="86" t="s">
        <v>88</v>
      </c>
      <c r="D21" s="87">
        <v>40878</v>
      </c>
      <c r="E21" s="87">
        <v>41609</v>
      </c>
      <c r="F21" s="88">
        <v>180000</v>
      </c>
      <c r="G21" s="86" t="s">
        <v>424</v>
      </c>
      <c r="H21" s="170" t="s">
        <v>426</v>
      </c>
      <c r="I21" s="182"/>
      <c r="J21" s="182"/>
      <c r="K21" s="182"/>
      <c r="L21" s="182" t="s">
        <v>61</v>
      </c>
      <c r="M21" s="182"/>
      <c r="N21" s="183" t="s">
        <v>64</v>
      </c>
      <c r="O21" s="90" t="s">
        <v>441</v>
      </c>
      <c r="P21" s="90" t="s">
        <v>442</v>
      </c>
      <c r="Q21" s="90"/>
      <c r="R21" s="170" t="s">
        <v>443</v>
      </c>
      <c r="S21" s="101"/>
      <c r="T21" s="90"/>
      <c r="U21" s="90"/>
      <c r="V21" s="170"/>
      <c r="W21" s="170"/>
      <c r="X21" s="170"/>
      <c r="Y21" s="170"/>
      <c r="Z21" s="170"/>
      <c r="AA21" s="170" t="s">
        <v>449</v>
      </c>
    </row>
    <row r="22" spans="1:27" ht="105" customHeight="1" x14ac:dyDescent="0.25">
      <c r="A22" s="349"/>
      <c r="B22" s="85" t="s">
        <v>90</v>
      </c>
      <c r="C22" s="86" t="s">
        <v>88</v>
      </c>
      <c r="D22" s="87">
        <v>41244</v>
      </c>
      <c r="E22" s="87">
        <v>41974</v>
      </c>
      <c r="F22" s="88">
        <v>240000</v>
      </c>
      <c r="G22" s="86" t="s">
        <v>424</v>
      </c>
      <c r="H22" s="170" t="s">
        <v>427</v>
      </c>
      <c r="I22" s="182" t="s">
        <v>61</v>
      </c>
      <c r="J22" s="182"/>
      <c r="K22" s="182"/>
      <c r="L22" s="182"/>
      <c r="M22" s="182"/>
      <c r="N22" s="183" t="s">
        <v>64</v>
      </c>
      <c r="O22" s="90" t="s">
        <v>444</v>
      </c>
      <c r="P22" s="90"/>
      <c r="Q22" s="90"/>
      <c r="R22" s="170"/>
      <c r="S22" s="101"/>
      <c r="T22" s="90"/>
      <c r="U22" s="90"/>
      <c r="V22" s="170"/>
      <c r="W22" s="170"/>
      <c r="X22" s="170"/>
      <c r="Y22" s="170"/>
      <c r="Z22" s="170"/>
      <c r="AA22" s="170" t="s">
        <v>449</v>
      </c>
    </row>
    <row r="23" spans="1:27" ht="105" customHeight="1" x14ac:dyDescent="0.25">
      <c r="A23" s="348" t="s">
        <v>115</v>
      </c>
      <c r="B23" s="93" t="s">
        <v>116</v>
      </c>
      <c r="C23" s="94" t="s">
        <v>117</v>
      </c>
      <c r="D23" s="95">
        <v>40391</v>
      </c>
      <c r="E23" s="95">
        <v>40391</v>
      </c>
      <c r="F23" s="96">
        <v>0</v>
      </c>
      <c r="G23" s="94" t="s">
        <v>450</v>
      </c>
      <c r="H23" s="97" t="s">
        <v>451</v>
      </c>
      <c r="I23" s="182"/>
      <c r="J23" s="182"/>
      <c r="K23" s="182"/>
      <c r="L23" s="182"/>
      <c r="M23" s="182" t="s">
        <v>31</v>
      </c>
      <c r="N23" s="183"/>
      <c r="O23" s="99"/>
      <c r="P23" s="99" t="s">
        <v>470</v>
      </c>
      <c r="Q23" s="99"/>
      <c r="R23" s="94" t="s">
        <v>147</v>
      </c>
      <c r="S23" s="101"/>
      <c r="T23" s="99"/>
      <c r="U23" s="99"/>
      <c r="V23" s="97"/>
      <c r="W23" s="97"/>
      <c r="X23" s="97"/>
      <c r="Y23" s="97"/>
      <c r="Z23" s="97"/>
      <c r="AA23" s="97"/>
    </row>
    <row r="24" spans="1:27" ht="105" customHeight="1" x14ac:dyDescent="0.25">
      <c r="A24" s="349"/>
      <c r="B24" s="93" t="s">
        <v>452</v>
      </c>
      <c r="C24" s="94" t="s">
        <v>119</v>
      </c>
      <c r="D24" s="95">
        <v>40391</v>
      </c>
      <c r="E24" s="95">
        <v>41244</v>
      </c>
      <c r="F24" s="96">
        <v>5000</v>
      </c>
      <c r="G24" s="94" t="s">
        <v>147</v>
      </c>
      <c r="H24" s="97" t="s">
        <v>453</v>
      </c>
      <c r="I24" s="182"/>
      <c r="J24" s="182"/>
      <c r="K24" s="182"/>
      <c r="L24" s="182"/>
      <c r="M24" s="182" t="s">
        <v>61</v>
      </c>
      <c r="N24" s="183"/>
      <c r="O24" s="99"/>
      <c r="P24" s="99" t="s">
        <v>471</v>
      </c>
      <c r="Q24" s="99" t="s">
        <v>472</v>
      </c>
      <c r="R24" s="97" t="s">
        <v>147</v>
      </c>
      <c r="S24" s="101"/>
      <c r="T24" s="99"/>
      <c r="U24" s="99"/>
      <c r="V24" s="97"/>
      <c r="W24" s="97"/>
      <c r="X24" s="97"/>
      <c r="Y24" s="97"/>
      <c r="Z24" s="97"/>
      <c r="AA24" s="97"/>
    </row>
    <row r="25" spans="1:27" ht="105" customHeight="1" x14ac:dyDescent="0.25">
      <c r="A25" s="349"/>
      <c r="B25" s="93" t="s">
        <v>454</v>
      </c>
      <c r="C25" s="94" t="s">
        <v>121</v>
      </c>
      <c r="D25" s="95">
        <v>40391</v>
      </c>
      <c r="E25" s="95">
        <v>41609</v>
      </c>
      <c r="F25" s="96">
        <v>300000</v>
      </c>
      <c r="G25" s="94" t="s">
        <v>94</v>
      </c>
      <c r="H25" s="97" t="s">
        <v>455</v>
      </c>
      <c r="I25" s="182"/>
      <c r="J25" s="182"/>
      <c r="K25" s="182"/>
      <c r="L25" s="182" t="s">
        <v>61</v>
      </c>
      <c r="M25" s="182"/>
      <c r="N25" s="183"/>
      <c r="O25" s="99"/>
      <c r="P25" s="99"/>
      <c r="Q25" s="99" t="s">
        <v>473</v>
      </c>
      <c r="R25" s="94" t="s">
        <v>94</v>
      </c>
      <c r="S25" s="182"/>
      <c r="T25" s="99"/>
      <c r="U25" s="99"/>
      <c r="V25" s="97"/>
      <c r="W25" s="97"/>
      <c r="X25" s="97"/>
      <c r="Y25" s="97"/>
      <c r="Z25" s="97"/>
      <c r="AA25" s="97" t="s">
        <v>487</v>
      </c>
    </row>
    <row r="26" spans="1:27" ht="105" customHeight="1" x14ac:dyDescent="0.25">
      <c r="A26" s="349"/>
      <c r="B26" s="93" t="s">
        <v>122</v>
      </c>
      <c r="C26" s="94" t="s">
        <v>123</v>
      </c>
      <c r="D26" s="95">
        <v>40725</v>
      </c>
      <c r="E26" s="95">
        <v>40878</v>
      </c>
      <c r="F26" s="96">
        <v>0</v>
      </c>
      <c r="G26" s="94" t="s">
        <v>142</v>
      </c>
      <c r="H26" s="97" t="s">
        <v>456</v>
      </c>
      <c r="I26" s="182"/>
      <c r="J26" s="182"/>
      <c r="K26" s="182"/>
      <c r="L26" s="182"/>
      <c r="M26" s="182" t="s">
        <v>61</v>
      </c>
      <c r="N26" s="183"/>
      <c r="O26" s="99"/>
      <c r="P26" s="99" t="s">
        <v>474</v>
      </c>
      <c r="Q26" s="99"/>
      <c r="R26" s="94" t="s">
        <v>142</v>
      </c>
      <c r="S26" s="182"/>
      <c r="T26" s="99"/>
      <c r="U26" s="99"/>
      <c r="V26" s="97"/>
      <c r="W26" s="97"/>
      <c r="X26" s="97"/>
      <c r="Y26" s="97"/>
      <c r="Z26" s="97"/>
      <c r="AA26" s="97"/>
    </row>
    <row r="27" spans="1:27" ht="105" customHeight="1" x14ac:dyDescent="0.25">
      <c r="A27" s="349"/>
      <c r="B27" s="93" t="s">
        <v>457</v>
      </c>
      <c r="C27" s="94" t="s">
        <v>129</v>
      </c>
      <c r="D27" s="95">
        <v>40513</v>
      </c>
      <c r="E27" s="95">
        <v>41061</v>
      </c>
      <c r="F27" s="96">
        <v>0</v>
      </c>
      <c r="G27" s="94" t="s">
        <v>164</v>
      </c>
      <c r="H27" s="97" t="s">
        <v>458</v>
      </c>
      <c r="I27" s="182"/>
      <c r="J27" s="182"/>
      <c r="K27" s="182"/>
      <c r="L27" s="182"/>
      <c r="M27" s="182" t="s">
        <v>61</v>
      </c>
      <c r="N27" s="183"/>
      <c r="O27" s="99"/>
      <c r="P27" s="99" t="s">
        <v>475</v>
      </c>
      <c r="Q27" s="99"/>
      <c r="R27" s="94" t="s">
        <v>164</v>
      </c>
      <c r="S27" s="182"/>
      <c r="T27" s="99"/>
      <c r="U27" s="99"/>
      <c r="V27" s="97"/>
      <c r="W27" s="97"/>
      <c r="X27" s="97"/>
      <c r="Y27" s="97"/>
      <c r="Z27" s="97"/>
      <c r="AA27" s="97"/>
    </row>
    <row r="28" spans="1:27" ht="105" customHeight="1" x14ac:dyDescent="0.25">
      <c r="A28" s="349"/>
      <c r="B28" s="93" t="s">
        <v>459</v>
      </c>
      <c r="C28" s="94" t="s">
        <v>131</v>
      </c>
      <c r="D28" s="95">
        <v>40513</v>
      </c>
      <c r="E28" s="95">
        <v>41244</v>
      </c>
      <c r="F28" s="96">
        <v>0</v>
      </c>
      <c r="G28" s="94" t="s">
        <v>142</v>
      </c>
      <c r="H28" s="97" t="s">
        <v>460</v>
      </c>
      <c r="I28" s="182"/>
      <c r="J28" s="182"/>
      <c r="K28" s="182"/>
      <c r="L28" s="182"/>
      <c r="M28" s="182" t="s">
        <v>61</v>
      </c>
      <c r="N28" s="183"/>
      <c r="O28" s="99"/>
      <c r="P28" s="99" t="s">
        <v>476</v>
      </c>
      <c r="Q28" s="99"/>
      <c r="R28" s="94" t="s">
        <v>142</v>
      </c>
      <c r="S28" s="182"/>
      <c r="T28" s="99"/>
      <c r="U28" s="99"/>
      <c r="V28" s="97"/>
      <c r="W28" s="97"/>
      <c r="X28" s="97"/>
      <c r="Y28" s="97"/>
      <c r="Z28" s="97"/>
      <c r="AA28" s="97"/>
    </row>
    <row r="29" spans="1:27" ht="105" customHeight="1" x14ac:dyDescent="0.25">
      <c r="A29" s="349"/>
      <c r="B29" s="98" t="s">
        <v>461</v>
      </c>
      <c r="C29" s="94" t="s">
        <v>131</v>
      </c>
      <c r="D29" s="95">
        <v>40391</v>
      </c>
      <c r="E29" s="95">
        <v>41244</v>
      </c>
      <c r="F29" s="96">
        <v>0</v>
      </c>
      <c r="G29" s="94" t="s">
        <v>142</v>
      </c>
      <c r="H29" s="97" t="s">
        <v>462</v>
      </c>
      <c r="I29" s="182"/>
      <c r="J29" s="182"/>
      <c r="K29" s="182"/>
      <c r="L29" s="182"/>
      <c r="M29" s="182" t="s">
        <v>61</v>
      </c>
      <c r="N29" s="183"/>
      <c r="O29" s="99"/>
      <c r="P29" s="99" t="s">
        <v>477</v>
      </c>
      <c r="Q29" s="99"/>
      <c r="R29" s="94" t="s">
        <v>142</v>
      </c>
      <c r="S29" s="182"/>
      <c r="T29" s="99"/>
      <c r="U29" s="99"/>
      <c r="V29" s="97"/>
      <c r="W29" s="97"/>
      <c r="X29" s="97"/>
      <c r="Y29" s="97"/>
      <c r="Z29" s="97"/>
      <c r="AA29" s="97"/>
    </row>
    <row r="30" spans="1:27" ht="105" customHeight="1" x14ac:dyDescent="0.25">
      <c r="A30" s="349"/>
      <c r="B30" s="98" t="s">
        <v>463</v>
      </c>
      <c r="C30" s="94" t="s">
        <v>131</v>
      </c>
      <c r="D30" s="95">
        <v>40391</v>
      </c>
      <c r="E30" s="95">
        <v>41244</v>
      </c>
      <c r="F30" s="96">
        <v>0</v>
      </c>
      <c r="G30" s="94" t="s">
        <v>145</v>
      </c>
      <c r="H30" s="97" t="s">
        <v>464</v>
      </c>
      <c r="I30" s="182"/>
      <c r="J30" s="182"/>
      <c r="K30" s="182" t="s">
        <v>61</v>
      </c>
      <c r="L30" s="182"/>
      <c r="M30" s="182"/>
      <c r="N30" s="183"/>
      <c r="O30" s="99" t="s">
        <v>478</v>
      </c>
      <c r="P30" s="99"/>
      <c r="Q30" s="99" t="s">
        <v>479</v>
      </c>
      <c r="R30" s="94" t="s">
        <v>145</v>
      </c>
      <c r="S30" s="182"/>
      <c r="T30" s="99"/>
      <c r="U30" s="99"/>
      <c r="V30" s="97"/>
      <c r="W30" s="102">
        <v>42217</v>
      </c>
      <c r="X30" s="97"/>
      <c r="Y30" s="97"/>
      <c r="Z30" s="97"/>
      <c r="AA30" s="103" t="s">
        <v>488</v>
      </c>
    </row>
    <row r="31" spans="1:27" ht="105" customHeight="1" x14ac:dyDescent="0.25">
      <c r="A31" s="349"/>
      <c r="B31" s="93" t="s">
        <v>465</v>
      </c>
      <c r="C31" s="94" t="s">
        <v>135</v>
      </c>
      <c r="D31" s="95"/>
      <c r="E31" s="95">
        <v>40513</v>
      </c>
      <c r="F31" s="96">
        <v>0</v>
      </c>
      <c r="G31" s="94" t="s">
        <v>164</v>
      </c>
      <c r="H31" s="97" t="s">
        <v>458</v>
      </c>
      <c r="I31" s="182"/>
      <c r="J31" s="182"/>
      <c r="K31" s="182"/>
      <c r="L31" s="182"/>
      <c r="M31" s="182" t="s">
        <v>61</v>
      </c>
      <c r="N31" s="183"/>
      <c r="O31" s="99"/>
      <c r="P31" s="99" t="s">
        <v>480</v>
      </c>
      <c r="Q31" s="99"/>
      <c r="R31" s="94" t="s">
        <v>164</v>
      </c>
      <c r="S31" s="182"/>
      <c r="T31" s="99"/>
      <c r="U31" s="99"/>
      <c r="V31" s="97"/>
      <c r="W31" s="97"/>
      <c r="X31" s="97"/>
      <c r="Y31" s="97"/>
      <c r="Z31" s="97"/>
      <c r="AA31" s="97"/>
    </row>
    <row r="32" spans="1:27" ht="105" customHeight="1" x14ac:dyDescent="0.25">
      <c r="A32" s="349"/>
      <c r="B32" s="93" t="s">
        <v>466</v>
      </c>
      <c r="C32" s="94" t="s">
        <v>137</v>
      </c>
      <c r="D32" s="95">
        <v>40391</v>
      </c>
      <c r="E32" s="95">
        <v>42339</v>
      </c>
      <c r="F32" s="96" t="s">
        <v>467</v>
      </c>
      <c r="G32" s="94" t="s">
        <v>146</v>
      </c>
      <c r="H32" s="97" t="s">
        <v>468</v>
      </c>
      <c r="I32" s="182"/>
      <c r="J32" s="182"/>
      <c r="K32" s="182"/>
      <c r="L32" s="182" t="s">
        <v>61</v>
      </c>
      <c r="M32" s="182"/>
      <c r="N32" s="183"/>
      <c r="O32" s="99" t="s">
        <v>481</v>
      </c>
      <c r="P32" s="99" t="s">
        <v>482</v>
      </c>
      <c r="Q32" s="99" t="s">
        <v>483</v>
      </c>
      <c r="R32" s="97" t="s">
        <v>146</v>
      </c>
      <c r="S32" s="182"/>
      <c r="T32" s="99"/>
      <c r="U32" s="99"/>
      <c r="V32" s="97"/>
      <c r="W32" s="97"/>
      <c r="X32" s="97"/>
      <c r="Y32" s="97"/>
      <c r="Z32" s="97"/>
      <c r="AA32" s="97"/>
    </row>
    <row r="33" spans="1:27" ht="105" customHeight="1" x14ac:dyDescent="0.25">
      <c r="A33" s="350"/>
      <c r="B33" s="93" t="s">
        <v>469</v>
      </c>
      <c r="C33" s="94" t="s">
        <v>139</v>
      </c>
      <c r="D33" s="95">
        <v>40391</v>
      </c>
      <c r="E33" s="95">
        <v>40878</v>
      </c>
      <c r="F33" s="96">
        <v>0</v>
      </c>
      <c r="G33" s="94" t="s">
        <v>147</v>
      </c>
      <c r="H33" s="97" t="s">
        <v>176</v>
      </c>
      <c r="I33" s="182"/>
      <c r="J33" s="182" t="s">
        <v>61</v>
      </c>
      <c r="K33" s="182"/>
      <c r="L33" s="182"/>
      <c r="M33" s="182"/>
      <c r="N33" s="101"/>
      <c r="O33" s="99" t="s">
        <v>484</v>
      </c>
      <c r="P33" s="100" t="s">
        <v>485</v>
      </c>
      <c r="Q33" s="101" t="s">
        <v>486</v>
      </c>
      <c r="R33" s="97" t="s">
        <v>147</v>
      </c>
      <c r="S33" s="182"/>
      <c r="T33" s="99" t="s">
        <v>489</v>
      </c>
      <c r="U33" s="104"/>
      <c r="V33" s="102">
        <v>41153</v>
      </c>
      <c r="W33" s="102">
        <v>41609</v>
      </c>
      <c r="X33" s="97"/>
      <c r="Y33" s="97"/>
      <c r="Z33" s="97"/>
      <c r="AA33" s="97"/>
    </row>
    <row r="34" spans="1:27" ht="105" customHeight="1" x14ac:dyDescent="0.25">
      <c r="A34" s="348" t="s">
        <v>177</v>
      </c>
      <c r="B34" s="93" t="s">
        <v>178</v>
      </c>
      <c r="C34" s="94" t="s">
        <v>179</v>
      </c>
      <c r="D34" s="95">
        <v>40513</v>
      </c>
      <c r="E34" s="95">
        <v>41244</v>
      </c>
      <c r="F34" s="96">
        <v>5000</v>
      </c>
      <c r="G34" s="94" t="s">
        <v>190</v>
      </c>
      <c r="H34" s="97" t="s">
        <v>490</v>
      </c>
      <c r="I34" s="182"/>
      <c r="J34" s="182"/>
      <c r="K34" s="182"/>
      <c r="L34" s="182" t="s">
        <v>61</v>
      </c>
      <c r="M34" s="182"/>
      <c r="N34" s="183"/>
      <c r="O34" s="99" t="s">
        <v>496</v>
      </c>
      <c r="P34" s="99"/>
      <c r="Q34" s="99"/>
      <c r="R34" s="94" t="s">
        <v>190</v>
      </c>
      <c r="S34" s="101"/>
      <c r="T34" s="99"/>
      <c r="U34" s="99"/>
      <c r="V34" s="97"/>
      <c r="W34" s="102">
        <v>41456</v>
      </c>
      <c r="X34" s="97"/>
      <c r="Y34" s="97"/>
      <c r="Z34" s="97"/>
      <c r="AA34" s="97"/>
    </row>
    <row r="35" spans="1:27" ht="105" customHeight="1" x14ac:dyDescent="0.25">
      <c r="A35" s="349"/>
      <c r="B35" s="93" t="s">
        <v>180</v>
      </c>
      <c r="C35" s="94" t="s">
        <v>181</v>
      </c>
      <c r="D35" s="95">
        <v>40695</v>
      </c>
      <c r="E35" s="95">
        <v>41244</v>
      </c>
      <c r="F35" s="96">
        <v>0</v>
      </c>
      <c r="G35" s="94" t="s">
        <v>191</v>
      </c>
      <c r="H35" s="97" t="s">
        <v>491</v>
      </c>
      <c r="I35" s="182"/>
      <c r="J35" s="184" t="s">
        <v>61</v>
      </c>
      <c r="K35" s="182"/>
      <c r="L35" s="182"/>
      <c r="M35" s="182"/>
      <c r="N35" s="183"/>
      <c r="O35" s="99" t="s">
        <v>497</v>
      </c>
      <c r="P35" s="99"/>
      <c r="Q35" s="99" t="s">
        <v>498</v>
      </c>
      <c r="R35" s="97" t="s">
        <v>194</v>
      </c>
      <c r="S35" s="101"/>
      <c r="T35" s="93"/>
      <c r="U35" s="99"/>
      <c r="V35" s="97"/>
      <c r="W35" s="102">
        <v>41609</v>
      </c>
      <c r="X35" s="97"/>
      <c r="Y35" s="97"/>
      <c r="Z35" s="97"/>
      <c r="AA35" s="97"/>
    </row>
    <row r="36" spans="1:27" ht="105" customHeight="1" x14ac:dyDescent="0.25">
      <c r="A36" s="349"/>
      <c r="B36" s="93" t="s">
        <v>182</v>
      </c>
      <c r="C36" s="94" t="s">
        <v>183</v>
      </c>
      <c r="D36" s="95">
        <v>40878</v>
      </c>
      <c r="E36" s="95">
        <v>41244</v>
      </c>
      <c r="F36" s="96">
        <v>0</v>
      </c>
      <c r="G36" s="94" t="s">
        <v>200</v>
      </c>
      <c r="H36" s="97" t="s">
        <v>492</v>
      </c>
      <c r="I36" s="182"/>
      <c r="J36" s="182" t="s">
        <v>61</v>
      </c>
      <c r="K36" s="182"/>
      <c r="L36" s="182"/>
      <c r="M36" s="182"/>
      <c r="N36" s="183"/>
      <c r="O36" s="99" t="s">
        <v>428</v>
      </c>
      <c r="P36" s="99"/>
      <c r="Q36" s="99" t="s">
        <v>499</v>
      </c>
      <c r="R36" s="97" t="s">
        <v>200</v>
      </c>
      <c r="S36" s="101"/>
      <c r="T36" s="93"/>
      <c r="U36" s="99"/>
      <c r="V36" s="97"/>
      <c r="W36" s="102">
        <v>41609</v>
      </c>
      <c r="X36" s="97" t="s">
        <v>504</v>
      </c>
      <c r="Y36" s="97"/>
      <c r="Z36" s="97"/>
      <c r="AA36" s="97"/>
    </row>
    <row r="37" spans="1:27" ht="105" customHeight="1" x14ac:dyDescent="0.25">
      <c r="A37" s="349"/>
      <c r="B37" s="93" t="s">
        <v>184</v>
      </c>
      <c r="C37" s="94" t="s">
        <v>185</v>
      </c>
      <c r="D37" s="95">
        <v>40391</v>
      </c>
      <c r="E37" s="95">
        <v>41244</v>
      </c>
      <c r="F37" s="96">
        <v>10000</v>
      </c>
      <c r="G37" s="94" t="s">
        <v>190</v>
      </c>
      <c r="H37" s="97" t="s">
        <v>493</v>
      </c>
      <c r="I37" s="182"/>
      <c r="J37" s="182"/>
      <c r="K37" s="182"/>
      <c r="L37" s="182"/>
      <c r="M37" s="182" t="s">
        <v>61</v>
      </c>
      <c r="N37" s="183"/>
      <c r="O37" s="97"/>
      <c r="P37" s="99" t="s">
        <v>500</v>
      </c>
      <c r="Q37" s="99"/>
      <c r="R37" s="97" t="s">
        <v>190</v>
      </c>
      <c r="S37" s="182"/>
      <c r="T37" s="93"/>
      <c r="U37" s="99"/>
      <c r="V37" s="97"/>
      <c r="W37" s="97"/>
      <c r="X37" s="97"/>
      <c r="Y37" s="97"/>
      <c r="Z37" s="97"/>
      <c r="AA37" s="97"/>
    </row>
    <row r="38" spans="1:27" ht="105" customHeight="1" x14ac:dyDescent="0.25">
      <c r="A38" s="349"/>
      <c r="B38" s="93" t="s">
        <v>494</v>
      </c>
      <c r="C38" s="94" t="s">
        <v>187</v>
      </c>
      <c r="D38" s="95">
        <v>40391</v>
      </c>
      <c r="E38" s="95">
        <v>41244</v>
      </c>
      <c r="F38" s="96">
        <v>0</v>
      </c>
      <c r="G38" s="94" t="s">
        <v>200</v>
      </c>
      <c r="H38" s="97" t="s">
        <v>495</v>
      </c>
      <c r="I38" s="182"/>
      <c r="J38" s="182" t="s">
        <v>61</v>
      </c>
      <c r="K38" s="182"/>
      <c r="L38" s="182"/>
      <c r="M38" s="182"/>
      <c r="N38" s="183"/>
      <c r="O38" s="99" t="s">
        <v>428</v>
      </c>
      <c r="P38" s="99"/>
      <c r="Q38" s="99" t="s">
        <v>501</v>
      </c>
      <c r="R38" s="94" t="s">
        <v>200</v>
      </c>
      <c r="S38" s="182"/>
      <c r="T38" s="99"/>
      <c r="U38" s="99"/>
      <c r="V38" s="102">
        <v>41275</v>
      </c>
      <c r="W38" s="102">
        <v>41609</v>
      </c>
      <c r="X38" s="97"/>
      <c r="Y38" s="97"/>
      <c r="Z38" s="97"/>
      <c r="AA38" s="97"/>
    </row>
    <row r="39" spans="1:27" ht="105" customHeight="1" x14ac:dyDescent="0.25">
      <c r="A39" s="350"/>
      <c r="B39" s="93" t="s">
        <v>188</v>
      </c>
      <c r="C39" s="94" t="s">
        <v>189</v>
      </c>
      <c r="D39" s="95">
        <v>40391</v>
      </c>
      <c r="E39" s="95">
        <v>41244</v>
      </c>
      <c r="F39" s="88">
        <v>0</v>
      </c>
      <c r="G39" s="94" t="s">
        <v>194</v>
      </c>
      <c r="H39" s="170" t="s">
        <v>491</v>
      </c>
      <c r="I39" s="182"/>
      <c r="J39" s="182"/>
      <c r="K39" s="182" t="s">
        <v>61</v>
      </c>
      <c r="L39" s="182"/>
      <c r="M39" s="182"/>
      <c r="N39" s="183"/>
      <c r="O39" s="90" t="s">
        <v>502</v>
      </c>
      <c r="P39" s="90"/>
      <c r="Q39" s="90" t="s">
        <v>503</v>
      </c>
      <c r="R39" s="97" t="s">
        <v>194</v>
      </c>
      <c r="S39" s="182"/>
      <c r="T39" s="90"/>
      <c r="U39" s="90"/>
      <c r="V39" s="170"/>
      <c r="W39" s="91">
        <v>41609</v>
      </c>
      <c r="X39" s="170"/>
      <c r="Y39" s="170"/>
      <c r="Z39" s="170"/>
      <c r="AA39" s="170"/>
    </row>
    <row r="40" spans="1:27" ht="105" customHeight="1" x14ac:dyDescent="0.25">
      <c r="A40" s="348" t="s">
        <v>505</v>
      </c>
      <c r="B40" s="93" t="s">
        <v>506</v>
      </c>
      <c r="C40" s="94" t="s">
        <v>216</v>
      </c>
      <c r="D40" s="95">
        <v>40391</v>
      </c>
      <c r="E40" s="95">
        <v>41061</v>
      </c>
      <c r="F40" s="96">
        <v>20000</v>
      </c>
      <c r="G40" s="94" t="s">
        <v>143</v>
      </c>
      <c r="H40" s="97" t="s">
        <v>507</v>
      </c>
      <c r="I40" s="182"/>
      <c r="J40" s="182" t="s">
        <v>61</v>
      </c>
      <c r="K40" s="182"/>
      <c r="L40" s="182"/>
      <c r="M40" s="182"/>
      <c r="N40" s="183"/>
      <c r="O40" s="99" t="s">
        <v>522</v>
      </c>
      <c r="P40" s="99"/>
      <c r="Q40" s="99" t="s">
        <v>523</v>
      </c>
      <c r="R40" s="97" t="s">
        <v>143</v>
      </c>
      <c r="S40" s="101"/>
      <c r="T40" s="99"/>
      <c r="U40" s="99"/>
      <c r="V40" s="97"/>
      <c r="W40" s="102">
        <v>41334</v>
      </c>
      <c r="X40" s="97"/>
      <c r="Y40" s="97"/>
      <c r="Z40" s="97"/>
      <c r="AA40" s="97"/>
    </row>
    <row r="41" spans="1:27" ht="105" customHeight="1" x14ac:dyDescent="0.25">
      <c r="A41" s="349"/>
      <c r="B41" s="93" t="s">
        <v>508</v>
      </c>
      <c r="C41" s="94" t="s">
        <v>218</v>
      </c>
      <c r="D41" s="95">
        <v>40391</v>
      </c>
      <c r="E41" s="95">
        <v>41244</v>
      </c>
      <c r="F41" s="96">
        <v>12000</v>
      </c>
      <c r="G41" s="94" t="s">
        <v>92</v>
      </c>
      <c r="H41" s="97" t="s">
        <v>509</v>
      </c>
      <c r="I41" s="182"/>
      <c r="J41" s="182"/>
      <c r="K41" s="182"/>
      <c r="L41" s="182"/>
      <c r="M41" s="182" t="s">
        <v>61</v>
      </c>
      <c r="N41" s="183"/>
      <c r="O41" s="99"/>
      <c r="P41" s="99" t="s">
        <v>524</v>
      </c>
      <c r="Q41" s="99"/>
      <c r="R41" s="86" t="s">
        <v>525</v>
      </c>
      <c r="S41" s="101"/>
      <c r="T41" s="99"/>
      <c r="U41" s="99"/>
      <c r="V41" s="97"/>
      <c r="W41" s="97"/>
      <c r="X41" s="97"/>
      <c r="Y41" s="97"/>
      <c r="Z41" s="97"/>
      <c r="AA41" s="97"/>
    </row>
    <row r="42" spans="1:27" ht="105" customHeight="1" x14ac:dyDescent="0.25">
      <c r="A42" s="349"/>
      <c r="B42" s="93" t="s">
        <v>510</v>
      </c>
      <c r="C42" s="94" t="s">
        <v>220</v>
      </c>
      <c r="D42" s="95">
        <v>40391</v>
      </c>
      <c r="E42" s="95">
        <v>41244</v>
      </c>
      <c r="F42" s="96">
        <v>250000</v>
      </c>
      <c r="G42" s="94" t="s">
        <v>190</v>
      </c>
      <c r="H42" s="97" t="s">
        <v>511</v>
      </c>
      <c r="I42" s="182"/>
      <c r="J42" s="182"/>
      <c r="K42" s="182"/>
      <c r="L42" s="182"/>
      <c r="M42" s="182" t="s">
        <v>61</v>
      </c>
      <c r="N42" s="183"/>
      <c r="O42" s="17"/>
      <c r="P42" s="99" t="s">
        <v>526</v>
      </c>
      <c r="Q42" s="99"/>
      <c r="R42" s="97" t="s">
        <v>190</v>
      </c>
      <c r="S42" s="101"/>
      <c r="T42" s="99"/>
      <c r="U42" s="99"/>
      <c r="V42" s="97"/>
      <c r="W42" s="97"/>
      <c r="X42" s="97"/>
      <c r="Y42" s="105">
        <v>320000</v>
      </c>
      <c r="Z42" s="97"/>
      <c r="AA42" s="97"/>
    </row>
    <row r="43" spans="1:27" ht="105" customHeight="1" x14ac:dyDescent="0.25">
      <c r="A43" s="349"/>
      <c r="B43" s="93" t="s">
        <v>512</v>
      </c>
      <c r="C43" s="94" t="s">
        <v>222</v>
      </c>
      <c r="D43" s="95">
        <v>40391</v>
      </c>
      <c r="E43" s="95">
        <v>40878</v>
      </c>
      <c r="F43" s="96">
        <v>10000</v>
      </c>
      <c r="G43" s="94" t="s">
        <v>91</v>
      </c>
      <c r="H43" s="97" t="s">
        <v>513</v>
      </c>
      <c r="I43" s="182"/>
      <c r="J43" s="182" t="s">
        <v>61</v>
      </c>
      <c r="K43" s="182"/>
      <c r="L43" s="182"/>
      <c r="M43" s="182"/>
      <c r="N43" s="183"/>
      <c r="O43" s="99"/>
      <c r="P43" s="99"/>
      <c r="Q43" s="99"/>
      <c r="R43" s="94" t="s">
        <v>91</v>
      </c>
      <c r="S43" s="101"/>
      <c r="T43" s="99"/>
      <c r="U43" s="99"/>
      <c r="V43" s="97"/>
      <c r="W43" s="97"/>
      <c r="X43" s="97"/>
      <c r="Y43" s="97"/>
      <c r="Z43" s="97"/>
      <c r="AA43" s="170" t="s">
        <v>527</v>
      </c>
    </row>
    <row r="44" spans="1:27" ht="105" customHeight="1" x14ac:dyDescent="0.25">
      <c r="A44" s="349"/>
      <c r="B44" s="93" t="s">
        <v>514</v>
      </c>
      <c r="C44" s="94" t="s">
        <v>224</v>
      </c>
      <c r="D44" s="95">
        <v>40695</v>
      </c>
      <c r="E44" s="95">
        <v>40969</v>
      </c>
      <c r="F44" s="96">
        <v>0</v>
      </c>
      <c r="G44" s="94" t="s">
        <v>200</v>
      </c>
      <c r="H44" s="97" t="s">
        <v>515</v>
      </c>
      <c r="I44" s="182"/>
      <c r="J44" s="182" t="s">
        <v>61</v>
      </c>
      <c r="K44" s="182"/>
      <c r="L44" s="182"/>
      <c r="M44" s="182"/>
      <c r="N44" s="183"/>
      <c r="O44" s="99" t="s">
        <v>428</v>
      </c>
      <c r="P44" s="99"/>
      <c r="Q44" s="99"/>
      <c r="R44" s="94" t="s">
        <v>200</v>
      </c>
      <c r="S44" s="101"/>
      <c r="T44" s="99"/>
      <c r="U44" s="99"/>
      <c r="V44" s="97"/>
      <c r="W44" s="102">
        <v>42217</v>
      </c>
      <c r="X44" s="97" t="s">
        <v>528</v>
      </c>
      <c r="Y44" s="97"/>
      <c r="Z44" s="97"/>
      <c r="AA44" s="97"/>
    </row>
    <row r="45" spans="1:27" ht="105" customHeight="1" x14ac:dyDescent="0.25">
      <c r="A45" s="349"/>
      <c r="B45" s="93" t="s">
        <v>516</v>
      </c>
      <c r="C45" s="94" t="s">
        <v>228</v>
      </c>
      <c r="D45" s="95">
        <v>40695</v>
      </c>
      <c r="E45" s="95">
        <v>40969</v>
      </c>
      <c r="F45" s="96">
        <v>0</v>
      </c>
      <c r="G45" s="94" t="s">
        <v>200</v>
      </c>
      <c r="H45" s="97" t="s">
        <v>517</v>
      </c>
      <c r="I45" s="182"/>
      <c r="J45" s="182" t="s">
        <v>61</v>
      </c>
      <c r="K45" s="182"/>
      <c r="L45" s="182"/>
      <c r="M45" s="182"/>
      <c r="N45" s="183"/>
      <c r="O45" s="99" t="s">
        <v>428</v>
      </c>
      <c r="P45" s="99"/>
      <c r="Q45" s="99"/>
      <c r="R45" s="94" t="s">
        <v>200</v>
      </c>
      <c r="S45" s="101"/>
      <c r="T45" s="99"/>
      <c r="U45" s="99"/>
      <c r="V45" s="97"/>
      <c r="W45" s="102">
        <v>42217</v>
      </c>
      <c r="X45" s="97"/>
      <c r="Y45" s="97"/>
      <c r="Z45" s="97" t="s">
        <v>529</v>
      </c>
      <c r="AA45" s="97"/>
    </row>
    <row r="46" spans="1:27" ht="105" customHeight="1" x14ac:dyDescent="0.25">
      <c r="A46" s="349"/>
      <c r="B46" s="93" t="s">
        <v>518</v>
      </c>
      <c r="C46" s="94" t="s">
        <v>232</v>
      </c>
      <c r="D46" s="95">
        <v>40391</v>
      </c>
      <c r="E46" s="95">
        <v>41244</v>
      </c>
      <c r="F46" s="96">
        <v>0</v>
      </c>
      <c r="G46" s="94" t="s">
        <v>241</v>
      </c>
      <c r="H46" s="97" t="s">
        <v>519</v>
      </c>
      <c r="I46" s="182"/>
      <c r="J46" s="182" t="s">
        <v>61</v>
      </c>
      <c r="K46" s="182"/>
      <c r="L46" s="182"/>
      <c r="M46" s="182"/>
      <c r="N46" s="183"/>
      <c r="O46" s="99"/>
      <c r="P46" s="99"/>
      <c r="Q46" s="99"/>
      <c r="R46" s="97"/>
      <c r="S46" s="101"/>
      <c r="T46" s="99"/>
      <c r="U46" s="99"/>
      <c r="V46" s="97"/>
      <c r="W46" s="102">
        <v>42217</v>
      </c>
      <c r="X46" s="97"/>
      <c r="Y46" s="97"/>
      <c r="Z46" s="97"/>
      <c r="AA46" s="103" t="s">
        <v>530</v>
      </c>
    </row>
    <row r="47" spans="1:27" ht="105" customHeight="1" x14ac:dyDescent="0.25">
      <c r="A47" s="350"/>
      <c r="B47" s="93" t="s">
        <v>520</v>
      </c>
      <c r="C47" s="94" t="s">
        <v>234</v>
      </c>
      <c r="D47" s="95">
        <v>40695</v>
      </c>
      <c r="E47" s="95">
        <v>41395</v>
      </c>
      <c r="F47" s="96">
        <v>0</v>
      </c>
      <c r="G47" s="94" t="s">
        <v>200</v>
      </c>
      <c r="H47" s="97" t="s">
        <v>521</v>
      </c>
      <c r="I47" s="182"/>
      <c r="J47" s="182" t="s">
        <v>61</v>
      </c>
      <c r="K47" s="182"/>
      <c r="L47" s="182"/>
      <c r="M47" s="185"/>
      <c r="N47" s="183"/>
      <c r="O47" s="99" t="s">
        <v>428</v>
      </c>
      <c r="P47" s="99"/>
      <c r="Q47" s="99"/>
      <c r="R47" s="94" t="s">
        <v>200</v>
      </c>
      <c r="S47" s="101"/>
      <c r="T47" s="99"/>
      <c r="U47" s="99"/>
      <c r="V47" s="97"/>
      <c r="W47" s="102">
        <v>42217</v>
      </c>
      <c r="X47" s="97"/>
      <c r="Y47" s="97"/>
      <c r="Z47" s="97"/>
      <c r="AA47" s="97" t="s">
        <v>531</v>
      </c>
    </row>
    <row r="48" spans="1:27" ht="105" customHeight="1" x14ac:dyDescent="0.25">
      <c r="A48" s="348" t="s">
        <v>532</v>
      </c>
      <c r="B48" s="93" t="s">
        <v>533</v>
      </c>
      <c r="C48" s="94" t="s">
        <v>257</v>
      </c>
      <c r="D48" s="95">
        <v>40391</v>
      </c>
      <c r="E48" s="95">
        <v>41061</v>
      </c>
      <c r="F48" s="96">
        <v>30000</v>
      </c>
      <c r="G48" s="94" t="s">
        <v>200</v>
      </c>
      <c r="H48" s="97" t="s">
        <v>534</v>
      </c>
      <c r="I48" s="182"/>
      <c r="J48" s="182" t="s">
        <v>61</v>
      </c>
      <c r="K48" s="182"/>
      <c r="L48" s="182"/>
      <c r="M48" s="182"/>
      <c r="N48" s="183"/>
      <c r="O48" s="99" t="s">
        <v>563</v>
      </c>
      <c r="P48" s="97" t="s">
        <v>564</v>
      </c>
      <c r="Q48" s="97" t="s">
        <v>565</v>
      </c>
      <c r="R48" s="97" t="s">
        <v>566</v>
      </c>
      <c r="S48" s="101"/>
      <c r="T48" s="99"/>
      <c r="U48" s="99"/>
      <c r="V48" s="97"/>
      <c r="W48" s="102">
        <v>41609</v>
      </c>
      <c r="X48" s="97"/>
      <c r="Y48" s="97"/>
      <c r="Z48" s="97"/>
      <c r="AA48" s="97"/>
    </row>
    <row r="49" spans="1:27" ht="105" customHeight="1" x14ac:dyDescent="0.25">
      <c r="A49" s="349"/>
      <c r="B49" s="93" t="s">
        <v>535</v>
      </c>
      <c r="C49" s="94" t="s">
        <v>259</v>
      </c>
      <c r="D49" s="95">
        <v>40391</v>
      </c>
      <c r="E49" s="95">
        <v>42248</v>
      </c>
      <c r="F49" s="96">
        <v>35000</v>
      </c>
      <c r="G49" s="94" t="s">
        <v>200</v>
      </c>
      <c r="H49" s="97" t="s">
        <v>536</v>
      </c>
      <c r="I49" s="182"/>
      <c r="J49" s="182"/>
      <c r="K49" s="182"/>
      <c r="L49" s="182" t="s">
        <v>61</v>
      </c>
      <c r="M49" s="182"/>
      <c r="N49" s="183"/>
      <c r="O49" s="99" t="s">
        <v>567</v>
      </c>
      <c r="P49" s="99"/>
      <c r="Q49" s="99"/>
      <c r="R49" s="94" t="s">
        <v>200</v>
      </c>
      <c r="S49" s="101"/>
      <c r="T49" s="99"/>
      <c r="U49" s="99"/>
      <c r="V49" s="97"/>
      <c r="W49" s="97"/>
      <c r="X49" s="97"/>
      <c r="Y49" s="97"/>
      <c r="Z49" s="97"/>
      <c r="AA49" s="97" t="s">
        <v>583</v>
      </c>
    </row>
    <row r="50" spans="1:27" ht="105" customHeight="1" x14ac:dyDescent="0.25">
      <c r="A50" s="349"/>
      <c r="B50" s="93" t="s">
        <v>537</v>
      </c>
      <c r="C50" s="94" t="s">
        <v>259</v>
      </c>
      <c r="D50" s="95">
        <v>40391</v>
      </c>
      <c r="E50" s="95">
        <v>40057</v>
      </c>
      <c r="F50" s="96">
        <v>50000</v>
      </c>
      <c r="G50" s="94" t="s">
        <v>192</v>
      </c>
      <c r="H50" s="97" t="s">
        <v>538</v>
      </c>
      <c r="I50" s="182"/>
      <c r="J50" s="182"/>
      <c r="K50" s="182"/>
      <c r="L50" s="182"/>
      <c r="M50" s="182" t="s">
        <v>61</v>
      </c>
      <c r="N50" s="183"/>
      <c r="O50" s="17"/>
      <c r="P50" s="99" t="s">
        <v>568</v>
      </c>
      <c r="Q50" s="99"/>
      <c r="R50" s="94" t="s">
        <v>200</v>
      </c>
      <c r="S50" s="101"/>
      <c r="T50" s="99"/>
      <c r="U50" s="99"/>
      <c r="V50" s="97"/>
      <c r="W50" s="97"/>
      <c r="X50" s="97"/>
      <c r="Y50" s="97"/>
      <c r="Z50" s="97"/>
      <c r="AA50" s="97"/>
    </row>
    <row r="51" spans="1:27" ht="105" customHeight="1" x14ac:dyDescent="0.25">
      <c r="A51" s="349"/>
      <c r="B51" s="93" t="s">
        <v>539</v>
      </c>
      <c r="C51" s="94" t="s">
        <v>262</v>
      </c>
      <c r="D51" s="95">
        <v>40391</v>
      </c>
      <c r="E51" s="95">
        <v>41244</v>
      </c>
      <c r="F51" s="96">
        <v>0</v>
      </c>
      <c r="G51" s="94" t="s">
        <v>145</v>
      </c>
      <c r="H51" s="97" t="s">
        <v>540</v>
      </c>
      <c r="I51" s="182"/>
      <c r="J51" s="182"/>
      <c r="K51" s="182" t="s">
        <v>61</v>
      </c>
      <c r="L51" s="182"/>
      <c r="M51" s="182"/>
      <c r="N51" s="183"/>
      <c r="O51" s="99" t="s">
        <v>569</v>
      </c>
      <c r="P51" s="99"/>
      <c r="Q51" s="99" t="s">
        <v>570</v>
      </c>
      <c r="R51" s="94" t="s">
        <v>145</v>
      </c>
      <c r="S51" s="101"/>
      <c r="T51" s="99"/>
      <c r="U51" s="99"/>
      <c r="V51" s="97"/>
      <c r="W51" s="102">
        <v>41609</v>
      </c>
      <c r="X51" s="97"/>
      <c r="Y51" s="97"/>
      <c r="Z51" s="97"/>
      <c r="AA51" s="97"/>
    </row>
    <row r="52" spans="1:27" ht="105" customHeight="1" x14ac:dyDescent="0.25">
      <c r="A52" s="349"/>
      <c r="B52" s="93" t="s">
        <v>541</v>
      </c>
      <c r="C52" s="94" t="s">
        <v>264</v>
      </c>
      <c r="D52" s="95">
        <v>40391</v>
      </c>
      <c r="E52" s="95">
        <v>40513</v>
      </c>
      <c r="F52" s="96">
        <v>0</v>
      </c>
      <c r="G52" s="94" t="s">
        <v>192</v>
      </c>
      <c r="H52" s="97" t="s">
        <v>542</v>
      </c>
      <c r="I52" s="182"/>
      <c r="J52" s="182"/>
      <c r="K52" s="182"/>
      <c r="L52" s="182"/>
      <c r="M52" s="182" t="s">
        <v>61</v>
      </c>
      <c r="N52" s="183"/>
      <c r="O52" s="99"/>
      <c r="P52" s="99" t="s">
        <v>571</v>
      </c>
      <c r="Q52" s="99"/>
      <c r="R52" s="94" t="s">
        <v>192</v>
      </c>
      <c r="S52" s="101"/>
      <c r="T52" s="99"/>
      <c r="U52" s="99"/>
      <c r="V52" s="97"/>
      <c r="W52" s="97"/>
      <c r="X52" s="97"/>
      <c r="Y52" s="97"/>
      <c r="Z52" s="97"/>
      <c r="AA52" s="97"/>
    </row>
    <row r="53" spans="1:27" ht="105" customHeight="1" x14ac:dyDescent="0.25">
      <c r="A53" s="349"/>
      <c r="B53" s="93" t="s">
        <v>543</v>
      </c>
      <c r="C53" s="94" t="s">
        <v>266</v>
      </c>
      <c r="D53" s="95">
        <v>40391</v>
      </c>
      <c r="E53" s="95">
        <v>41244</v>
      </c>
      <c r="F53" s="96">
        <v>30000</v>
      </c>
      <c r="G53" s="94" t="s">
        <v>200</v>
      </c>
      <c r="H53" s="97" t="s">
        <v>544</v>
      </c>
      <c r="I53" s="182"/>
      <c r="J53" s="182" t="s">
        <v>61</v>
      </c>
      <c r="K53" s="182"/>
      <c r="L53" s="182"/>
      <c r="M53" s="182"/>
      <c r="N53" s="183"/>
      <c r="O53" s="107" t="s">
        <v>428</v>
      </c>
      <c r="P53" s="99"/>
      <c r="Q53" s="99" t="s">
        <v>572</v>
      </c>
      <c r="R53" s="94" t="s">
        <v>200</v>
      </c>
      <c r="S53" s="101"/>
      <c r="T53" s="99"/>
      <c r="U53" s="99"/>
      <c r="V53" s="102">
        <v>41426</v>
      </c>
      <c r="W53" s="102">
        <v>41791</v>
      </c>
      <c r="X53" s="97"/>
      <c r="Y53" s="97"/>
      <c r="Z53" s="97"/>
      <c r="AA53" s="97"/>
    </row>
    <row r="54" spans="1:27" ht="105" customHeight="1" x14ac:dyDescent="0.25">
      <c r="A54" s="349"/>
      <c r="B54" s="93" t="s">
        <v>545</v>
      </c>
      <c r="C54" s="94" t="s">
        <v>546</v>
      </c>
      <c r="D54" s="95">
        <v>40391</v>
      </c>
      <c r="E54" s="95">
        <v>42217</v>
      </c>
      <c r="F54" s="96">
        <v>0</v>
      </c>
      <c r="G54" s="94" t="s">
        <v>200</v>
      </c>
      <c r="H54" s="97" t="s">
        <v>547</v>
      </c>
      <c r="I54" s="182"/>
      <c r="J54" s="182"/>
      <c r="K54" s="182"/>
      <c r="L54" s="182" t="s">
        <v>61</v>
      </c>
      <c r="M54" s="182"/>
      <c r="N54" s="183"/>
      <c r="O54" s="99" t="s">
        <v>573</v>
      </c>
      <c r="P54" s="99"/>
      <c r="Q54" s="99"/>
      <c r="R54" s="94" t="s">
        <v>200</v>
      </c>
      <c r="S54" s="101"/>
      <c r="T54" s="99"/>
      <c r="U54" s="99"/>
      <c r="V54" s="97"/>
      <c r="W54" s="97"/>
      <c r="X54" s="97"/>
      <c r="Y54" s="97"/>
      <c r="Z54" s="97"/>
      <c r="AA54" s="97"/>
    </row>
    <row r="55" spans="1:27" ht="105" customHeight="1" x14ac:dyDescent="0.25">
      <c r="A55" s="349"/>
      <c r="B55" s="93" t="s">
        <v>548</v>
      </c>
      <c r="C55" s="94" t="s">
        <v>270</v>
      </c>
      <c r="D55" s="95">
        <v>40391</v>
      </c>
      <c r="E55" s="95">
        <v>42217</v>
      </c>
      <c r="F55" s="96">
        <v>0</v>
      </c>
      <c r="G55" s="94" t="s">
        <v>200</v>
      </c>
      <c r="H55" s="97" t="s">
        <v>549</v>
      </c>
      <c r="I55" s="182"/>
      <c r="J55" s="182"/>
      <c r="K55" s="182"/>
      <c r="L55" s="182" t="s">
        <v>61</v>
      </c>
      <c r="M55" s="182"/>
      <c r="N55" s="183"/>
      <c r="O55" s="99" t="s">
        <v>574</v>
      </c>
      <c r="P55" s="99"/>
      <c r="Q55" s="99"/>
      <c r="R55" s="94" t="s">
        <v>200</v>
      </c>
      <c r="S55" s="101"/>
      <c r="T55" s="99"/>
      <c r="U55" s="93" t="s">
        <v>584</v>
      </c>
      <c r="V55" s="97"/>
      <c r="W55" s="97"/>
      <c r="X55" s="97"/>
      <c r="Y55" s="97"/>
      <c r="Z55" s="97"/>
      <c r="AA55" s="97"/>
    </row>
    <row r="56" spans="1:27" ht="105" customHeight="1" x14ac:dyDescent="0.25">
      <c r="A56" s="349"/>
      <c r="B56" s="93" t="s">
        <v>550</v>
      </c>
      <c r="C56" s="94" t="s">
        <v>272</v>
      </c>
      <c r="D56" s="95">
        <v>40391</v>
      </c>
      <c r="E56" s="95">
        <v>40878</v>
      </c>
      <c r="F56" s="96">
        <v>0</v>
      </c>
      <c r="G56" s="94" t="s">
        <v>200</v>
      </c>
      <c r="H56" s="97" t="s">
        <v>551</v>
      </c>
      <c r="I56" s="182"/>
      <c r="J56" s="182" t="s">
        <v>61</v>
      </c>
      <c r="K56" s="182"/>
      <c r="L56" s="182"/>
      <c r="M56" s="182"/>
      <c r="N56" s="183"/>
      <c r="O56" s="99" t="s">
        <v>575</v>
      </c>
      <c r="P56" s="99"/>
      <c r="Q56" s="99"/>
      <c r="R56" s="94" t="s">
        <v>200</v>
      </c>
      <c r="S56" s="101"/>
      <c r="T56" s="99" t="s">
        <v>585</v>
      </c>
      <c r="U56" s="99"/>
      <c r="V56" s="97"/>
      <c r="W56" s="102">
        <v>41609</v>
      </c>
      <c r="X56" s="97"/>
      <c r="Y56" s="97"/>
      <c r="Z56" s="97"/>
      <c r="AA56" s="97"/>
    </row>
    <row r="57" spans="1:27" ht="105" customHeight="1" x14ac:dyDescent="0.25">
      <c r="A57" s="349"/>
      <c r="B57" s="93" t="s">
        <v>552</v>
      </c>
      <c r="C57" s="94" t="s">
        <v>274</v>
      </c>
      <c r="D57" s="95">
        <v>40391</v>
      </c>
      <c r="E57" s="95">
        <v>40513</v>
      </c>
      <c r="F57" s="96">
        <v>0</v>
      </c>
      <c r="G57" s="94" t="s">
        <v>192</v>
      </c>
      <c r="H57" s="97" t="s">
        <v>553</v>
      </c>
      <c r="I57" s="182"/>
      <c r="J57" s="182"/>
      <c r="K57" s="182"/>
      <c r="L57" s="182"/>
      <c r="M57" s="182" t="s">
        <v>61</v>
      </c>
      <c r="N57" s="183"/>
      <c r="O57" s="17"/>
      <c r="P57" s="99" t="s">
        <v>576</v>
      </c>
      <c r="Q57" s="99"/>
      <c r="R57" s="94" t="s">
        <v>200</v>
      </c>
      <c r="S57" s="101"/>
      <c r="T57" s="99"/>
      <c r="U57" s="99"/>
      <c r="V57" s="97"/>
      <c r="W57" s="97"/>
      <c r="X57" s="97"/>
      <c r="Y57" s="97"/>
      <c r="Z57" s="97"/>
      <c r="AA57" s="97"/>
    </row>
    <row r="58" spans="1:27" ht="105" customHeight="1" x14ac:dyDescent="0.25">
      <c r="A58" s="349"/>
      <c r="B58" s="93" t="s">
        <v>554</v>
      </c>
      <c r="C58" s="94" t="s">
        <v>276</v>
      </c>
      <c r="D58" s="95">
        <v>40391</v>
      </c>
      <c r="E58" s="95">
        <v>42217</v>
      </c>
      <c r="F58" s="96">
        <v>0</v>
      </c>
      <c r="G58" s="94" t="s">
        <v>200</v>
      </c>
      <c r="H58" s="97" t="s">
        <v>555</v>
      </c>
      <c r="I58" s="182"/>
      <c r="J58" s="182"/>
      <c r="K58" s="182"/>
      <c r="L58" s="182" t="s">
        <v>61</v>
      </c>
      <c r="M58" s="182"/>
      <c r="N58" s="183"/>
      <c r="O58" s="99" t="s">
        <v>577</v>
      </c>
      <c r="P58" s="99"/>
      <c r="Q58" s="99"/>
      <c r="R58" s="94" t="s">
        <v>200</v>
      </c>
      <c r="S58" s="101"/>
      <c r="T58" s="99"/>
      <c r="U58" s="99"/>
      <c r="V58" s="97"/>
      <c r="W58" s="97"/>
      <c r="X58" s="97" t="s">
        <v>147</v>
      </c>
      <c r="Y58" s="97"/>
      <c r="Z58" s="97"/>
      <c r="AA58" s="97"/>
    </row>
    <row r="59" spans="1:27" ht="105" customHeight="1" x14ac:dyDescent="0.25">
      <c r="A59" s="349"/>
      <c r="B59" s="93" t="s">
        <v>556</v>
      </c>
      <c r="C59" s="94" t="s">
        <v>278</v>
      </c>
      <c r="D59" s="95">
        <v>40391</v>
      </c>
      <c r="E59" s="95">
        <v>40513</v>
      </c>
      <c r="F59" s="96">
        <v>0</v>
      </c>
      <c r="G59" s="94" t="s">
        <v>192</v>
      </c>
      <c r="H59" s="97" t="s">
        <v>557</v>
      </c>
      <c r="I59" s="182"/>
      <c r="J59" s="182"/>
      <c r="K59" s="182"/>
      <c r="L59" s="182"/>
      <c r="M59" s="182" t="s">
        <v>61</v>
      </c>
      <c r="N59" s="183"/>
      <c r="O59" s="99"/>
      <c r="P59" s="99" t="s">
        <v>578</v>
      </c>
      <c r="Q59" s="99"/>
      <c r="R59" s="94" t="s">
        <v>192</v>
      </c>
      <c r="S59" s="101"/>
      <c r="T59" s="99"/>
      <c r="U59" s="99"/>
      <c r="V59" s="97"/>
      <c r="W59" s="97"/>
      <c r="X59" s="97"/>
      <c r="Y59" s="97"/>
      <c r="Z59" s="97"/>
      <c r="AA59" s="97"/>
    </row>
    <row r="60" spans="1:27" ht="105" customHeight="1" x14ac:dyDescent="0.25">
      <c r="A60" s="349"/>
      <c r="B60" s="93" t="s">
        <v>558</v>
      </c>
      <c r="C60" s="94" t="s">
        <v>280</v>
      </c>
      <c r="D60" s="95">
        <v>40391</v>
      </c>
      <c r="E60" s="95">
        <v>40513</v>
      </c>
      <c r="F60" s="96">
        <v>0</v>
      </c>
      <c r="G60" s="94" t="s">
        <v>200</v>
      </c>
      <c r="H60" s="97" t="s">
        <v>559</v>
      </c>
      <c r="I60" s="182"/>
      <c r="J60" s="182"/>
      <c r="K60" s="182"/>
      <c r="L60" s="182"/>
      <c r="M60" s="182" t="s">
        <v>61</v>
      </c>
      <c r="N60" s="183"/>
      <c r="O60" s="99"/>
      <c r="P60" s="99" t="s">
        <v>579</v>
      </c>
      <c r="Q60" s="99"/>
      <c r="R60" s="94" t="s">
        <v>200</v>
      </c>
      <c r="S60" s="101"/>
      <c r="T60" s="99"/>
      <c r="U60" s="99"/>
      <c r="V60" s="97"/>
      <c r="W60" s="97"/>
      <c r="X60" s="97"/>
      <c r="Y60" s="97"/>
      <c r="Z60" s="97"/>
      <c r="AA60" s="97"/>
    </row>
    <row r="61" spans="1:27" ht="105" customHeight="1" x14ac:dyDescent="0.25">
      <c r="A61" s="349"/>
      <c r="B61" s="93" t="s">
        <v>560</v>
      </c>
      <c r="C61" s="94" t="s">
        <v>282</v>
      </c>
      <c r="D61" s="95">
        <v>40391</v>
      </c>
      <c r="E61" s="95">
        <v>40878</v>
      </c>
      <c r="F61" s="96">
        <v>0</v>
      </c>
      <c r="G61" s="94" t="s">
        <v>200</v>
      </c>
      <c r="H61" s="97" t="s">
        <v>304</v>
      </c>
      <c r="I61" s="182"/>
      <c r="J61" s="182" t="s">
        <v>61</v>
      </c>
      <c r="K61" s="182"/>
      <c r="L61" s="182"/>
      <c r="M61" s="182"/>
      <c r="N61" s="183"/>
      <c r="O61" s="99" t="s">
        <v>428</v>
      </c>
      <c r="P61" s="99"/>
      <c r="Q61" s="99" t="s">
        <v>580</v>
      </c>
      <c r="R61" s="94" t="s">
        <v>200</v>
      </c>
      <c r="S61" s="101"/>
      <c r="T61" s="99"/>
      <c r="U61" s="99"/>
      <c r="V61" s="97"/>
      <c r="W61" s="102">
        <v>42339</v>
      </c>
      <c r="X61" s="97" t="s">
        <v>586</v>
      </c>
      <c r="Y61" s="97"/>
      <c r="Z61" s="97"/>
      <c r="AA61" s="97"/>
    </row>
    <row r="62" spans="1:27" ht="105" customHeight="1" x14ac:dyDescent="0.25">
      <c r="A62" s="350"/>
      <c r="B62" s="93" t="s">
        <v>561</v>
      </c>
      <c r="C62" s="94" t="s">
        <v>209</v>
      </c>
      <c r="D62" s="95">
        <v>40391</v>
      </c>
      <c r="E62" s="95">
        <v>41061</v>
      </c>
      <c r="F62" s="96">
        <v>0</v>
      </c>
      <c r="G62" s="94" t="s">
        <v>147</v>
      </c>
      <c r="H62" s="97" t="s">
        <v>562</v>
      </c>
      <c r="I62" s="182"/>
      <c r="J62" s="182" t="s">
        <v>61</v>
      </c>
      <c r="K62" s="182"/>
      <c r="L62" s="182"/>
      <c r="M62" s="182"/>
      <c r="N62" s="101"/>
      <c r="O62" s="100" t="s">
        <v>581</v>
      </c>
      <c r="P62" s="101"/>
      <c r="Q62" s="100" t="s">
        <v>582</v>
      </c>
      <c r="R62" s="97" t="s">
        <v>147</v>
      </c>
      <c r="S62" s="101"/>
      <c r="T62" s="99"/>
      <c r="U62" s="99"/>
      <c r="V62" s="107"/>
      <c r="W62" s="102">
        <v>41244</v>
      </c>
      <c r="X62" s="97"/>
      <c r="Y62" s="97"/>
      <c r="Z62" s="97"/>
      <c r="AA62" s="97"/>
    </row>
    <row r="63" spans="1:27" ht="105" customHeight="1" x14ac:dyDescent="0.25">
      <c r="A63" s="348" t="s">
        <v>587</v>
      </c>
      <c r="B63" s="93" t="s">
        <v>588</v>
      </c>
      <c r="C63" s="94" t="s">
        <v>310</v>
      </c>
      <c r="D63" s="95">
        <v>40391</v>
      </c>
      <c r="E63" s="95">
        <v>41244</v>
      </c>
      <c r="F63" s="96">
        <v>60000</v>
      </c>
      <c r="G63" s="94" t="s">
        <v>91</v>
      </c>
      <c r="H63" s="97" t="s">
        <v>589</v>
      </c>
      <c r="I63" s="186"/>
      <c r="J63" s="186"/>
      <c r="K63" s="186" t="s">
        <v>61</v>
      </c>
      <c r="L63" s="186"/>
      <c r="M63" s="186"/>
      <c r="N63" s="187"/>
      <c r="O63" s="99"/>
      <c r="P63" s="99"/>
      <c r="Q63" s="99"/>
      <c r="R63" s="94" t="s">
        <v>91</v>
      </c>
      <c r="S63" s="101"/>
      <c r="T63" s="99"/>
      <c r="U63" s="99"/>
      <c r="V63" s="97"/>
      <c r="W63" s="97"/>
      <c r="X63" s="97"/>
      <c r="Y63" s="97"/>
      <c r="Z63" s="97"/>
      <c r="AA63" s="170" t="s">
        <v>445</v>
      </c>
    </row>
    <row r="64" spans="1:27" ht="105" customHeight="1" x14ac:dyDescent="0.25">
      <c r="A64" s="349"/>
      <c r="B64" s="93" t="s">
        <v>590</v>
      </c>
      <c r="C64" s="94" t="s">
        <v>381</v>
      </c>
      <c r="D64" s="95">
        <v>40391</v>
      </c>
      <c r="E64" s="95">
        <v>41974</v>
      </c>
      <c r="F64" s="96" t="s">
        <v>467</v>
      </c>
      <c r="G64" s="94" t="s">
        <v>424</v>
      </c>
      <c r="H64" s="97" t="s">
        <v>591</v>
      </c>
      <c r="I64" s="182"/>
      <c r="J64" s="182" t="s">
        <v>61</v>
      </c>
      <c r="K64" s="182"/>
      <c r="L64" s="182"/>
      <c r="M64" s="182"/>
      <c r="N64" s="183"/>
      <c r="O64" s="99"/>
      <c r="P64" s="99"/>
      <c r="Q64" s="99"/>
      <c r="R64" s="97"/>
      <c r="S64" s="101"/>
      <c r="T64" s="99"/>
      <c r="U64" s="99"/>
      <c r="V64" s="97"/>
      <c r="W64" s="97"/>
      <c r="X64" s="97" t="s">
        <v>624</v>
      </c>
      <c r="Y64" s="97"/>
      <c r="Z64" s="97"/>
      <c r="AA64" s="109"/>
    </row>
    <row r="65" spans="1:27" ht="105" customHeight="1" x14ac:dyDescent="0.25">
      <c r="A65" s="349"/>
      <c r="B65" s="93" t="s">
        <v>592</v>
      </c>
      <c r="C65" s="94" t="s">
        <v>329</v>
      </c>
      <c r="D65" s="95">
        <v>40391</v>
      </c>
      <c r="E65" s="95">
        <v>41609</v>
      </c>
      <c r="F65" s="96" t="s">
        <v>467</v>
      </c>
      <c r="G65" s="94" t="s">
        <v>92</v>
      </c>
      <c r="H65" s="97" t="s">
        <v>593</v>
      </c>
      <c r="I65" s="182"/>
      <c r="J65" s="182" t="s">
        <v>61</v>
      </c>
      <c r="K65" s="182"/>
      <c r="L65" s="182"/>
      <c r="M65" s="182"/>
      <c r="N65" s="183"/>
      <c r="O65" s="99" t="s">
        <v>611</v>
      </c>
      <c r="P65" s="99"/>
      <c r="Q65" s="99" t="s">
        <v>612</v>
      </c>
      <c r="R65" s="86" t="s">
        <v>92</v>
      </c>
      <c r="S65" s="101"/>
      <c r="T65" s="90"/>
      <c r="U65" s="90"/>
      <c r="V65" s="91">
        <v>41275</v>
      </c>
      <c r="W65" s="91">
        <v>41640</v>
      </c>
      <c r="X65" s="97"/>
      <c r="Y65" s="105">
        <v>16000</v>
      </c>
      <c r="Z65" s="97"/>
      <c r="AA65" s="97"/>
    </row>
    <row r="66" spans="1:27" ht="105" customHeight="1" x14ac:dyDescent="0.25">
      <c r="A66" s="349"/>
      <c r="B66" s="93" t="s">
        <v>594</v>
      </c>
      <c r="C66" s="94" t="s">
        <v>388</v>
      </c>
      <c r="D66" s="95">
        <v>40391</v>
      </c>
      <c r="E66" s="95">
        <v>42217</v>
      </c>
      <c r="F66" s="96" t="s">
        <v>467</v>
      </c>
      <c r="G66" s="94" t="s">
        <v>389</v>
      </c>
      <c r="H66" s="97" t="s">
        <v>595</v>
      </c>
      <c r="I66" s="182"/>
      <c r="J66" s="182"/>
      <c r="K66" s="182"/>
      <c r="L66" s="182" t="s">
        <v>61</v>
      </c>
      <c r="M66" s="182"/>
      <c r="N66" s="183"/>
      <c r="O66" s="99" t="s">
        <v>613</v>
      </c>
      <c r="P66" s="99"/>
      <c r="Q66" s="99"/>
      <c r="R66" s="97" t="s">
        <v>94</v>
      </c>
      <c r="S66" s="101"/>
      <c r="T66" s="99"/>
      <c r="U66" s="99"/>
      <c r="V66" s="97"/>
      <c r="W66" s="97"/>
      <c r="X66" s="97"/>
      <c r="Y66" s="97"/>
      <c r="Z66" s="97"/>
      <c r="AA66" s="97"/>
    </row>
    <row r="67" spans="1:27" ht="105" customHeight="1" x14ac:dyDescent="0.25">
      <c r="A67" s="349"/>
      <c r="B67" s="93" t="s">
        <v>596</v>
      </c>
      <c r="C67" s="94" t="s">
        <v>343</v>
      </c>
      <c r="D67" s="95">
        <v>40391</v>
      </c>
      <c r="E67" s="95">
        <v>42217</v>
      </c>
      <c r="F67" s="96" t="s">
        <v>467</v>
      </c>
      <c r="G67" s="94" t="s">
        <v>91</v>
      </c>
      <c r="H67" s="97" t="s">
        <v>597</v>
      </c>
      <c r="I67" s="182"/>
      <c r="J67" s="182"/>
      <c r="K67" s="182"/>
      <c r="L67" s="182" t="s">
        <v>61</v>
      </c>
      <c r="M67" s="182"/>
      <c r="N67" s="183"/>
      <c r="O67" s="108"/>
      <c r="P67" s="99"/>
      <c r="Q67" s="99"/>
      <c r="R67" s="94" t="s">
        <v>91</v>
      </c>
      <c r="S67" s="101"/>
      <c r="T67" s="99"/>
      <c r="U67" s="99"/>
      <c r="V67" s="97"/>
      <c r="W67" s="97"/>
      <c r="X67" s="97"/>
      <c r="Y67" s="97"/>
      <c r="Z67" s="97"/>
      <c r="AA67" s="97"/>
    </row>
    <row r="68" spans="1:27" ht="105" customHeight="1" x14ac:dyDescent="0.25">
      <c r="A68" s="349"/>
      <c r="B68" s="93" t="s">
        <v>598</v>
      </c>
      <c r="C68" s="94" t="s">
        <v>322</v>
      </c>
      <c r="D68" s="95">
        <v>40391</v>
      </c>
      <c r="E68" s="95">
        <v>41974</v>
      </c>
      <c r="F68" s="96" t="s">
        <v>467</v>
      </c>
      <c r="G68" s="94" t="s">
        <v>360</v>
      </c>
      <c r="H68" s="97" t="s">
        <v>599</v>
      </c>
      <c r="I68" s="182"/>
      <c r="J68" s="182"/>
      <c r="K68" s="182"/>
      <c r="L68" s="182" t="s">
        <v>61</v>
      </c>
      <c r="M68" s="182"/>
      <c r="N68" s="183"/>
      <c r="O68" s="99" t="s">
        <v>614</v>
      </c>
      <c r="P68" s="99" t="s">
        <v>615</v>
      </c>
      <c r="Q68" s="99" t="s">
        <v>616</v>
      </c>
      <c r="R68" s="94" t="s">
        <v>360</v>
      </c>
      <c r="S68" s="101"/>
      <c r="T68" s="99"/>
      <c r="U68" s="99"/>
      <c r="V68" s="97"/>
      <c r="W68" s="97"/>
      <c r="X68" s="97"/>
      <c r="Y68" s="97"/>
      <c r="Z68" s="97"/>
      <c r="AA68" s="97"/>
    </row>
    <row r="69" spans="1:27" ht="105" customHeight="1" x14ac:dyDescent="0.25">
      <c r="A69" s="349"/>
      <c r="B69" s="93" t="s">
        <v>600</v>
      </c>
      <c r="C69" s="94" t="s">
        <v>601</v>
      </c>
      <c r="D69" s="95">
        <v>40391</v>
      </c>
      <c r="E69" s="95">
        <v>41609</v>
      </c>
      <c r="F69" s="96" t="s">
        <v>467</v>
      </c>
      <c r="G69" s="94" t="s">
        <v>389</v>
      </c>
      <c r="H69" s="97" t="s">
        <v>602</v>
      </c>
      <c r="I69" s="182"/>
      <c r="J69" s="182" t="s">
        <v>61</v>
      </c>
      <c r="K69" s="182"/>
      <c r="L69" s="182"/>
      <c r="M69" s="182"/>
      <c r="N69" s="183"/>
      <c r="O69" s="99"/>
      <c r="P69" s="99"/>
      <c r="Q69" s="99"/>
      <c r="R69" s="97"/>
      <c r="S69" s="101"/>
      <c r="T69" s="99"/>
      <c r="U69" s="99"/>
      <c r="V69" s="97"/>
      <c r="W69" s="97"/>
      <c r="X69" s="97"/>
      <c r="Y69" s="97"/>
      <c r="Z69" s="97"/>
      <c r="AA69" s="97"/>
    </row>
    <row r="70" spans="1:27" ht="105" customHeight="1" x14ac:dyDescent="0.25">
      <c r="A70" s="349"/>
      <c r="B70" s="93" t="s">
        <v>603</v>
      </c>
      <c r="C70" s="94" t="s">
        <v>331</v>
      </c>
      <c r="D70" s="95">
        <v>40391</v>
      </c>
      <c r="E70" s="95">
        <v>41244</v>
      </c>
      <c r="F70" s="96">
        <v>10000</v>
      </c>
      <c r="G70" s="94" t="s">
        <v>190</v>
      </c>
      <c r="H70" s="97" t="s">
        <v>604</v>
      </c>
      <c r="I70" s="182"/>
      <c r="J70" s="182"/>
      <c r="K70" s="182"/>
      <c r="L70" s="182" t="s">
        <v>61</v>
      </c>
      <c r="M70" s="182"/>
      <c r="N70" s="183"/>
      <c r="O70" s="99" t="s">
        <v>617</v>
      </c>
      <c r="P70" s="99"/>
      <c r="Q70" s="99" t="s">
        <v>618</v>
      </c>
      <c r="R70" s="97" t="s">
        <v>190</v>
      </c>
      <c r="S70" s="101"/>
      <c r="T70" s="99"/>
      <c r="U70" s="99"/>
      <c r="V70" s="97"/>
      <c r="W70" s="102">
        <v>41671</v>
      </c>
      <c r="X70" s="97"/>
      <c r="Y70" s="97"/>
      <c r="Z70" s="97"/>
      <c r="AA70" s="97"/>
    </row>
    <row r="71" spans="1:27" ht="105" customHeight="1" x14ac:dyDescent="0.25">
      <c r="A71" s="349"/>
      <c r="B71" s="93" t="s">
        <v>605</v>
      </c>
      <c r="C71" s="94" t="s">
        <v>333</v>
      </c>
      <c r="D71" s="95">
        <v>40391</v>
      </c>
      <c r="E71" s="95">
        <v>41609</v>
      </c>
      <c r="F71" s="96">
        <v>250000</v>
      </c>
      <c r="G71" s="94" t="s">
        <v>190</v>
      </c>
      <c r="H71" s="97" t="s">
        <v>606</v>
      </c>
      <c r="I71" s="182"/>
      <c r="J71" s="182"/>
      <c r="K71" s="182"/>
      <c r="L71" s="182" t="s">
        <v>61</v>
      </c>
      <c r="M71" s="182"/>
      <c r="N71" s="183"/>
      <c r="O71" s="99" t="s">
        <v>619</v>
      </c>
      <c r="P71" s="99"/>
      <c r="Q71" s="99"/>
      <c r="R71" s="97" t="s">
        <v>190</v>
      </c>
      <c r="S71" s="101"/>
      <c r="T71" s="99"/>
      <c r="U71" s="99"/>
      <c r="V71" s="97"/>
      <c r="W71" s="97"/>
      <c r="X71" s="97"/>
      <c r="Y71" s="97"/>
      <c r="Z71" s="97"/>
      <c r="AA71" s="97"/>
    </row>
    <row r="72" spans="1:27" ht="105" customHeight="1" x14ac:dyDescent="0.25">
      <c r="A72" s="349"/>
      <c r="B72" s="93" t="s">
        <v>607</v>
      </c>
      <c r="C72" s="94" t="s">
        <v>339</v>
      </c>
      <c r="D72" s="95">
        <v>40391</v>
      </c>
      <c r="E72" s="95">
        <v>41244</v>
      </c>
      <c r="F72" s="96">
        <v>5000</v>
      </c>
      <c r="G72" s="94" t="s">
        <v>95</v>
      </c>
      <c r="H72" s="97" t="s">
        <v>608</v>
      </c>
      <c r="I72" s="182"/>
      <c r="J72" s="182"/>
      <c r="K72" s="182" t="s">
        <v>61</v>
      </c>
      <c r="L72" s="182"/>
      <c r="M72" s="182"/>
      <c r="N72" s="183"/>
      <c r="O72" s="99" t="s">
        <v>620</v>
      </c>
      <c r="P72" s="99"/>
      <c r="Q72" s="99" t="s">
        <v>621</v>
      </c>
      <c r="R72" s="94" t="s">
        <v>95</v>
      </c>
      <c r="S72" s="101"/>
      <c r="T72" s="99"/>
      <c r="U72" s="99"/>
      <c r="V72" s="97"/>
      <c r="W72" s="102">
        <v>41609</v>
      </c>
      <c r="X72" s="97"/>
      <c r="Y72" s="97"/>
      <c r="Z72" s="97"/>
      <c r="AA72" s="97" t="s">
        <v>625</v>
      </c>
    </row>
    <row r="73" spans="1:27" ht="105" customHeight="1" x14ac:dyDescent="0.25">
      <c r="A73" s="349"/>
      <c r="B73" s="93" t="s">
        <v>609</v>
      </c>
      <c r="C73" s="94" t="s">
        <v>349</v>
      </c>
      <c r="D73" s="95">
        <v>40391</v>
      </c>
      <c r="E73" s="95">
        <v>41244</v>
      </c>
      <c r="F73" s="96">
        <v>130000</v>
      </c>
      <c r="G73" s="94" t="s">
        <v>92</v>
      </c>
      <c r="H73" s="97" t="s">
        <v>610</v>
      </c>
      <c r="I73" s="182"/>
      <c r="J73" s="182"/>
      <c r="K73" s="182" t="s">
        <v>61</v>
      </c>
      <c r="L73" s="182"/>
      <c r="M73" s="182"/>
      <c r="N73" s="183"/>
      <c r="O73" s="99" t="s">
        <v>622</v>
      </c>
      <c r="P73" s="99"/>
      <c r="Q73" s="99" t="s">
        <v>623</v>
      </c>
      <c r="R73" s="86" t="s">
        <v>92</v>
      </c>
      <c r="S73" s="101"/>
      <c r="T73" s="99"/>
      <c r="U73" s="101"/>
      <c r="V73" s="102"/>
      <c r="W73" s="102">
        <v>41609</v>
      </c>
      <c r="X73" s="97"/>
      <c r="Y73" s="97"/>
      <c r="Z73" s="97"/>
      <c r="AA73" s="97"/>
    </row>
    <row r="74" spans="1:27" x14ac:dyDescent="0.25">
      <c r="A74" s="1"/>
      <c r="B74" s="1"/>
      <c r="C74" s="1"/>
      <c r="D74" s="1"/>
      <c r="E74" s="1"/>
      <c r="F74" s="1"/>
      <c r="G74" s="1"/>
      <c r="H74" s="1"/>
      <c r="I74" s="17"/>
      <c r="J74" s="17"/>
      <c r="K74" s="17"/>
      <c r="L74" s="17"/>
      <c r="M74" s="17"/>
      <c r="N74" s="17"/>
      <c r="O74" s="1"/>
      <c r="P74" s="1"/>
      <c r="Q74" s="1"/>
      <c r="R74" s="1"/>
      <c r="S74" s="1"/>
      <c r="T74" s="1"/>
      <c r="U74" s="1"/>
      <c r="V74" s="1"/>
      <c r="W74" s="1"/>
      <c r="X74" s="1"/>
      <c r="Y74" s="1"/>
      <c r="Z74" s="1"/>
      <c r="AA74" s="1"/>
    </row>
    <row r="75" spans="1:27" x14ac:dyDescent="0.25">
      <c r="A75" s="1"/>
      <c r="B75" s="1"/>
      <c r="C75" s="1"/>
      <c r="D75" s="1"/>
      <c r="E75" s="1"/>
      <c r="F75" s="1"/>
      <c r="G75" s="1"/>
      <c r="H75" s="1"/>
      <c r="I75" s="17"/>
      <c r="J75" s="17"/>
      <c r="K75" s="17"/>
      <c r="L75" s="17"/>
      <c r="M75" s="17"/>
      <c r="N75" s="17"/>
      <c r="O75" s="1"/>
      <c r="P75" s="1"/>
      <c r="Q75" s="1"/>
      <c r="R75" s="1"/>
      <c r="S75" s="1"/>
      <c r="T75" s="1"/>
      <c r="U75" s="1"/>
      <c r="V75" s="1"/>
      <c r="W75" s="1"/>
      <c r="X75" s="1"/>
      <c r="Y75" s="1"/>
      <c r="Z75" s="1"/>
      <c r="AA75" s="1"/>
    </row>
    <row r="76" spans="1:27" x14ac:dyDescent="0.25">
      <c r="A76" s="1"/>
      <c r="B76" s="1"/>
      <c r="C76" s="1"/>
      <c r="D76" s="1"/>
      <c r="E76" s="1"/>
      <c r="F76" s="1"/>
      <c r="G76" s="1"/>
      <c r="H76" s="1"/>
      <c r="I76" s="17"/>
      <c r="J76" s="17"/>
      <c r="K76" s="17"/>
      <c r="L76" s="17"/>
      <c r="M76" s="17"/>
      <c r="N76" s="17"/>
      <c r="O76" s="1"/>
      <c r="P76" s="1"/>
      <c r="Q76" s="1"/>
      <c r="R76" s="1"/>
      <c r="S76" s="1"/>
      <c r="T76" s="1"/>
      <c r="U76" s="1"/>
      <c r="V76" s="1"/>
      <c r="W76" s="1"/>
      <c r="X76" s="1"/>
      <c r="Y76" s="1"/>
      <c r="Z76" s="1"/>
      <c r="AA76" s="1"/>
    </row>
    <row r="77" spans="1:27" x14ac:dyDescent="0.25">
      <c r="A77" s="1"/>
      <c r="B77" s="1"/>
      <c r="C77" s="1"/>
      <c r="D77" s="1"/>
      <c r="E77" s="1"/>
      <c r="F77" s="1"/>
      <c r="G77" s="1"/>
      <c r="H77" s="1"/>
      <c r="I77" s="17"/>
      <c r="J77" s="17"/>
      <c r="K77" s="17"/>
      <c r="L77" s="17"/>
      <c r="M77" s="17"/>
      <c r="N77" s="17"/>
      <c r="O77" s="1"/>
      <c r="P77" s="1"/>
      <c r="Q77" s="1"/>
      <c r="R77" s="1"/>
      <c r="S77" s="1"/>
      <c r="T77" s="1"/>
      <c r="U77" s="1"/>
      <c r="V77" s="1"/>
      <c r="W77" s="1"/>
      <c r="X77" s="1"/>
      <c r="Y77" s="1"/>
      <c r="Z77" s="1"/>
      <c r="AA77" s="1"/>
    </row>
    <row r="78" spans="1:27" ht="15.75" thickBot="1" x14ac:dyDescent="0.3">
      <c r="A78" s="1"/>
      <c r="B78" s="1"/>
      <c r="C78" s="1"/>
      <c r="D78" s="1"/>
      <c r="E78" s="1"/>
      <c r="F78" s="1"/>
      <c r="G78" s="1"/>
      <c r="H78" s="1"/>
      <c r="I78" s="17"/>
      <c r="J78" s="17"/>
      <c r="K78" s="17"/>
      <c r="L78" s="17"/>
      <c r="M78" s="17"/>
      <c r="N78" s="17"/>
      <c r="O78" s="1"/>
      <c r="P78" s="1"/>
      <c r="Q78" s="1"/>
      <c r="R78" s="1"/>
      <c r="S78" s="1"/>
      <c r="T78" s="1"/>
      <c r="U78" s="1"/>
      <c r="V78" s="1"/>
      <c r="W78" s="1"/>
      <c r="X78" s="1"/>
      <c r="Y78" s="1"/>
      <c r="Z78" s="1"/>
      <c r="AA78" s="1"/>
    </row>
    <row r="79" spans="1:27" ht="43.5" customHeight="1" thickTop="1" thickBot="1" x14ac:dyDescent="0.3">
      <c r="A79" s="61" t="s">
        <v>55</v>
      </c>
      <c r="B79" s="40">
        <v>0</v>
      </c>
      <c r="C79" s="1"/>
      <c r="D79" s="1"/>
      <c r="E79" s="1"/>
      <c r="F79" s="1"/>
      <c r="G79" s="1"/>
      <c r="H79" s="1"/>
      <c r="I79" s="17"/>
      <c r="J79" s="17"/>
      <c r="K79" s="17"/>
      <c r="L79" s="17"/>
      <c r="M79" s="17"/>
      <c r="N79" s="17"/>
      <c r="O79" s="1"/>
      <c r="P79" s="1"/>
      <c r="Q79" s="1"/>
      <c r="R79" s="1"/>
      <c r="S79" s="1"/>
      <c r="T79" s="1"/>
      <c r="U79" s="1"/>
      <c r="V79" s="1"/>
      <c r="W79" s="1"/>
      <c r="X79" s="1"/>
      <c r="Y79" s="1"/>
      <c r="Z79" s="1"/>
      <c r="AA79" s="1"/>
    </row>
    <row r="80" spans="1:27" ht="15.75" thickTop="1" x14ac:dyDescent="0.25">
      <c r="A80" s="1"/>
      <c r="B80" s="1"/>
      <c r="C80" s="1"/>
      <c r="D80" s="1"/>
      <c r="E80" s="1"/>
      <c r="F80" s="1"/>
      <c r="G80" s="1"/>
      <c r="H80" s="1"/>
      <c r="I80" s="17"/>
      <c r="J80" s="17"/>
      <c r="K80" s="17"/>
      <c r="L80" s="17"/>
      <c r="M80" s="17"/>
      <c r="N80" s="17"/>
      <c r="O80" s="1"/>
      <c r="P80" s="1"/>
      <c r="Q80" s="1"/>
      <c r="R80" s="1"/>
      <c r="S80" s="1"/>
      <c r="T80" s="1"/>
      <c r="U80" s="1"/>
      <c r="V80" s="1"/>
      <c r="W80" s="1"/>
      <c r="X80" s="1"/>
      <c r="Y80" s="1"/>
      <c r="Z80" s="1"/>
      <c r="AA80" s="1"/>
    </row>
    <row r="81" spans="1:27" x14ac:dyDescent="0.25">
      <c r="A81" s="1"/>
      <c r="B81" s="1"/>
      <c r="C81" s="1"/>
      <c r="D81" s="1"/>
      <c r="E81" s="1"/>
      <c r="F81" s="1"/>
      <c r="G81" s="1"/>
      <c r="H81" s="1"/>
      <c r="I81" s="17"/>
      <c r="J81" s="17"/>
      <c r="K81" s="17"/>
      <c r="L81" s="17"/>
      <c r="M81" s="17"/>
      <c r="N81" s="17"/>
      <c r="O81" s="1"/>
      <c r="P81" s="1"/>
      <c r="Q81" s="1"/>
      <c r="R81" s="1"/>
      <c r="S81" s="1"/>
      <c r="T81" s="1"/>
      <c r="U81" s="1"/>
      <c r="V81" s="1"/>
      <c r="W81" s="1"/>
      <c r="X81" s="1"/>
      <c r="Y81" s="1"/>
      <c r="Z81" s="1"/>
      <c r="AA81" s="1"/>
    </row>
  </sheetData>
  <sheetProtection password="ECFE" sheet="1" objects="1" scenarios="1"/>
  <mergeCells count="9">
    <mergeCell ref="A63:A73"/>
    <mergeCell ref="A48:A62"/>
    <mergeCell ref="I9:R9"/>
    <mergeCell ref="T9:AA9"/>
    <mergeCell ref="D5:M5"/>
    <mergeCell ref="A11:A22"/>
    <mergeCell ref="A23:A33"/>
    <mergeCell ref="A34:A39"/>
    <mergeCell ref="A40:A47"/>
  </mergeCells>
  <conditionalFormatting sqref="AF7:AF8">
    <cfRule type="cellIs" dxfId="22" priority="305" stopIfTrue="1" operator="equal">
      <formula>$AF$7</formula>
    </cfRule>
  </conditionalFormatting>
  <conditionalFormatting sqref="I11:I73">
    <cfRule type="cellIs" dxfId="21" priority="304" stopIfTrue="1" operator="equal">
      <formula>"x"</formula>
    </cfRule>
  </conditionalFormatting>
  <conditionalFormatting sqref="J11:J73">
    <cfRule type="cellIs" dxfId="20" priority="303" operator="equal">
      <formula>"x"</formula>
    </cfRule>
  </conditionalFormatting>
  <conditionalFormatting sqref="K11:K73">
    <cfRule type="cellIs" dxfId="19" priority="302" operator="equal">
      <formula>"x"</formula>
    </cfRule>
  </conditionalFormatting>
  <conditionalFormatting sqref="L11:L73">
    <cfRule type="cellIs" dxfId="18" priority="301" stopIfTrue="1" operator="equal">
      <formula>"x"</formula>
    </cfRule>
  </conditionalFormatting>
  <conditionalFormatting sqref="M11:M73">
    <cfRule type="cellIs" dxfId="17" priority="300" operator="equal">
      <formula>"x"</formula>
    </cfRule>
  </conditionalFormatting>
  <conditionalFormatting sqref="N11:N32 N34:N61 N63:N73">
    <cfRule type="cellIs" dxfId="16" priority="79" stopIfTrue="1" operator="equal">
      <formula>"x"</formula>
    </cfRule>
  </conditionalFormatting>
  <conditionalFormatting sqref="N11:N73">
    <cfRule type="cellIs" dxfId="15" priority="41" stopIfTrue="1" operator="equal">
      <formula>$AF$8</formula>
    </cfRule>
    <cfRule type="cellIs" dxfId="14" priority="42" stopIfTrue="1" operator="equal">
      <formula>$AF$7</formula>
    </cfRule>
  </conditionalFormatting>
  <dataValidations count="1">
    <dataValidation type="list" allowBlank="1" showInputMessage="1" showErrorMessage="1" sqref="N11:N73">
      <formula1>$AF$7:$AF$8</formula1>
    </dataValidation>
  </dataValidations>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zoomScale="90" zoomScaleNormal="90" zoomScalePageLayoutView="70" workbookViewId="0"/>
  </sheetViews>
  <sheetFormatPr defaultRowHeight="15" x14ac:dyDescent="0.25"/>
  <cols>
    <col min="1" max="1" width="0.85546875" customWidth="1"/>
    <col min="2" max="2" width="36.7109375" customWidth="1"/>
    <col min="3" max="3" width="14.28515625" customWidth="1"/>
    <col min="5" max="5" width="13.28515625" customWidth="1"/>
    <col min="6" max="6" width="11.85546875" customWidth="1"/>
    <col min="22" max="16384" width="9.140625" style="4"/>
  </cols>
  <sheetData>
    <row r="1" spans="1:21" x14ac:dyDescent="0.25">
      <c r="A1" s="3" t="s">
        <v>0</v>
      </c>
      <c r="B1" s="2"/>
      <c r="C1" s="2"/>
      <c r="D1" s="2"/>
      <c r="E1" s="2"/>
      <c r="F1" s="2"/>
      <c r="G1" s="2"/>
      <c r="H1" s="15"/>
      <c r="I1" s="15"/>
      <c r="J1" s="15"/>
      <c r="K1" s="15"/>
      <c r="L1" s="15"/>
      <c r="M1" s="15"/>
      <c r="N1" s="2"/>
      <c r="O1" s="2"/>
      <c r="P1" s="2"/>
      <c r="Q1" s="2"/>
      <c r="R1" s="2"/>
      <c r="S1" s="2"/>
      <c r="T1" s="2"/>
      <c r="U1" s="2"/>
    </row>
    <row r="2" spans="1:21" ht="4.1500000000000004" customHeight="1" x14ac:dyDescent="0.25">
      <c r="A2" s="4"/>
      <c r="B2" s="4"/>
      <c r="C2" s="4"/>
      <c r="D2" s="4"/>
      <c r="E2" s="4"/>
      <c r="F2" s="4"/>
      <c r="G2" s="4"/>
      <c r="H2" s="16"/>
      <c r="I2" s="16"/>
      <c r="J2" s="16"/>
      <c r="K2" s="16"/>
      <c r="L2" s="16"/>
      <c r="M2" s="16"/>
      <c r="N2" s="4"/>
      <c r="O2" s="4"/>
      <c r="P2" s="4"/>
      <c r="Q2" s="4"/>
      <c r="R2" s="4"/>
      <c r="S2" s="4"/>
      <c r="T2" s="4"/>
      <c r="U2" s="4"/>
    </row>
    <row r="3" spans="1:21" s="177" customFormat="1" ht="15.75" thickBot="1" x14ac:dyDescent="0.3">
      <c r="A3" s="355" t="str">
        <f>'Monitoria Anual 1'!A3</f>
        <v>PAN DA TONINHA</v>
      </c>
      <c r="B3" s="355"/>
      <c r="C3" s="355"/>
      <c r="D3" s="355"/>
      <c r="E3" s="355"/>
      <c r="F3" s="355"/>
      <c r="G3" s="355"/>
      <c r="H3" s="355"/>
      <c r="I3" s="355"/>
      <c r="J3" s="355"/>
      <c r="K3" s="355"/>
      <c r="L3" s="355"/>
      <c r="M3" s="355"/>
      <c r="N3" s="355"/>
      <c r="O3" s="355"/>
      <c r="P3" s="355"/>
      <c r="Q3" s="5"/>
      <c r="R3" s="5"/>
      <c r="S3" s="5"/>
      <c r="T3" s="5"/>
      <c r="U3" s="5"/>
    </row>
    <row r="4" spans="1:21" ht="15.75" thickTop="1" x14ac:dyDescent="0.25">
      <c r="A4" s="1"/>
      <c r="B4" s="1"/>
      <c r="C4" s="1"/>
      <c r="D4" s="1"/>
      <c r="E4" s="1"/>
      <c r="F4" s="1"/>
      <c r="G4" s="1"/>
      <c r="H4" s="17"/>
      <c r="I4" s="17"/>
      <c r="J4" s="17"/>
      <c r="K4" s="17"/>
      <c r="L4" s="17"/>
      <c r="M4" s="17"/>
      <c r="N4" s="1"/>
      <c r="O4" s="1"/>
      <c r="P4" s="1"/>
      <c r="Q4" s="1"/>
      <c r="R4" s="1"/>
      <c r="S4" s="1"/>
      <c r="T4" s="1"/>
      <c r="U4" s="1"/>
    </row>
    <row r="5" spans="1:21" s="178" customFormat="1" ht="39.75" customHeight="1" thickBot="1" x14ac:dyDescent="0.3">
      <c r="A5" s="7" t="s">
        <v>1</v>
      </c>
      <c r="B5" s="7"/>
      <c r="C5" s="358" t="str">
        <f>'Monitoria Anual 1'!D5</f>
        <v xml:space="preserve">EVITAR O DECLÍNIO POPULACIONAL DA TONINHA NA SUA ÁREA DE OCORRÊNCIA NO BRASIL (ES 18°20′S ATÉ RS 33°45′S) </v>
      </c>
      <c r="D5" s="358"/>
      <c r="E5" s="358"/>
      <c r="F5" s="358"/>
      <c r="G5" s="358"/>
      <c r="H5" s="358"/>
      <c r="I5" s="358"/>
      <c r="J5" s="358"/>
      <c r="K5" s="358"/>
      <c r="L5" s="358"/>
      <c r="M5" s="358"/>
      <c r="N5" s="358"/>
      <c r="O5" s="358"/>
      <c r="P5" s="359"/>
      <c r="Q5" s="6"/>
      <c r="R5" s="6"/>
      <c r="S5" s="6"/>
      <c r="T5" s="6"/>
      <c r="U5" s="6"/>
    </row>
    <row r="6" spans="1:21" ht="15.75" thickTop="1" x14ac:dyDescent="0.25">
      <c r="A6" s="1"/>
      <c r="B6" s="1"/>
      <c r="C6" s="334"/>
      <c r="D6" s="334"/>
      <c r="E6" s="334"/>
      <c r="F6" s="334"/>
      <c r="G6" s="334"/>
      <c r="H6" s="335"/>
      <c r="I6" s="335"/>
      <c r="J6" s="335"/>
      <c r="K6" s="335"/>
      <c r="L6" s="335"/>
      <c r="M6" s="335"/>
      <c r="N6" s="334"/>
      <c r="O6" s="334"/>
      <c r="P6" s="334"/>
      <c r="Q6" s="1"/>
      <c r="R6" s="1"/>
      <c r="S6" s="1"/>
      <c r="T6" s="1"/>
      <c r="U6" s="1"/>
    </row>
    <row r="7" spans="1:21" ht="15.75" thickBot="1" x14ac:dyDescent="0.3">
      <c r="A7" s="7" t="s">
        <v>2</v>
      </c>
      <c r="B7" s="7"/>
      <c r="C7" s="339">
        <f>'Monitoria Anual 2'!D7</f>
        <v>41214</v>
      </c>
      <c r="D7" s="337"/>
      <c r="E7" s="337"/>
      <c r="F7" s="337"/>
      <c r="G7" s="337"/>
      <c r="H7" s="335"/>
      <c r="I7" s="335"/>
      <c r="J7" s="335"/>
      <c r="K7" s="335"/>
      <c r="L7" s="335"/>
      <c r="M7" s="335"/>
      <c r="N7" s="334"/>
      <c r="O7" s="334"/>
      <c r="P7" s="334"/>
      <c r="Q7" s="1"/>
      <c r="R7" s="1"/>
      <c r="S7" s="1"/>
      <c r="T7" s="1"/>
      <c r="U7" s="1"/>
    </row>
    <row r="8" spans="1:21" ht="15.75" thickTop="1" x14ac:dyDescent="0.25"/>
    <row r="9" spans="1:21" ht="18.75" x14ac:dyDescent="0.25">
      <c r="A9" s="37" t="s">
        <v>32</v>
      </c>
      <c r="B9" s="37"/>
      <c r="C9" s="37"/>
      <c r="D9" s="37"/>
      <c r="E9" s="37"/>
      <c r="F9" s="37"/>
      <c r="G9" s="37"/>
      <c r="H9" s="37"/>
      <c r="I9" s="37"/>
      <c r="J9" s="37"/>
      <c r="K9" s="37"/>
      <c r="L9" s="37"/>
      <c r="M9" s="37"/>
      <c r="N9" s="37"/>
      <c r="O9" s="37"/>
      <c r="P9" s="37"/>
      <c r="Q9" s="37"/>
      <c r="R9" s="37"/>
      <c r="S9" s="37"/>
      <c r="T9" s="37"/>
      <c r="U9" s="37"/>
    </row>
    <row r="11" spans="1:21" x14ac:dyDescent="0.25">
      <c r="B11" s="28" t="s">
        <v>43</v>
      </c>
      <c r="C11" s="29"/>
      <c r="D11" s="29"/>
    </row>
    <row r="12" spans="1:21" x14ac:dyDescent="0.25">
      <c r="E12" s="357"/>
      <c r="F12" s="357"/>
    </row>
    <row r="13" spans="1:21" ht="58.5" customHeight="1" thickBot="1" x14ac:dyDescent="0.3">
      <c r="B13" s="360" t="s">
        <v>34</v>
      </c>
      <c r="C13" s="361"/>
      <c r="D13" s="361"/>
      <c r="E13" s="361"/>
      <c r="F13" s="361"/>
    </row>
    <row r="14" spans="1:21" s="178" customFormat="1" ht="31.9" customHeight="1" thickTop="1" thickBot="1" x14ac:dyDescent="0.3">
      <c r="A14" s="52"/>
      <c r="B14" s="53" t="s">
        <v>40</v>
      </c>
      <c r="C14" s="55" t="s">
        <v>68</v>
      </c>
      <c r="D14" s="54" t="s">
        <v>41</v>
      </c>
      <c r="E14" s="76" t="s">
        <v>63</v>
      </c>
      <c r="F14" s="77" t="s">
        <v>41</v>
      </c>
      <c r="G14" s="52"/>
      <c r="H14" s="52"/>
      <c r="I14" s="52"/>
      <c r="J14" s="52"/>
      <c r="K14" s="52"/>
      <c r="L14" s="52"/>
      <c r="M14" s="52"/>
      <c r="N14" s="52"/>
      <c r="O14" s="52"/>
      <c r="P14" s="52"/>
      <c r="Q14" s="52"/>
      <c r="R14" s="52"/>
      <c r="S14" s="52"/>
      <c r="T14" s="52"/>
      <c r="U14" s="52"/>
    </row>
    <row r="15" spans="1:21" ht="16.5" thickTop="1" x14ac:dyDescent="0.25">
      <c r="B15" s="38" t="s">
        <v>35</v>
      </c>
      <c r="C15" s="63"/>
      <c r="D15" s="64"/>
      <c r="E15" s="63">
        <f>COUNTA('Monitoria Anual 2'!N11:N73)</f>
        <v>2</v>
      </c>
      <c r="F15" s="64"/>
    </row>
    <row r="16" spans="1:21" ht="15.75" x14ac:dyDescent="0.25">
      <c r="B16" s="35" t="s">
        <v>47</v>
      </c>
      <c r="C16" s="65">
        <f>COUNTA('Monitoria Anual 2'!I11:I73)</f>
        <v>1</v>
      </c>
      <c r="D16" s="66">
        <f>C16/C22</f>
        <v>1.5873015873015872E-2</v>
      </c>
      <c r="E16" s="65">
        <f>C16-1</f>
        <v>0</v>
      </c>
      <c r="F16" s="66">
        <f t="shared" ref="F16:F21" si="0">E16/$E$22</f>
        <v>0</v>
      </c>
    </row>
    <row r="17" spans="2:9" ht="15.75" x14ac:dyDescent="0.25">
      <c r="B17" s="30" t="s">
        <v>36</v>
      </c>
      <c r="C17" s="67">
        <f>COUNTA('Monitoria Anual 2'!J11:J73)</f>
        <v>20</v>
      </c>
      <c r="D17" s="68">
        <f>C17/C22</f>
        <v>0.31746031746031744</v>
      </c>
      <c r="E17" s="67">
        <f>C17</f>
        <v>20</v>
      </c>
      <c r="F17" s="66">
        <f t="shared" si="0"/>
        <v>0.32786885245901637</v>
      </c>
    </row>
    <row r="18" spans="2:9" ht="15.75" x14ac:dyDescent="0.25">
      <c r="B18" s="31" t="s">
        <v>37</v>
      </c>
      <c r="C18" s="67">
        <f>COUNTA('Monitoria Anual 2'!K11:K73)</f>
        <v>9</v>
      </c>
      <c r="D18" s="68">
        <f>C18/C22</f>
        <v>0.14285714285714285</v>
      </c>
      <c r="E18" s="67">
        <f>C18</f>
        <v>9</v>
      </c>
      <c r="F18" s="66">
        <f t="shared" si="0"/>
        <v>0.14754098360655737</v>
      </c>
    </row>
    <row r="19" spans="2:9" ht="15.75" x14ac:dyDescent="0.25">
      <c r="B19" s="32" t="s">
        <v>38</v>
      </c>
      <c r="C19" s="67">
        <f>COUNTA('Monitoria Anual 2'!L11:L73)</f>
        <v>18</v>
      </c>
      <c r="D19" s="68">
        <f>C19/C22</f>
        <v>0.2857142857142857</v>
      </c>
      <c r="E19" s="67">
        <f>C19-1</f>
        <v>17</v>
      </c>
      <c r="F19" s="66">
        <f t="shared" si="0"/>
        <v>0.27868852459016391</v>
      </c>
    </row>
    <row r="20" spans="2:9" ht="16.5" thickBot="1" x14ac:dyDescent="0.3">
      <c r="B20" s="33" t="s">
        <v>39</v>
      </c>
      <c r="C20" s="67">
        <f>COUNTA('Monitoria Anual 2'!M11:M73)</f>
        <v>15</v>
      </c>
      <c r="D20" s="68">
        <f>C20/C22</f>
        <v>0.23809523809523808</v>
      </c>
      <c r="E20" s="67">
        <f>C20</f>
        <v>15</v>
      </c>
      <c r="F20" s="66">
        <f t="shared" si="0"/>
        <v>0.24590163934426229</v>
      </c>
    </row>
    <row r="21" spans="2:9" ht="17.25" thickTop="1" thickBot="1" x14ac:dyDescent="0.3">
      <c r="B21" s="60" t="s">
        <v>58</v>
      </c>
      <c r="C21" s="67"/>
      <c r="D21" s="68"/>
      <c r="E21" s="67">
        <f>'Monitoria Anual 2'!B79</f>
        <v>0</v>
      </c>
      <c r="F21" s="66">
        <f t="shared" si="0"/>
        <v>0</v>
      </c>
    </row>
    <row r="22" spans="2:9" ht="16.5" thickTop="1" thickBot="1" x14ac:dyDescent="0.3">
      <c r="B22" s="70" t="s">
        <v>42</v>
      </c>
      <c r="C22" s="71">
        <f>C16+C17+C18+C19+C20</f>
        <v>63</v>
      </c>
      <c r="D22" s="72">
        <f>SUM(D15:D21)</f>
        <v>1</v>
      </c>
      <c r="E22" s="71">
        <f>SUM(E16:E21)</f>
        <v>61</v>
      </c>
      <c r="F22" s="69">
        <f>SUM(F16:F21)</f>
        <v>1</v>
      </c>
    </row>
    <row r="23" spans="2:9" ht="16.5" thickTop="1" thickBot="1" x14ac:dyDescent="0.3">
      <c r="B23" s="356" t="s">
        <v>67</v>
      </c>
      <c r="C23" s="356"/>
      <c r="D23" s="356"/>
      <c r="E23" s="75">
        <f>COUNTIF('Monitoria Anual 2'!N11:N73,'Monitoria Anual 2'!AF7)</f>
        <v>2</v>
      </c>
      <c r="F23" s="73"/>
    </row>
    <row r="24" spans="2:9" ht="16.5" thickTop="1" thickBot="1" x14ac:dyDescent="0.3">
      <c r="B24" s="356" t="s">
        <v>66</v>
      </c>
      <c r="C24" s="356"/>
      <c r="D24" s="356"/>
      <c r="E24" s="75">
        <f>COUNTIF('Monitoria Anual 2'!N11:N73,'Monitoria Anual 2'!AF8)</f>
        <v>0</v>
      </c>
      <c r="F24" s="74"/>
    </row>
    <row r="25" spans="2:9" ht="15.75" thickTop="1" x14ac:dyDescent="0.25"/>
    <row r="26" spans="2:9" x14ac:dyDescent="0.25">
      <c r="B26" s="28" t="s">
        <v>44</v>
      </c>
      <c r="C26" s="29"/>
      <c r="D26" s="29"/>
    </row>
    <row r="27" spans="2:9" ht="3" customHeight="1" x14ac:dyDescent="0.25"/>
    <row r="28" spans="2:9" ht="36" customHeight="1" x14ac:dyDescent="0.25">
      <c r="B28" s="36" t="s">
        <v>33</v>
      </c>
      <c r="C28" s="34">
        <f>COUNTA('Monitoria Anual 2'!A11:A73)</f>
        <v>6</v>
      </c>
    </row>
    <row r="29" spans="2:9" ht="6.6" customHeight="1" x14ac:dyDescent="0.25"/>
    <row r="30" spans="2:9" x14ac:dyDescent="0.25">
      <c r="B30" s="219" t="s">
        <v>45</v>
      </c>
      <c r="C30" s="220" t="s">
        <v>46</v>
      </c>
      <c r="D30" s="221"/>
      <c r="E30" s="222"/>
      <c r="F30" s="223"/>
      <c r="G30" s="224"/>
      <c r="H30" s="225"/>
      <c r="I30" s="226"/>
    </row>
    <row r="31" spans="2:9" x14ac:dyDescent="0.25">
      <c r="B31" s="227" t="s">
        <v>48</v>
      </c>
      <c r="C31" s="228">
        <f>COUNTA('Monitoria Anual 2'!B11:B22)</f>
        <v>12</v>
      </c>
      <c r="D31" s="229">
        <f>COUNTA('Monitoria Anual 2'!N11:N22)</f>
        <v>2</v>
      </c>
      <c r="E31" s="229">
        <f>COUNTA('Monitoria Anual 2'!I11:I22)</f>
        <v>1</v>
      </c>
      <c r="F31" s="229">
        <f>COUNTA('Monitoria Anual 2'!J11:J22)</f>
        <v>2</v>
      </c>
      <c r="G31" s="229">
        <f>COUNTA('Monitoria Anual 2'!K11:K22)</f>
        <v>3</v>
      </c>
      <c r="H31" s="229">
        <f>COUNTA('Monitoria Anual 2'!L11:L22)</f>
        <v>6</v>
      </c>
      <c r="I31" s="229">
        <f>COUNTA('Monitoria Anual 2'!M11:M22)</f>
        <v>0</v>
      </c>
    </row>
    <row r="32" spans="2:9" x14ac:dyDescent="0.25">
      <c r="B32" s="227" t="s">
        <v>49</v>
      </c>
      <c r="C32" s="228">
        <f>COUNTA('Monitoria Anual 2'!B23:B33)</f>
        <v>11</v>
      </c>
      <c r="D32" s="228">
        <f>COUNTA('Monitoria Anual 2'!N23:N33)</f>
        <v>0</v>
      </c>
      <c r="E32" s="228">
        <f>COUNTA('Monitoria Anual 2'!I23:I33)</f>
        <v>0</v>
      </c>
      <c r="F32" s="228">
        <f>COUNTA('Monitoria Anual 2'!J23:J33)</f>
        <v>1</v>
      </c>
      <c r="G32" s="228">
        <f>COUNTA('Monitoria Anual 2'!K23:K33)</f>
        <v>1</v>
      </c>
      <c r="H32" s="228">
        <f>COUNTA('Monitoria Anual 2'!L23:L33)</f>
        <v>2</v>
      </c>
      <c r="I32" s="228">
        <f>COUNTA('Monitoria Anual 2'!M23:M33)</f>
        <v>7</v>
      </c>
    </row>
    <row r="33" spans="2:9" x14ac:dyDescent="0.25">
      <c r="B33" s="227" t="s">
        <v>50</v>
      </c>
      <c r="C33" s="228">
        <f>COUNTA('Monitoria Anual 2'!B34:B39)</f>
        <v>6</v>
      </c>
      <c r="D33" s="228">
        <f>COUNTA('Monitoria Anual 2'!N34:N39)</f>
        <v>0</v>
      </c>
      <c r="E33" s="228">
        <f>COUNTA('Monitoria Anual 2'!I34:I39)</f>
        <v>0</v>
      </c>
      <c r="F33" s="228">
        <f>COUNTA('Monitoria Anual 2'!J34:J39)</f>
        <v>3</v>
      </c>
      <c r="G33" s="228">
        <f>COUNTA('Monitoria Anual 2'!K34:K39)</f>
        <v>1</v>
      </c>
      <c r="H33" s="228">
        <f>COUNTA('Monitoria Anual 2'!L34:L39)</f>
        <v>1</v>
      </c>
      <c r="I33" s="228">
        <f>COUNTA('Monitoria Anual 2'!M34:M39)</f>
        <v>1</v>
      </c>
    </row>
    <row r="34" spans="2:9" x14ac:dyDescent="0.25">
      <c r="B34" s="227" t="s">
        <v>51</v>
      </c>
      <c r="C34" s="228">
        <f>COUNTA('Monitoria Anual 2'!B40:B47)</f>
        <v>8</v>
      </c>
      <c r="D34" s="228">
        <f>COUNTA('Monitoria Anual 2'!N40:N47)</f>
        <v>0</v>
      </c>
      <c r="E34" s="228">
        <f>COUNTA('Monitoria Anual 2'!I40:I47)</f>
        <v>0</v>
      </c>
      <c r="F34" s="228">
        <f>COUNTA('Monitoria Anual 2'!J40:J47)</f>
        <v>6</v>
      </c>
      <c r="G34" s="228">
        <f>COUNTA('Monitoria Anual 2'!K40:K47)</f>
        <v>0</v>
      </c>
      <c r="H34" s="228">
        <f>COUNTA('Monitoria Anual 2'!L40:L47)</f>
        <v>0</v>
      </c>
      <c r="I34" s="228">
        <f>COUNTA('Monitoria Anual 2'!M40:M47)</f>
        <v>2</v>
      </c>
    </row>
    <row r="35" spans="2:9" x14ac:dyDescent="0.25">
      <c r="B35" s="227" t="s">
        <v>52</v>
      </c>
      <c r="C35" s="228">
        <f>COUNTA('Monitoria Anual 2'!B48:B62)</f>
        <v>15</v>
      </c>
      <c r="D35" s="228">
        <f>COUNTA('Monitoria Anual 2'!N48:N62)</f>
        <v>0</v>
      </c>
      <c r="E35" s="228">
        <f>COUNTA('Monitoria Anual 2'!I48:I62)</f>
        <v>0</v>
      </c>
      <c r="F35" s="228">
        <f>COUNTA('Monitoria Anual 2'!J48:J62)</f>
        <v>5</v>
      </c>
      <c r="G35" s="228">
        <f>COUNTA('Monitoria Anual 2'!K48:K62)</f>
        <v>1</v>
      </c>
      <c r="H35" s="228">
        <f>COUNTA('Monitoria Anual 2'!L48:L62)</f>
        <v>4</v>
      </c>
      <c r="I35" s="228">
        <f>COUNTA('Monitoria Anual 2'!M48:M62)</f>
        <v>5</v>
      </c>
    </row>
    <row r="36" spans="2:9" x14ac:dyDescent="0.25">
      <c r="B36" s="227" t="s">
        <v>53</v>
      </c>
      <c r="C36" s="228">
        <f>COUNTA('Monitoria Anual 2'!B63:B73)</f>
        <v>11</v>
      </c>
      <c r="D36" s="228">
        <f>COUNTA('Monitoria Anual 2'!N63:N73)</f>
        <v>0</v>
      </c>
      <c r="E36" s="228">
        <f>COUNTA('Monitoria Anual 2'!I63:I73)</f>
        <v>0</v>
      </c>
      <c r="F36" s="228">
        <f>COUNTA('Monitoria Anual 2'!J63:J73)</f>
        <v>3</v>
      </c>
      <c r="G36" s="228">
        <f>COUNTA('Monitoria Anual 2'!K63:K73)</f>
        <v>3</v>
      </c>
      <c r="H36" s="228">
        <f>COUNTA('Monitoria Anual 2'!L63:L73)</f>
        <v>5</v>
      </c>
      <c r="I36" s="228">
        <f>COUNTA('Monitoria Anual 2'!M63:M73)</f>
        <v>0</v>
      </c>
    </row>
  </sheetData>
  <sheetProtection password="ECFE" sheet="1" objects="1" scenarios="1"/>
  <mergeCells count="6">
    <mergeCell ref="A3:P3"/>
    <mergeCell ref="B23:D23"/>
    <mergeCell ref="B24:D24"/>
    <mergeCell ref="E12:F12"/>
    <mergeCell ref="C5:P5"/>
    <mergeCell ref="B13:F13"/>
  </mergeCells>
  <conditionalFormatting sqref="D31:I36">
    <cfRule type="cellIs" dxfId="13" priority="10" stopIfTrue="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ignoredErrors>
    <ignoredError sqref="E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
  <sheetViews>
    <sheetView showGridLines="0" topLeftCell="A62" zoomScale="70" zoomScaleNormal="70" workbookViewId="0">
      <pane xSplit="2" topLeftCell="K1" activePane="topRight" state="frozen"/>
      <selection activeCell="Q10" sqref="Q10"/>
      <selection pane="topRight" activeCell="P65" sqref="P65"/>
    </sheetView>
  </sheetViews>
  <sheetFormatPr defaultColWidth="8.85546875" defaultRowHeight="15" x14ac:dyDescent="0.25"/>
  <cols>
    <col min="1" max="1" width="35.28515625" style="4" customWidth="1"/>
    <col min="2" max="2" width="56.5703125" style="4" customWidth="1"/>
    <col min="3" max="3" width="32.42578125" style="4" customWidth="1"/>
    <col min="4" max="4" width="19.42578125" style="215" customWidth="1"/>
    <col min="5" max="5" width="25.7109375" style="215" customWidth="1"/>
    <col min="6" max="6" width="27.5703125" style="4" customWidth="1"/>
    <col min="7" max="7" width="46.5703125" style="4" customWidth="1"/>
    <col min="8" max="8" width="27.7109375" style="4" bestFit="1" customWidth="1"/>
    <col min="9" max="14" width="26.7109375" style="16" customWidth="1"/>
    <col min="15" max="15" width="37.85546875" style="4" customWidth="1"/>
    <col min="16" max="16" width="28.7109375" style="4" customWidth="1"/>
    <col min="17" max="17" width="40" style="4" customWidth="1"/>
    <col min="18" max="19" width="26.7109375" style="4" customWidth="1"/>
    <col min="20" max="21" width="28.85546875" style="4" customWidth="1"/>
    <col min="22" max="26" width="18.7109375" style="4" customWidth="1"/>
    <col min="27" max="27" width="22.7109375" style="4" customWidth="1"/>
    <col min="28" max="31" width="8.85546875" style="4"/>
    <col min="32" max="32" width="0" style="4" hidden="1" customWidth="1"/>
    <col min="33" max="16384" width="8.85546875" style="4"/>
  </cols>
  <sheetData>
    <row r="1" spans="1:32" x14ac:dyDescent="0.25">
      <c r="A1" s="3" t="s">
        <v>0</v>
      </c>
      <c r="B1" s="2"/>
      <c r="C1" s="2"/>
      <c r="D1" s="214"/>
      <c r="E1" s="214"/>
      <c r="F1" s="2"/>
      <c r="G1" s="2"/>
      <c r="H1" s="2"/>
      <c r="I1" s="15"/>
      <c r="J1" s="15"/>
      <c r="K1" s="15"/>
      <c r="L1" s="15"/>
      <c r="M1" s="15"/>
      <c r="N1" s="15"/>
      <c r="O1" s="2"/>
      <c r="P1" s="2"/>
      <c r="Q1" s="2"/>
      <c r="R1" s="2"/>
      <c r="S1" s="2"/>
      <c r="T1" s="2"/>
      <c r="U1" s="2"/>
      <c r="V1" s="2"/>
      <c r="W1" s="2"/>
      <c r="X1" s="2"/>
      <c r="Y1" s="2"/>
      <c r="Z1" s="2"/>
      <c r="AA1" s="2"/>
    </row>
    <row r="3" spans="1:32" s="177" customFormat="1" ht="16.5" thickBot="1" x14ac:dyDescent="0.3">
      <c r="A3" s="135" t="s">
        <v>70</v>
      </c>
      <c r="B3" s="59"/>
      <c r="C3" s="59"/>
      <c r="D3" s="216"/>
      <c r="E3" s="216"/>
      <c r="F3" s="59"/>
      <c r="G3" s="59"/>
      <c r="H3" s="59"/>
      <c r="I3" s="59"/>
      <c r="J3" s="59"/>
      <c r="K3" s="59"/>
      <c r="L3" s="59"/>
      <c r="M3" s="59"/>
      <c r="N3" s="5"/>
      <c r="O3" s="59"/>
      <c r="P3" s="59"/>
      <c r="Q3" s="59"/>
      <c r="R3" s="5"/>
      <c r="S3" s="5"/>
      <c r="T3" s="5"/>
      <c r="U3" s="5"/>
      <c r="V3" s="5"/>
      <c r="W3" s="5"/>
      <c r="X3" s="5"/>
      <c r="Y3" s="5"/>
      <c r="Z3" s="5"/>
      <c r="AA3" s="5"/>
    </row>
    <row r="4" spans="1:32" ht="15.75" thickTop="1" x14ac:dyDescent="0.25">
      <c r="A4" s="1"/>
      <c r="B4" s="1"/>
      <c r="C4" s="1"/>
      <c r="D4" s="217"/>
      <c r="E4" s="217"/>
      <c r="F4" s="1"/>
      <c r="G4" s="1"/>
      <c r="H4" s="1"/>
      <c r="I4" s="17"/>
      <c r="J4" s="17"/>
      <c r="K4" s="17"/>
      <c r="L4" s="17"/>
      <c r="M4" s="17"/>
      <c r="N4" s="17"/>
      <c r="O4" s="1"/>
      <c r="P4" s="1"/>
      <c r="Q4" s="1"/>
      <c r="R4" s="1"/>
      <c r="S4" s="1"/>
      <c r="T4" s="1"/>
      <c r="U4" s="1"/>
      <c r="V4" s="1"/>
      <c r="W4" s="1"/>
      <c r="X4" s="1"/>
      <c r="Y4" s="1"/>
      <c r="Z4" s="1"/>
      <c r="AA4" s="1"/>
    </row>
    <row r="5" spans="1:32" s="178" customFormat="1" ht="19.5" thickBot="1" x14ac:dyDescent="0.3">
      <c r="A5" s="7" t="s">
        <v>1</v>
      </c>
      <c r="B5" s="7"/>
      <c r="C5" s="8"/>
      <c r="D5" s="345" t="s">
        <v>71</v>
      </c>
      <c r="E5" s="346"/>
      <c r="F5" s="346"/>
      <c r="G5" s="346"/>
      <c r="H5" s="346"/>
      <c r="I5" s="346"/>
      <c r="J5" s="346"/>
      <c r="K5" s="346"/>
      <c r="L5" s="346"/>
      <c r="M5" s="347"/>
      <c r="N5" s="6"/>
      <c r="O5" s="6"/>
      <c r="P5" s="6"/>
      <c r="Q5" s="6"/>
      <c r="R5" s="6"/>
      <c r="S5" s="6"/>
      <c r="T5" s="6"/>
      <c r="U5" s="6"/>
      <c r="V5" s="6"/>
      <c r="W5" s="6"/>
      <c r="X5" s="6"/>
      <c r="Y5" s="6"/>
      <c r="Z5" s="6"/>
      <c r="AA5" s="6"/>
    </row>
    <row r="6" spans="1:32" ht="15.75" thickTop="1" x14ac:dyDescent="0.25">
      <c r="A6" s="1"/>
      <c r="B6" s="1"/>
      <c r="C6" s="1"/>
      <c r="D6" s="334"/>
      <c r="E6" s="334"/>
      <c r="F6" s="334"/>
      <c r="G6" s="334"/>
      <c r="H6" s="334"/>
      <c r="I6" s="335"/>
      <c r="J6" s="335"/>
      <c r="K6" s="335"/>
      <c r="L6" s="335"/>
      <c r="M6" s="335"/>
      <c r="N6" s="17"/>
      <c r="O6" s="1"/>
      <c r="P6" s="1"/>
      <c r="Q6" s="1"/>
      <c r="R6" s="1"/>
      <c r="S6" s="1"/>
      <c r="T6" s="1"/>
      <c r="U6" s="1"/>
      <c r="V6" s="1"/>
      <c r="W6" s="1"/>
      <c r="X6" s="1"/>
      <c r="Y6" s="1"/>
      <c r="Z6" s="1"/>
      <c r="AA6" s="1"/>
    </row>
    <row r="7" spans="1:32" ht="15.75" thickBot="1" x14ac:dyDescent="0.3">
      <c r="A7" s="7" t="s">
        <v>2</v>
      </c>
      <c r="B7" s="7"/>
      <c r="C7" s="7"/>
      <c r="D7" s="337" t="s">
        <v>816</v>
      </c>
      <c r="E7" s="337"/>
      <c r="F7" s="337"/>
      <c r="G7" s="337"/>
      <c r="H7" s="335"/>
      <c r="I7" s="335"/>
      <c r="J7" s="335"/>
      <c r="K7" s="335"/>
      <c r="L7" s="335"/>
      <c r="M7" s="335"/>
      <c r="N7" s="17"/>
      <c r="O7" s="1"/>
      <c r="P7" s="1"/>
      <c r="Q7" s="1"/>
      <c r="R7" s="1"/>
      <c r="S7" s="1"/>
      <c r="T7" s="1"/>
      <c r="U7" s="1"/>
      <c r="V7" s="1"/>
      <c r="W7" s="1"/>
      <c r="X7" s="1"/>
      <c r="Y7" s="1"/>
      <c r="Z7" s="1"/>
      <c r="AA7" s="1"/>
      <c r="AF7" s="4" t="s">
        <v>64</v>
      </c>
    </row>
    <row r="8" spans="1:32" ht="15.75" thickTop="1" x14ac:dyDescent="0.25">
      <c r="A8" s="1"/>
      <c r="B8" s="1"/>
      <c r="C8" s="1"/>
      <c r="D8" s="217"/>
      <c r="E8" s="217"/>
      <c r="F8" s="1"/>
      <c r="G8" s="1"/>
      <c r="H8" s="1"/>
      <c r="I8" s="17"/>
      <c r="J8" s="17"/>
      <c r="K8" s="17"/>
      <c r="L8" s="17"/>
      <c r="M8" s="17"/>
      <c r="N8" s="17"/>
      <c r="O8" s="1"/>
      <c r="P8" s="1"/>
      <c r="Q8" s="1"/>
      <c r="R8" s="1"/>
      <c r="S8" s="1"/>
      <c r="T8" s="1"/>
      <c r="U8" s="1"/>
      <c r="V8" s="1"/>
      <c r="W8" s="1"/>
      <c r="X8" s="1"/>
      <c r="Y8" s="1"/>
      <c r="Z8" s="1"/>
      <c r="AA8" s="1"/>
      <c r="AF8" s="179" t="s">
        <v>65</v>
      </c>
    </row>
    <row r="9" spans="1:32" ht="16.5" thickBot="1" x14ac:dyDescent="0.3">
      <c r="A9" s="46" t="s">
        <v>11</v>
      </c>
      <c r="B9" s="47"/>
      <c r="C9" s="47"/>
      <c r="D9" s="47"/>
      <c r="E9" s="47"/>
      <c r="F9" s="47"/>
      <c r="G9" s="47"/>
      <c r="H9" s="48"/>
      <c r="I9" s="352" t="s">
        <v>59</v>
      </c>
      <c r="J9" s="353"/>
      <c r="K9" s="353"/>
      <c r="L9" s="353"/>
      <c r="M9" s="353"/>
      <c r="N9" s="353"/>
      <c r="O9" s="353"/>
      <c r="P9" s="353"/>
      <c r="Q9" s="353"/>
      <c r="R9" s="354"/>
      <c r="S9" s="58"/>
      <c r="T9" s="342" t="s">
        <v>30</v>
      </c>
      <c r="U9" s="343"/>
      <c r="V9" s="343"/>
      <c r="W9" s="343"/>
      <c r="X9" s="343"/>
      <c r="Y9" s="343"/>
      <c r="Z9" s="343"/>
      <c r="AA9" s="344"/>
    </row>
    <row r="10" spans="1:32" ht="64.5" thickTop="1" thickBot="1" x14ac:dyDescent="0.3">
      <c r="A10" s="23" t="s">
        <v>3</v>
      </c>
      <c r="B10" s="23" t="s">
        <v>4</v>
      </c>
      <c r="C10" s="23" t="s">
        <v>5</v>
      </c>
      <c r="D10" s="23" t="s">
        <v>9</v>
      </c>
      <c r="E10" s="23" t="s">
        <v>10</v>
      </c>
      <c r="F10" s="23" t="s">
        <v>6</v>
      </c>
      <c r="G10" s="23" t="s">
        <v>8</v>
      </c>
      <c r="H10" s="23" t="s">
        <v>62</v>
      </c>
      <c r="I10" s="18" t="s">
        <v>12</v>
      </c>
      <c r="J10" s="19" t="s">
        <v>13</v>
      </c>
      <c r="K10" s="20" t="s">
        <v>14</v>
      </c>
      <c r="L10" s="21" t="s">
        <v>15</v>
      </c>
      <c r="M10" s="22" t="s">
        <v>16</v>
      </c>
      <c r="N10" s="50" t="s">
        <v>17</v>
      </c>
      <c r="O10" s="24" t="s">
        <v>18</v>
      </c>
      <c r="P10" s="24" t="s">
        <v>19</v>
      </c>
      <c r="Q10" s="24" t="s">
        <v>20</v>
      </c>
      <c r="R10" s="24" t="s">
        <v>21</v>
      </c>
      <c r="S10" s="24" t="s">
        <v>60</v>
      </c>
      <c r="T10" s="25" t="s">
        <v>22</v>
      </c>
      <c r="U10" s="26" t="s">
        <v>23</v>
      </c>
      <c r="V10" s="26" t="s">
        <v>24</v>
      </c>
      <c r="W10" s="26" t="s">
        <v>25</v>
      </c>
      <c r="X10" s="26" t="s">
        <v>26</v>
      </c>
      <c r="Y10" s="26" t="s">
        <v>27</v>
      </c>
      <c r="Z10" s="26" t="s">
        <v>28</v>
      </c>
      <c r="AA10" s="26" t="s">
        <v>29</v>
      </c>
    </row>
    <row r="11" spans="1:32" s="203" customFormat="1" ht="205.5" customHeight="1" thickTop="1" x14ac:dyDescent="0.25">
      <c r="A11" s="363" t="s">
        <v>72</v>
      </c>
      <c r="B11" s="189" t="s">
        <v>73</v>
      </c>
      <c r="C11" s="188" t="s">
        <v>74</v>
      </c>
      <c r="D11" s="190">
        <v>40391</v>
      </c>
      <c r="E11" s="190">
        <v>41244</v>
      </c>
      <c r="F11" s="188" t="s">
        <v>91</v>
      </c>
      <c r="G11" s="191" t="s">
        <v>412</v>
      </c>
      <c r="H11" s="192">
        <v>20000</v>
      </c>
      <c r="I11" s="201"/>
      <c r="J11" s="201" t="s">
        <v>61</v>
      </c>
      <c r="K11" s="202"/>
      <c r="L11" s="202"/>
      <c r="M11" s="202"/>
      <c r="N11" s="111"/>
      <c r="O11" s="112" t="s">
        <v>246</v>
      </c>
      <c r="P11" s="112"/>
      <c r="Q11" s="112"/>
      <c r="R11" s="202"/>
      <c r="S11" s="112"/>
      <c r="T11" s="202" t="s">
        <v>626</v>
      </c>
      <c r="U11" s="202"/>
      <c r="V11" s="111"/>
      <c r="W11" s="113">
        <v>42005</v>
      </c>
      <c r="X11" s="124" t="s">
        <v>627</v>
      </c>
      <c r="Y11" s="202"/>
      <c r="Z11" s="111" t="s">
        <v>628</v>
      </c>
      <c r="AA11" s="111"/>
    </row>
    <row r="12" spans="1:32" s="203" customFormat="1" ht="205.5" customHeight="1" x14ac:dyDescent="0.25">
      <c r="A12" s="364"/>
      <c r="B12" s="189" t="s">
        <v>75</v>
      </c>
      <c r="C12" s="188" t="s">
        <v>74</v>
      </c>
      <c r="D12" s="190">
        <v>41275</v>
      </c>
      <c r="E12" s="190">
        <v>41640</v>
      </c>
      <c r="F12" s="188" t="s">
        <v>92</v>
      </c>
      <c r="G12" s="191" t="s">
        <v>413</v>
      </c>
      <c r="H12" s="192">
        <v>20000</v>
      </c>
      <c r="I12" s="201"/>
      <c r="J12" s="201" t="s">
        <v>61</v>
      </c>
      <c r="K12" s="202"/>
      <c r="L12" s="202"/>
      <c r="M12" s="202"/>
      <c r="N12" s="111" t="s">
        <v>64</v>
      </c>
      <c r="O12" s="114" t="s">
        <v>629</v>
      </c>
      <c r="P12" s="114"/>
      <c r="Q12" s="114" t="s">
        <v>630</v>
      </c>
      <c r="R12" s="110" t="s">
        <v>92</v>
      </c>
      <c r="S12" s="114" t="s">
        <v>631</v>
      </c>
      <c r="T12" s="114"/>
      <c r="U12" s="114"/>
      <c r="V12" s="113"/>
      <c r="W12" s="113"/>
      <c r="X12" s="123"/>
      <c r="Y12" s="123"/>
      <c r="Z12" s="115" t="s">
        <v>632</v>
      </c>
      <c r="AA12" s="115"/>
    </row>
    <row r="13" spans="1:32" s="203" customFormat="1" ht="205.5" customHeight="1" x14ac:dyDescent="0.25">
      <c r="A13" s="364"/>
      <c r="B13" s="189" t="s">
        <v>76</v>
      </c>
      <c r="C13" s="188" t="s">
        <v>77</v>
      </c>
      <c r="D13" s="190">
        <v>40391</v>
      </c>
      <c r="E13" s="190">
        <v>41244</v>
      </c>
      <c r="F13" s="188" t="s">
        <v>93</v>
      </c>
      <c r="G13" s="191" t="s">
        <v>414</v>
      </c>
      <c r="H13" s="192">
        <v>18000</v>
      </c>
      <c r="I13" s="201"/>
      <c r="J13" s="201"/>
      <c r="K13" s="202"/>
      <c r="L13" s="202"/>
      <c r="M13" s="202" t="s">
        <v>61</v>
      </c>
      <c r="N13" s="111"/>
      <c r="O13" s="114" t="s">
        <v>16</v>
      </c>
      <c r="P13" s="114" t="s">
        <v>633</v>
      </c>
      <c r="Q13" s="114"/>
      <c r="R13" s="115" t="s">
        <v>634</v>
      </c>
      <c r="S13" s="114"/>
      <c r="T13" s="114"/>
      <c r="U13" s="114"/>
      <c r="V13" s="115"/>
      <c r="W13" s="115"/>
      <c r="X13" s="123"/>
      <c r="Y13" s="123"/>
      <c r="Z13" s="115"/>
      <c r="AA13" s="115"/>
    </row>
    <row r="14" spans="1:32" s="203" customFormat="1" ht="205.5" customHeight="1" x14ac:dyDescent="0.25">
      <c r="A14" s="364"/>
      <c r="B14" s="189" t="s">
        <v>78</v>
      </c>
      <c r="C14" s="188" t="s">
        <v>74</v>
      </c>
      <c r="D14" s="190">
        <v>40391</v>
      </c>
      <c r="E14" s="190">
        <v>41244</v>
      </c>
      <c r="F14" s="188" t="s">
        <v>91</v>
      </c>
      <c r="G14" s="191" t="s">
        <v>415</v>
      </c>
      <c r="H14" s="192">
        <v>20000</v>
      </c>
      <c r="I14" s="201"/>
      <c r="J14" s="201" t="s">
        <v>61</v>
      </c>
      <c r="K14" s="202"/>
      <c r="L14" s="202"/>
      <c r="M14" s="202"/>
      <c r="N14" s="111"/>
      <c r="O14" s="114" t="s">
        <v>246</v>
      </c>
      <c r="P14" s="114"/>
      <c r="Q14" s="114"/>
      <c r="R14" s="115"/>
      <c r="S14" s="114"/>
      <c r="T14" s="114" t="s">
        <v>635</v>
      </c>
      <c r="U14" s="114"/>
      <c r="V14" s="115"/>
      <c r="W14" s="113">
        <v>41974</v>
      </c>
      <c r="X14" s="115" t="s">
        <v>636</v>
      </c>
      <c r="Y14" s="123"/>
      <c r="Z14" s="115" t="s">
        <v>637</v>
      </c>
      <c r="AA14" s="115"/>
    </row>
    <row r="15" spans="1:32" s="203" customFormat="1" ht="205.5" customHeight="1" x14ac:dyDescent="0.25">
      <c r="A15" s="364"/>
      <c r="B15" s="189" t="s">
        <v>79</v>
      </c>
      <c r="C15" s="188" t="s">
        <v>74</v>
      </c>
      <c r="D15" s="190">
        <v>41275</v>
      </c>
      <c r="E15" s="190">
        <v>42005</v>
      </c>
      <c r="F15" s="188" t="s">
        <v>92</v>
      </c>
      <c r="G15" s="191" t="s">
        <v>417</v>
      </c>
      <c r="H15" s="192">
        <v>313000</v>
      </c>
      <c r="I15" s="201"/>
      <c r="J15" s="201"/>
      <c r="K15" s="202" t="s">
        <v>61</v>
      </c>
      <c r="L15" s="202"/>
      <c r="M15" s="202"/>
      <c r="N15" s="111"/>
      <c r="O15" s="114" t="s">
        <v>638</v>
      </c>
      <c r="P15" s="114"/>
      <c r="Q15" s="114" t="s">
        <v>630</v>
      </c>
      <c r="R15" s="110" t="s">
        <v>92</v>
      </c>
      <c r="S15" s="114"/>
      <c r="T15" s="114" t="s">
        <v>639</v>
      </c>
      <c r="U15" s="114" t="s">
        <v>640</v>
      </c>
      <c r="V15" s="113">
        <v>41640</v>
      </c>
      <c r="W15" s="113">
        <v>42005</v>
      </c>
      <c r="X15" s="123"/>
      <c r="Y15" s="123"/>
      <c r="Z15" s="115"/>
      <c r="AA15" s="115"/>
    </row>
    <row r="16" spans="1:32" s="203" customFormat="1" ht="205.5" customHeight="1" x14ac:dyDescent="0.25">
      <c r="A16" s="364"/>
      <c r="B16" s="189" t="s">
        <v>418</v>
      </c>
      <c r="C16" s="188" t="s">
        <v>81</v>
      </c>
      <c r="D16" s="190">
        <v>40391</v>
      </c>
      <c r="E16" s="190">
        <v>41244</v>
      </c>
      <c r="F16" s="188" t="s">
        <v>94</v>
      </c>
      <c r="G16" s="191" t="s">
        <v>419</v>
      </c>
      <c r="H16" s="192">
        <v>24000</v>
      </c>
      <c r="I16" s="201"/>
      <c r="J16" s="201" t="s">
        <v>61</v>
      </c>
      <c r="K16" s="202"/>
      <c r="L16" s="202"/>
      <c r="M16" s="202"/>
      <c r="N16" s="111"/>
      <c r="O16" s="114" t="s">
        <v>641</v>
      </c>
      <c r="P16" s="114" t="s">
        <v>642</v>
      </c>
      <c r="Q16" s="114" t="s">
        <v>643</v>
      </c>
      <c r="R16" s="115" t="s">
        <v>644</v>
      </c>
      <c r="S16" s="114"/>
      <c r="T16" s="114" t="s">
        <v>645</v>
      </c>
      <c r="U16" s="114" t="s">
        <v>646</v>
      </c>
      <c r="V16" s="115"/>
      <c r="W16" s="113">
        <v>42186</v>
      </c>
      <c r="X16" s="123"/>
      <c r="Y16" s="123"/>
      <c r="Z16" s="115"/>
      <c r="AA16" s="115"/>
    </row>
    <row r="17" spans="1:27" s="203" customFormat="1" ht="205.5" customHeight="1" x14ac:dyDescent="0.25">
      <c r="A17" s="364"/>
      <c r="B17" s="189" t="s">
        <v>82</v>
      </c>
      <c r="C17" s="188" t="s">
        <v>83</v>
      </c>
      <c r="D17" s="190">
        <v>40391</v>
      </c>
      <c r="E17" s="190">
        <v>41609</v>
      </c>
      <c r="F17" s="188" t="s">
        <v>91</v>
      </c>
      <c r="G17" s="191" t="s">
        <v>420</v>
      </c>
      <c r="H17" s="192">
        <v>5000</v>
      </c>
      <c r="I17" s="201"/>
      <c r="J17" s="201"/>
      <c r="K17" s="202"/>
      <c r="L17" s="202" t="s">
        <v>61</v>
      </c>
      <c r="M17" s="202"/>
      <c r="N17" s="111"/>
      <c r="O17" s="114" t="s">
        <v>647</v>
      </c>
      <c r="P17" s="114"/>
      <c r="Q17" s="114"/>
      <c r="R17" s="115" t="s">
        <v>648</v>
      </c>
      <c r="S17" s="114"/>
      <c r="T17" s="114" t="s">
        <v>649</v>
      </c>
      <c r="U17" s="114"/>
      <c r="V17" s="115"/>
      <c r="W17" s="113">
        <v>41699</v>
      </c>
      <c r="X17" s="122" t="s">
        <v>650</v>
      </c>
      <c r="Y17" s="123"/>
      <c r="Z17" s="115" t="s">
        <v>651</v>
      </c>
      <c r="AA17" s="115"/>
    </row>
    <row r="18" spans="1:27" s="203" customFormat="1" ht="205.5" customHeight="1" x14ac:dyDescent="0.25">
      <c r="A18" s="364"/>
      <c r="B18" s="189" t="s">
        <v>84</v>
      </c>
      <c r="C18" s="188" t="s">
        <v>83</v>
      </c>
      <c r="D18" s="190">
        <v>40391</v>
      </c>
      <c r="E18" s="190">
        <v>41609</v>
      </c>
      <c r="F18" s="188" t="s">
        <v>95</v>
      </c>
      <c r="G18" s="191" t="s">
        <v>421</v>
      </c>
      <c r="H18" s="192">
        <v>5000</v>
      </c>
      <c r="I18" s="201"/>
      <c r="J18" s="201"/>
      <c r="K18" s="202"/>
      <c r="L18" s="202" t="s">
        <v>61</v>
      </c>
      <c r="M18" s="202"/>
      <c r="N18" s="111" t="s">
        <v>64</v>
      </c>
      <c r="O18" s="114" t="s">
        <v>647</v>
      </c>
      <c r="P18" s="114"/>
      <c r="Q18" s="114"/>
      <c r="R18" s="115" t="s">
        <v>648</v>
      </c>
      <c r="S18" s="114" t="s">
        <v>652</v>
      </c>
      <c r="T18" s="114"/>
      <c r="U18" s="114"/>
      <c r="V18" s="115"/>
      <c r="W18" s="115"/>
      <c r="X18" s="123"/>
      <c r="Y18" s="123"/>
      <c r="Z18" s="115"/>
      <c r="AA18" s="115"/>
    </row>
    <row r="19" spans="1:27" s="203" customFormat="1" ht="205.5" customHeight="1" x14ac:dyDescent="0.25">
      <c r="A19" s="364"/>
      <c r="B19" s="189" t="s">
        <v>85</v>
      </c>
      <c r="C19" s="188" t="s">
        <v>86</v>
      </c>
      <c r="D19" s="190">
        <v>40391</v>
      </c>
      <c r="E19" s="190">
        <v>41487</v>
      </c>
      <c r="F19" s="188" t="s">
        <v>94</v>
      </c>
      <c r="G19" s="191" t="s">
        <v>422</v>
      </c>
      <c r="H19" s="192">
        <v>5000</v>
      </c>
      <c r="I19" s="201"/>
      <c r="J19" s="201"/>
      <c r="K19" s="202"/>
      <c r="L19" s="202" t="s">
        <v>61</v>
      </c>
      <c r="M19" s="202"/>
      <c r="N19" s="111" t="s">
        <v>64</v>
      </c>
      <c r="O19" s="114" t="s">
        <v>647</v>
      </c>
      <c r="P19" s="114"/>
      <c r="Q19" s="114"/>
      <c r="R19" s="115" t="s">
        <v>648</v>
      </c>
      <c r="S19" s="114" t="s">
        <v>652</v>
      </c>
      <c r="T19" s="114"/>
      <c r="U19" s="114"/>
      <c r="V19" s="115"/>
      <c r="W19" s="115"/>
      <c r="X19" s="123"/>
      <c r="Y19" s="123"/>
      <c r="Z19" s="115"/>
      <c r="AA19" s="115"/>
    </row>
    <row r="20" spans="1:27" s="203" customFormat="1" ht="205.5" customHeight="1" x14ac:dyDescent="0.25">
      <c r="A20" s="169"/>
      <c r="B20" s="193" t="s">
        <v>653</v>
      </c>
      <c r="C20" s="188" t="s">
        <v>448</v>
      </c>
      <c r="D20" s="190">
        <v>40878</v>
      </c>
      <c r="E20" s="190">
        <v>42339</v>
      </c>
      <c r="F20" s="188" t="s">
        <v>424</v>
      </c>
      <c r="G20" s="191" t="s">
        <v>425</v>
      </c>
      <c r="H20" s="192" t="s">
        <v>423</v>
      </c>
      <c r="I20" s="201"/>
      <c r="J20" s="201"/>
      <c r="K20" s="202"/>
      <c r="L20" s="202" t="s">
        <v>61</v>
      </c>
      <c r="M20" s="202"/>
      <c r="N20" s="111"/>
      <c r="O20" s="114" t="s">
        <v>654</v>
      </c>
      <c r="P20" s="114" t="s">
        <v>655</v>
      </c>
      <c r="Q20" s="114"/>
      <c r="R20" s="115" t="s">
        <v>644</v>
      </c>
      <c r="S20" s="114"/>
      <c r="T20" s="114" t="s">
        <v>656</v>
      </c>
      <c r="U20" s="114" t="s">
        <v>657</v>
      </c>
      <c r="V20" s="115"/>
      <c r="W20" s="115"/>
      <c r="X20" s="123"/>
      <c r="Y20" s="123"/>
      <c r="Z20" s="115"/>
      <c r="AA20" s="115" t="s">
        <v>658</v>
      </c>
    </row>
    <row r="21" spans="1:27" s="203" customFormat="1" ht="205.5" customHeight="1" x14ac:dyDescent="0.25">
      <c r="A21" s="365" t="s">
        <v>659</v>
      </c>
      <c r="B21" s="194" t="s">
        <v>116</v>
      </c>
      <c r="C21" s="188" t="s">
        <v>117</v>
      </c>
      <c r="D21" s="190">
        <v>40391</v>
      </c>
      <c r="E21" s="190">
        <v>40391</v>
      </c>
      <c r="F21" s="188" t="s">
        <v>450</v>
      </c>
      <c r="G21" s="195" t="s">
        <v>451</v>
      </c>
      <c r="H21" s="196">
        <v>0</v>
      </c>
      <c r="I21" s="201"/>
      <c r="J21" s="201"/>
      <c r="K21" s="204"/>
      <c r="L21" s="204"/>
      <c r="M21" s="204" t="s">
        <v>61</v>
      </c>
      <c r="N21" s="121"/>
      <c r="O21" s="117"/>
      <c r="P21" s="117"/>
      <c r="Q21" s="117"/>
      <c r="R21" s="205"/>
      <c r="S21" s="117"/>
      <c r="T21" s="117"/>
      <c r="U21" s="117"/>
      <c r="V21" s="116"/>
      <c r="W21" s="116"/>
      <c r="X21" s="205"/>
      <c r="Y21" s="205"/>
      <c r="Z21" s="116"/>
      <c r="AA21" s="116"/>
    </row>
    <row r="22" spans="1:27" s="203" customFormat="1" ht="205.5" customHeight="1" x14ac:dyDescent="0.25">
      <c r="A22" s="364"/>
      <c r="B22" s="194" t="s">
        <v>452</v>
      </c>
      <c r="C22" s="188" t="s">
        <v>119</v>
      </c>
      <c r="D22" s="190">
        <v>40391</v>
      </c>
      <c r="E22" s="190">
        <v>41244</v>
      </c>
      <c r="F22" s="188" t="s">
        <v>147</v>
      </c>
      <c r="G22" s="195" t="s">
        <v>453</v>
      </c>
      <c r="H22" s="196">
        <v>5000</v>
      </c>
      <c r="I22" s="201"/>
      <c r="J22" s="201"/>
      <c r="K22" s="204"/>
      <c r="L22" s="204"/>
      <c r="M22" s="204" t="s">
        <v>61</v>
      </c>
      <c r="N22" s="121"/>
      <c r="O22" s="117"/>
      <c r="P22" s="117"/>
      <c r="Q22" s="117"/>
      <c r="R22" s="205"/>
      <c r="S22" s="117"/>
      <c r="T22" s="117"/>
      <c r="U22" s="117"/>
      <c r="V22" s="116"/>
      <c r="W22" s="116"/>
      <c r="X22" s="205"/>
      <c r="Y22" s="205"/>
      <c r="Z22" s="116"/>
      <c r="AA22" s="116"/>
    </row>
    <row r="23" spans="1:27" s="203" customFormat="1" ht="205.5" customHeight="1" x14ac:dyDescent="0.25">
      <c r="A23" s="364"/>
      <c r="B23" s="194" t="s">
        <v>454</v>
      </c>
      <c r="C23" s="188" t="s">
        <v>121</v>
      </c>
      <c r="D23" s="190">
        <v>40391</v>
      </c>
      <c r="E23" s="190">
        <v>41609</v>
      </c>
      <c r="F23" s="188" t="s">
        <v>94</v>
      </c>
      <c r="G23" s="195" t="s">
        <v>455</v>
      </c>
      <c r="H23" s="196">
        <v>300000</v>
      </c>
      <c r="I23" s="201"/>
      <c r="J23" s="201" t="s">
        <v>61</v>
      </c>
      <c r="K23" s="202"/>
      <c r="L23" s="202"/>
      <c r="M23" s="202"/>
      <c r="N23" s="111"/>
      <c r="O23" s="112" t="s">
        <v>246</v>
      </c>
      <c r="P23" s="112"/>
      <c r="Q23" s="112" t="s">
        <v>660</v>
      </c>
      <c r="R23" s="111" t="s">
        <v>644</v>
      </c>
      <c r="S23" s="112" t="s">
        <v>661</v>
      </c>
      <c r="T23" s="112" t="s">
        <v>662</v>
      </c>
      <c r="U23" s="112"/>
      <c r="V23" s="119">
        <v>41487</v>
      </c>
      <c r="W23" s="119">
        <v>42186</v>
      </c>
      <c r="X23" s="202"/>
      <c r="Y23" s="202"/>
      <c r="Z23" s="111"/>
      <c r="AA23" s="111"/>
    </row>
    <row r="24" spans="1:27" s="203" customFormat="1" ht="205.5" customHeight="1" x14ac:dyDescent="0.25">
      <c r="A24" s="364"/>
      <c r="B24" s="194" t="s">
        <v>122</v>
      </c>
      <c r="C24" s="188" t="s">
        <v>123</v>
      </c>
      <c r="D24" s="190">
        <v>40725</v>
      </c>
      <c r="E24" s="190">
        <v>40878</v>
      </c>
      <c r="F24" s="188" t="s">
        <v>142</v>
      </c>
      <c r="G24" s="195" t="s">
        <v>456</v>
      </c>
      <c r="H24" s="196">
        <v>0</v>
      </c>
      <c r="I24" s="201"/>
      <c r="J24" s="201"/>
      <c r="K24" s="204"/>
      <c r="L24" s="204"/>
      <c r="M24" s="204" t="s">
        <v>61</v>
      </c>
      <c r="N24" s="121"/>
      <c r="O24" s="120"/>
      <c r="P24" s="120"/>
      <c r="Q24" s="120"/>
      <c r="R24" s="204"/>
      <c r="S24" s="120"/>
      <c r="T24" s="120"/>
      <c r="U24" s="120"/>
      <c r="V24" s="121"/>
      <c r="W24" s="121"/>
      <c r="X24" s="204"/>
      <c r="Y24" s="204"/>
      <c r="Z24" s="121"/>
      <c r="AA24" s="121"/>
    </row>
    <row r="25" spans="1:27" s="203" customFormat="1" ht="205.5" customHeight="1" x14ac:dyDescent="0.25">
      <c r="A25" s="364"/>
      <c r="B25" s="194" t="s">
        <v>457</v>
      </c>
      <c r="C25" s="188" t="s">
        <v>129</v>
      </c>
      <c r="D25" s="190">
        <v>40513</v>
      </c>
      <c r="E25" s="190">
        <v>41061</v>
      </c>
      <c r="F25" s="188" t="s">
        <v>164</v>
      </c>
      <c r="G25" s="195" t="s">
        <v>458</v>
      </c>
      <c r="H25" s="196">
        <v>0</v>
      </c>
      <c r="I25" s="201"/>
      <c r="J25" s="201"/>
      <c r="K25" s="204"/>
      <c r="L25" s="204"/>
      <c r="M25" s="204" t="s">
        <v>61</v>
      </c>
      <c r="N25" s="121"/>
      <c r="O25" s="120"/>
      <c r="P25" s="120"/>
      <c r="Q25" s="120"/>
      <c r="R25" s="204"/>
      <c r="S25" s="120"/>
      <c r="T25" s="120"/>
      <c r="U25" s="120"/>
      <c r="V25" s="121"/>
      <c r="W25" s="121"/>
      <c r="X25" s="204"/>
      <c r="Y25" s="204"/>
      <c r="Z25" s="121"/>
      <c r="AA25" s="121"/>
    </row>
    <row r="26" spans="1:27" s="203" customFormat="1" ht="205.5" customHeight="1" x14ac:dyDescent="0.25">
      <c r="A26" s="364"/>
      <c r="B26" s="194" t="s">
        <v>459</v>
      </c>
      <c r="C26" s="188" t="s">
        <v>131</v>
      </c>
      <c r="D26" s="190">
        <v>40513</v>
      </c>
      <c r="E26" s="190">
        <v>41244</v>
      </c>
      <c r="F26" s="188" t="s">
        <v>142</v>
      </c>
      <c r="G26" s="195" t="s">
        <v>460</v>
      </c>
      <c r="H26" s="196">
        <v>0</v>
      </c>
      <c r="I26" s="201"/>
      <c r="J26" s="201"/>
      <c r="K26" s="204"/>
      <c r="L26" s="204"/>
      <c r="M26" s="204" t="s">
        <v>61</v>
      </c>
      <c r="N26" s="121"/>
      <c r="O26" s="120"/>
      <c r="P26" s="120"/>
      <c r="Q26" s="120"/>
      <c r="R26" s="204"/>
      <c r="S26" s="120"/>
      <c r="T26" s="120"/>
      <c r="U26" s="120"/>
      <c r="V26" s="121"/>
      <c r="W26" s="121"/>
      <c r="X26" s="204"/>
      <c r="Y26" s="204"/>
      <c r="Z26" s="121"/>
      <c r="AA26" s="121"/>
    </row>
    <row r="27" spans="1:27" s="203" customFormat="1" ht="205.5" customHeight="1" x14ac:dyDescent="0.25">
      <c r="A27" s="364"/>
      <c r="B27" s="197" t="s">
        <v>461</v>
      </c>
      <c r="C27" s="188" t="s">
        <v>131</v>
      </c>
      <c r="D27" s="190">
        <v>40391</v>
      </c>
      <c r="E27" s="190">
        <v>41244</v>
      </c>
      <c r="F27" s="188" t="s">
        <v>142</v>
      </c>
      <c r="G27" s="195" t="s">
        <v>462</v>
      </c>
      <c r="H27" s="196">
        <v>0</v>
      </c>
      <c r="I27" s="201"/>
      <c r="J27" s="201"/>
      <c r="K27" s="204"/>
      <c r="L27" s="204"/>
      <c r="M27" s="204" t="s">
        <v>61</v>
      </c>
      <c r="N27" s="121"/>
      <c r="O27" s="120"/>
      <c r="P27" s="120"/>
      <c r="Q27" s="120"/>
      <c r="R27" s="204"/>
      <c r="S27" s="120"/>
      <c r="T27" s="120"/>
      <c r="U27" s="120"/>
      <c r="V27" s="121"/>
      <c r="W27" s="121"/>
      <c r="X27" s="204"/>
      <c r="Y27" s="204"/>
      <c r="Z27" s="121"/>
      <c r="AA27" s="121"/>
    </row>
    <row r="28" spans="1:27" s="203" customFormat="1" ht="205.5" customHeight="1" x14ac:dyDescent="0.25">
      <c r="A28" s="364"/>
      <c r="B28" s="197" t="s">
        <v>463</v>
      </c>
      <c r="C28" s="188" t="s">
        <v>131</v>
      </c>
      <c r="D28" s="190">
        <v>40391</v>
      </c>
      <c r="E28" s="190">
        <v>42217</v>
      </c>
      <c r="F28" s="188" t="s">
        <v>145</v>
      </c>
      <c r="G28" s="195" t="s">
        <v>464</v>
      </c>
      <c r="H28" s="196">
        <v>0</v>
      </c>
      <c r="I28" s="201"/>
      <c r="J28" s="201"/>
      <c r="K28" s="202"/>
      <c r="L28" s="202" t="s">
        <v>61</v>
      </c>
      <c r="M28" s="202"/>
      <c r="N28" s="111"/>
      <c r="O28" s="112" t="s">
        <v>663</v>
      </c>
      <c r="P28" s="112" t="s">
        <v>664</v>
      </c>
      <c r="Q28" s="112"/>
      <c r="R28" s="111" t="s">
        <v>665</v>
      </c>
      <c r="S28" s="112"/>
      <c r="T28" s="112"/>
      <c r="U28" s="112"/>
      <c r="V28" s="111"/>
      <c r="W28" s="111"/>
      <c r="X28" s="202"/>
      <c r="Y28" s="202"/>
      <c r="Z28" s="111"/>
      <c r="AA28" s="111"/>
    </row>
    <row r="29" spans="1:27" s="203" customFormat="1" ht="205.5" customHeight="1" x14ac:dyDescent="0.25">
      <c r="A29" s="364"/>
      <c r="B29" s="194" t="s">
        <v>465</v>
      </c>
      <c r="C29" s="188" t="s">
        <v>135</v>
      </c>
      <c r="D29" s="190"/>
      <c r="E29" s="190">
        <v>40513</v>
      </c>
      <c r="F29" s="188" t="s">
        <v>164</v>
      </c>
      <c r="G29" s="195" t="s">
        <v>458</v>
      </c>
      <c r="H29" s="196">
        <v>0</v>
      </c>
      <c r="I29" s="201"/>
      <c r="J29" s="201"/>
      <c r="K29" s="204"/>
      <c r="L29" s="204"/>
      <c r="M29" s="204" t="s">
        <v>61</v>
      </c>
      <c r="N29" s="121"/>
      <c r="O29" s="120"/>
      <c r="P29" s="120"/>
      <c r="Q29" s="120"/>
      <c r="R29" s="121"/>
      <c r="S29" s="120"/>
      <c r="T29" s="120"/>
      <c r="U29" s="120"/>
      <c r="V29" s="121"/>
      <c r="W29" s="121"/>
      <c r="X29" s="204"/>
      <c r="Y29" s="204"/>
      <c r="Z29" s="121"/>
      <c r="AA29" s="121"/>
    </row>
    <row r="30" spans="1:27" s="203" customFormat="1" ht="205.5" customHeight="1" x14ac:dyDescent="0.25">
      <c r="A30" s="364"/>
      <c r="B30" s="194" t="s">
        <v>466</v>
      </c>
      <c r="C30" s="188" t="s">
        <v>137</v>
      </c>
      <c r="D30" s="190">
        <v>40391</v>
      </c>
      <c r="E30" s="190">
        <v>42339</v>
      </c>
      <c r="F30" s="188" t="s">
        <v>146</v>
      </c>
      <c r="G30" s="195" t="s">
        <v>666</v>
      </c>
      <c r="H30" s="196" t="s">
        <v>467</v>
      </c>
      <c r="I30" s="201"/>
      <c r="J30" s="201"/>
      <c r="K30" s="202"/>
      <c r="L30" s="202" t="s">
        <v>61</v>
      </c>
      <c r="M30" s="202"/>
      <c r="N30" s="111"/>
      <c r="O30" s="112" t="s">
        <v>667</v>
      </c>
      <c r="P30" s="112"/>
      <c r="Q30" s="112"/>
      <c r="R30" s="111" t="s">
        <v>668</v>
      </c>
      <c r="S30" s="112"/>
      <c r="T30" s="112"/>
      <c r="U30" s="112" t="s">
        <v>669</v>
      </c>
      <c r="V30" s="111"/>
      <c r="W30" s="111"/>
      <c r="X30" s="202"/>
      <c r="Y30" s="124" t="s">
        <v>670</v>
      </c>
      <c r="Z30" s="111" t="s">
        <v>671</v>
      </c>
      <c r="AA30" s="111"/>
    </row>
    <row r="31" spans="1:27" s="203" customFormat="1" ht="205.5" customHeight="1" x14ac:dyDescent="0.25">
      <c r="A31" s="366"/>
      <c r="B31" s="198" t="s">
        <v>672</v>
      </c>
      <c r="C31" s="188" t="s">
        <v>139</v>
      </c>
      <c r="D31" s="199">
        <v>41153</v>
      </c>
      <c r="E31" s="199">
        <v>41609</v>
      </c>
      <c r="F31" s="188" t="s">
        <v>147</v>
      </c>
      <c r="G31" s="195" t="s">
        <v>176</v>
      </c>
      <c r="H31" s="196">
        <v>0</v>
      </c>
      <c r="I31" s="201"/>
      <c r="J31" s="201" t="s">
        <v>61</v>
      </c>
      <c r="K31" s="202"/>
      <c r="L31" s="202"/>
      <c r="M31" s="202"/>
      <c r="N31" s="111"/>
      <c r="O31" s="112" t="s">
        <v>673</v>
      </c>
      <c r="P31" s="112"/>
      <c r="Q31" s="112"/>
      <c r="R31" s="202"/>
      <c r="S31" s="112" t="s">
        <v>674</v>
      </c>
      <c r="T31" s="112" t="s">
        <v>675</v>
      </c>
      <c r="U31" s="112"/>
      <c r="V31" s="111"/>
      <c r="W31" s="119">
        <v>41974</v>
      </c>
      <c r="X31" s="202"/>
      <c r="Y31" s="202"/>
      <c r="Z31" s="111"/>
      <c r="AA31" s="111"/>
    </row>
    <row r="32" spans="1:27" s="203" customFormat="1" ht="205.5" customHeight="1" x14ac:dyDescent="0.25">
      <c r="A32" s="365" t="s">
        <v>177</v>
      </c>
      <c r="B32" s="194" t="s">
        <v>178</v>
      </c>
      <c r="C32" s="188" t="s">
        <v>179</v>
      </c>
      <c r="D32" s="190">
        <v>40513</v>
      </c>
      <c r="E32" s="199">
        <v>41456</v>
      </c>
      <c r="F32" s="188" t="s">
        <v>190</v>
      </c>
      <c r="G32" s="195" t="s">
        <v>490</v>
      </c>
      <c r="H32" s="196">
        <v>5000</v>
      </c>
      <c r="I32" s="201"/>
      <c r="J32" s="201" t="s">
        <v>61</v>
      </c>
      <c r="K32" s="202"/>
      <c r="L32" s="202"/>
      <c r="M32" s="202"/>
      <c r="N32" s="111"/>
      <c r="O32" s="114" t="s">
        <v>676</v>
      </c>
      <c r="P32" s="114"/>
      <c r="Q32" s="114"/>
      <c r="R32" s="118" t="s">
        <v>190</v>
      </c>
      <c r="S32" s="114"/>
      <c r="T32" s="114"/>
      <c r="U32" s="114"/>
      <c r="V32" s="113">
        <v>41640</v>
      </c>
      <c r="W32" s="113">
        <v>41974</v>
      </c>
      <c r="X32" s="123"/>
      <c r="Y32" s="123"/>
      <c r="Z32" s="115"/>
      <c r="AA32" s="115"/>
    </row>
    <row r="33" spans="1:27" s="203" customFormat="1" ht="205.5" customHeight="1" x14ac:dyDescent="0.25">
      <c r="A33" s="364"/>
      <c r="B33" s="194" t="s">
        <v>180</v>
      </c>
      <c r="C33" s="188" t="s">
        <v>181</v>
      </c>
      <c r="D33" s="190">
        <v>40695</v>
      </c>
      <c r="E33" s="199">
        <v>41609</v>
      </c>
      <c r="F33" s="188" t="s">
        <v>191</v>
      </c>
      <c r="G33" s="195" t="s">
        <v>491</v>
      </c>
      <c r="H33" s="196">
        <v>0</v>
      </c>
      <c r="I33" s="201"/>
      <c r="J33" s="201" t="s">
        <v>61</v>
      </c>
      <c r="K33" s="202"/>
      <c r="L33" s="202"/>
      <c r="M33" s="202"/>
      <c r="N33" s="111"/>
      <c r="O33" s="114" t="s">
        <v>676</v>
      </c>
      <c r="P33" s="114"/>
      <c r="Q33" s="114" t="s">
        <v>677</v>
      </c>
      <c r="R33" s="123"/>
      <c r="S33" s="112" t="s">
        <v>678</v>
      </c>
      <c r="T33" s="114" t="s">
        <v>679</v>
      </c>
      <c r="U33" s="114" t="s">
        <v>680</v>
      </c>
      <c r="V33" s="113">
        <v>41487</v>
      </c>
      <c r="W33" s="113">
        <v>41699</v>
      </c>
      <c r="X33" s="122" t="s">
        <v>681</v>
      </c>
      <c r="Y33" s="123"/>
      <c r="Z33" s="115" t="s">
        <v>682</v>
      </c>
      <c r="AA33" s="115"/>
    </row>
    <row r="34" spans="1:27" s="203" customFormat="1" ht="205.5" customHeight="1" x14ac:dyDescent="0.25">
      <c r="A34" s="364"/>
      <c r="B34" s="194" t="s">
        <v>182</v>
      </c>
      <c r="C34" s="188" t="s">
        <v>183</v>
      </c>
      <c r="D34" s="190">
        <v>40878</v>
      </c>
      <c r="E34" s="199">
        <v>41609</v>
      </c>
      <c r="F34" s="195" t="s">
        <v>504</v>
      </c>
      <c r="G34" s="195" t="s">
        <v>683</v>
      </c>
      <c r="H34" s="196">
        <v>0</v>
      </c>
      <c r="I34" s="201"/>
      <c r="J34" s="201" t="s">
        <v>61</v>
      </c>
      <c r="K34" s="202"/>
      <c r="L34" s="202"/>
      <c r="M34" s="202"/>
      <c r="N34" s="111"/>
      <c r="O34" s="114" t="s">
        <v>246</v>
      </c>
      <c r="P34" s="114"/>
      <c r="Q34" s="114"/>
      <c r="R34" s="123"/>
      <c r="S34" s="114" t="s">
        <v>684</v>
      </c>
      <c r="T34" s="114" t="s">
        <v>685</v>
      </c>
      <c r="U34" s="114"/>
      <c r="V34" s="115"/>
      <c r="W34" s="113">
        <v>41821</v>
      </c>
      <c r="X34" s="123" t="s">
        <v>686</v>
      </c>
      <c r="Y34" s="123"/>
      <c r="Z34" s="115" t="s">
        <v>687</v>
      </c>
      <c r="AA34" s="115"/>
    </row>
    <row r="35" spans="1:27" s="203" customFormat="1" ht="205.5" customHeight="1" x14ac:dyDescent="0.25">
      <c r="A35" s="364"/>
      <c r="B35" s="194" t="s">
        <v>184</v>
      </c>
      <c r="C35" s="188" t="s">
        <v>185</v>
      </c>
      <c r="D35" s="190">
        <v>40391</v>
      </c>
      <c r="E35" s="190">
        <v>41244</v>
      </c>
      <c r="F35" s="188" t="s">
        <v>190</v>
      </c>
      <c r="G35" s="195" t="s">
        <v>493</v>
      </c>
      <c r="H35" s="196">
        <v>10000</v>
      </c>
      <c r="I35" s="201"/>
      <c r="J35" s="201"/>
      <c r="K35" s="204"/>
      <c r="L35" s="204"/>
      <c r="M35" s="204" t="s">
        <v>61</v>
      </c>
      <c r="N35" s="121"/>
      <c r="O35" s="120"/>
      <c r="P35" s="120"/>
      <c r="Q35" s="120"/>
      <c r="R35" s="204"/>
      <c r="S35" s="120"/>
      <c r="T35" s="120"/>
      <c r="U35" s="120"/>
      <c r="V35" s="121"/>
      <c r="W35" s="121"/>
      <c r="X35" s="204"/>
      <c r="Y35" s="204"/>
      <c r="Z35" s="121"/>
      <c r="AA35" s="121"/>
    </row>
    <row r="36" spans="1:27" s="203" customFormat="1" ht="205.5" customHeight="1" x14ac:dyDescent="0.25">
      <c r="A36" s="364"/>
      <c r="B36" s="194" t="s">
        <v>494</v>
      </c>
      <c r="C36" s="188" t="s">
        <v>187</v>
      </c>
      <c r="D36" s="199">
        <v>41275</v>
      </c>
      <c r="E36" s="199">
        <v>41609</v>
      </c>
      <c r="F36" s="188" t="s">
        <v>200</v>
      </c>
      <c r="G36" s="195" t="s">
        <v>495</v>
      </c>
      <c r="H36" s="196">
        <v>0</v>
      </c>
      <c r="I36" s="201"/>
      <c r="J36" s="201" t="s">
        <v>61</v>
      </c>
      <c r="K36" s="202"/>
      <c r="L36" s="202"/>
      <c r="M36" s="202"/>
      <c r="N36" s="111"/>
      <c r="O36" s="112" t="s">
        <v>246</v>
      </c>
      <c r="P36" s="112"/>
      <c r="Q36" s="112"/>
      <c r="R36" s="202"/>
      <c r="S36" s="112" t="s">
        <v>688</v>
      </c>
      <c r="T36" s="112"/>
      <c r="U36" s="112"/>
      <c r="V36" s="111"/>
      <c r="W36" s="119">
        <v>41821</v>
      </c>
      <c r="X36" s="202"/>
      <c r="Y36" s="202"/>
      <c r="Z36" s="111" t="s">
        <v>689</v>
      </c>
      <c r="AA36" s="111"/>
    </row>
    <row r="37" spans="1:27" s="203" customFormat="1" ht="205.5" customHeight="1" x14ac:dyDescent="0.25">
      <c r="A37" s="366"/>
      <c r="B37" s="194" t="s">
        <v>188</v>
      </c>
      <c r="C37" s="188" t="s">
        <v>189</v>
      </c>
      <c r="D37" s="190">
        <v>40391</v>
      </c>
      <c r="E37" s="200">
        <v>41609</v>
      </c>
      <c r="F37" s="188" t="s">
        <v>194</v>
      </c>
      <c r="G37" s="191" t="s">
        <v>491</v>
      </c>
      <c r="H37" s="192">
        <v>0</v>
      </c>
      <c r="I37" s="201"/>
      <c r="J37" s="201" t="s">
        <v>61</v>
      </c>
      <c r="K37" s="202"/>
      <c r="L37" s="202"/>
      <c r="M37" s="202"/>
      <c r="N37" s="111"/>
      <c r="O37" s="112" t="s">
        <v>246</v>
      </c>
      <c r="P37" s="112"/>
      <c r="Q37" s="112"/>
      <c r="R37" s="202"/>
      <c r="S37" s="112"/>
      <c r="T37" s="112" t="s">
        <v>690</v>
      </c>
      <c r="U37" s="112"/>
      <c r="V37" s="111"/>
      <c r="W37" s="119">
        <v>42186</v>
      </c>
      <c r="X37" s="124" t="s">
        <v>691</v>
      </c>
      <c r="Y37" s="202"/>
      <c r="Z37" s="111" t="s">
        <v>692</v>
      </c>
      <c r="AA37" s="111"/>
    </row>
    <row r="38" spans="1:27" s="203" customFormat="1" ht="205.5" customHeight="1" x14ac:dyDescent="0.25">
      <c r="A38" s="365" t="s">
        <v>505</v>
      </c>
      <c r="B38" s="194" t="s">
        <v>506</v>
      </c>
      <c r="C38" s="188" t="s">
        <v>216</v>
      </c>
      <c r="D38" s="190">
        <v>40391</v>
      </c>
      <c r="E38" s="199">
        <v>41334</v>
      </c>
      <c r="F38" s="188" t="s">
        <v>143</v>
      </c>
      <c r="G38" s="195" t="s">
        <v>507</v>
      </c>
      <c r="H38" s="196">
        <v>20000</v>
      </c>
      <c r="I38" s="201"/>
      <c r="J38" s="201" t="s">
        <v>61</v>
      </c>
      <c r="K38" s="202"/>
      <c r="L38" s="202"/>
      <c r="M38" s="202"/>
      <c r="N38" s="111" t="s">
        <v>65</v>
      </c>
      <c r="O38" s="114" t="s">
        <v>693</v>
      </c>
      <c r="P38" s="114"/>
      <c r="Q38" s="114" t="s">
        <v>694</v>
      </c>
      <c r="R38" s="118" t="s">
        <v>143</v>
      </c>
      <c r="S38" s="114" t="s">
        <v>695</v>
      </c>
      <c r="T38" s="114"/>
      <c r="U38" s="114"/>
      <c r="V38" s="115"/>
      <c r="W38" s="113"/>
      <c r="X38" s="125"/>
      <c r="Y38" s="115"/>
      <c r="Z38" s="115"/>
      <c r="AA38" s="115"/>
    </row>
    <row r="39" spans="1:27" s="203" customFormat="1" ht="205.5" customHeight="1" x14ac:dyDescent="0.25">
      <c r="A39" s="364"/>
      <c r="B39" s="194" t="s">
        <v>508</v>
      </c>
      <c r="C39" s="188" t="s">
        <v>218</v>
      </c>
      <c r="D39" s="190">
        <v>40391</v>
      </c>
      <c r="E39" s="190">
        <v>41244</v>
      </c>
      <c r="F39" s="188" t="s">
        <v>92</v>
      </c>
      <c r="G39" s="195" t="s">
        <v>509</v>
      </c>
      <c r="H39" s="196">
        <v>12000</v>
      </c>
      <c r="I39" s="201"/>
      <c r="J39" s="201"/>
      <c r="K39" s="204"/>
      <c r="L39" s="204"/>
      <c r="M39" s="204" t="s">
        <v>61</v>
      </c>
      <c r="N39" s="121"/>
      <c r="O39" s="117"/>
      <c r="P39" s="117"/>
      <c r="Q39" s="117"/>
      <c r="R39" s="205"/>
      <c r="S39" s="117"/>
      <c r="T39" s="117"/>
      <c r="U39" s="117"/>
      <c r="V39" s="116"/>
      <c r="W39" s="116"/>
      <c r="X39" s="116"/>
      <c r="Y39" s="116"/>
      <c r="Z39" s="116"/>
      <c r="AA39" s="116"/>
    </row>
    <row r="40" spans="1:27" s="203" customFormat="1" ht="205.5" customHeight="1" x14ac:dyDescent="0.25">
      <c r="A40" s="364"/>
      <c r="B40" s="194" t="s">
        <v>510</v>
      </c>
      <c r="C40" s="188" t="s">
        <v>220</v>
      </c>
      <c r="D40" s="190">
        <v>40391</v>
      </c>
      <c r="E40" s="190">
        <v>41244</v>
      </c>
      <c r="F40" s="188" t="s">
        <v>190</v>
      </c>
      <c r="G40" s="195" t="s">
        <v>511</v>
      </c>
      <c r="H40" s="196">
        <v>250000</v>
      </c>
      <c r="I40" s="201"/>
      <c r="J40" s="201"/>
      <c r="K40" s="204"/>
      <c r="L40" s="204"/>
      <c r="M40" s="204" t="s">
        <v>61</v>
      </c>
      <c r="N40" s="121"/>
      <c r="O40" s="117"/>
      <c r="P40" s="117"/>
      <c r="Q40" s="117"/>
      <c r="R40" s="205"/>
      <c r="S40" s="117"/>
      <c r="T40" s="117"/>
      <c r="U40" s="117"/>
      <c r="V40" s="116"/>
      <c r="W40" s="116"/>
      <c r="X40" s="116"/>
      <c r="Y40" s="116"/>
      <c r="Z40" s="116"/>
      <c r="AA40" s="116"/>
    </row>
    <row r="41" spans="1:27" s="203" customFormat="1" ht="205.5" customHeight="1" x14ac:dyDescent="0.25">
      <c r="A41" s="364"/>
      <c r="B41" s="194" t="s">
        <v>512</v>
      </c>
      <c r="C41" s="188" t="s">
        <v>222</v>
      </c>
      <c r="D41" s="190">
        <v>40391</v>
      </c>
      <c r="E41" s="190">
        <v>40878</v>
      </c>
      <c r="F41" s="188" t="s">
        <v>91</v>
      </c>
      <c r="G41" s="195" t="s">
        <v>513</v>
      </c>
      <c r="H41" s="196">
        <v>10000</v>
      </c>
      <c r="I41" s="201"/>
      <c r="J41" s="201" t="s">
        <v>61</v>
      </c>
      <c r="K41" s="202"/>
      <c r="L41" s="202"/>
      <c r="M41" s="202"/>
      <c r="N41" s="111"/>
      <c r="O41" s="114" t="s">
        <v>696</v>
      </c>
      <c r="P41" s="114" t="s">
        <v>697</v>
      </c>
      <c r="Q41" s="114"/>
      <c r="R41" s="115" t="s">
        <v>698</v>
      </c>
      <c r="S41" s="114"/>
      <c r="T41" s="114" t="s">
        <v>699</v>
      </c>
      <c r="U41" s="114"/>
      <c r="V41" s="115"/>
      <c r="W41" s="113">
        <v>42186</v>
      </c>
      <c r="X41" s="115" t="s">
        <v>700</v>
      </c>
      <c r="Y41" s="115"/>
      <c r="Z41" s="115"/>
      <c r="AA41" s="115"/>
    </row>
    <row r="42" spans="1:27" s="203" customFormat="1" ht="205.5" customHeight="1" x14ac:dyDescent="0.25">
      <c r="A42" s="364"/>
      <c r="B42" s="194" t="s">
        <v>514</v>
      </c>
      <c r="C42" s="188" t="s">
        <v>224</v>
      </c>
      <c r="D42" s="190">
        <v>40695</v>
      </c>
      <c r="E42" s="190">
        <v>42217</v>
      </c>
      <c r="F42" s="195" t="s">
        <v>528</v>
      </c>
      <c r="G42" s="195" t="s">
        <v>515</v>
      </c>
      <c r="H42" s="196">
        <v>0</v>
      </c>
      <c r="I42" s="201"/>
      <c r="J42" s="201" t="s">
        <v>61</v>
      </c>
      <c r="K42" s="202"/>
      <c r="L42" s="202"/>
      <c r="M42" s="202"/>
      <c r="N42" s="111" t="s">
        <v>65</v>
      </c>
      <c r="O42" s="114"/>
      <c r="P42" s="114"/>
      <c r="Q42" s="114"/>
      <c r="R42" s="123"/>
      <c r="S42" s="114" t="s">
        <v>701</v>
      </c>
      <c r="T42" s="114"/>
      <c r="U42" s="114"/>
      <c r="V42" s="115"/>
      <c r="W42" s="115"/>
      <c r="X42" s="115"/>
      <c r="Y42" s="115"/>
      <c r="Z42" s="115"/>
      <c r="AA42" s="115"/>
    </row>
    <row r="43" spans="1:27" s="203" customFormat="1" ht="205.5" customHeight="1" x14ac:dyDescent="0.25">
      <c r="A43" s="364"/>
      <c r="B43" s="194" t="s">
        <v>516</v>
      </c>
      <c r="C43" s="188" t="s">
        <v>228</v>
      </c>
      <c r="D43" s="190">
        <v>40695</v>
      </c>
      <c r="E43" s="190">
        <v>42217</v>
      </c>
      <c r="F43" s="188" t="s">
        <v>200</v>
      </c>
      <c r="G43" s="195" t="s">
        <v>702</v>
      </c>
      <c r="H43" s="196">
        <v>0</v>
      </c>
      <c r="I43" s="201"/>
      <c r="J43" s="201" t="s">
        <v>61</v>
      </c>
      <c r="K43" s="202"/>
      <c r="L43" s="202"/>
      <c r="M43" s="202"/>
      <c r="N43" s="111" t="s">
        <v>65</v>
      </c>
      <c r="O43" s="114"/>
      <c r="P43" s="114"/>
      <c r="Q43" s="114"/>
      <c r="R43" s="123"/>
      <c r="S43" s="114" t="s">
        <v>701</v>
      </c>
      <c r="T43" s="114"/>
      <c r="U43" s="114"/>
      <c r="V43" s="115"/>
      <c r="W43" s="115"/>
      <c r="X43" s="115"/>
      <c r="Y43" s="115"/>
      <c r="Z43" s="115"/>
      <c r="AA43" s="115"/>
    </row>
    <row r="44" spans="1:27" s="203" customFormat="1" ht="205.5" customHeight="1" x14ac:dyDescent="0.25">
      <c r="A44" s="364"/>
      <c r="B44" s="194" t="s">
        <v>518</v>
      </c>
      <c r="C44" s="188" t="s">
        <v>232</v>
      </c>
      <c r="D44" s="190">
        <v>40391</v>
      </c>
      <c r="E44" s="190">
        <v>42217</v>
      </c>
      <c r="F44" s="188" t="s">
        <v>241</v>
      </c>
      <c r="G44" s="195" t="s">
        <v>519</v>
      </c>
      <c r="H44" s="196">
        <v>0</v>
      </c>
      <c r="I44" s="201"/>
      <c r="J44" s="201"/>
      <c r="K44" s="202"/>
      <c r="L44" s="202"/>
      <c r="M44" s="202" t="s">
        <v>61</v>
      </c>
      <c r="N44" s="111"/>
      <c r="O44" s="114"/>
      <c r="P44" s="114" t="s">
        <v>703</v>
      </c>
      <c r="Q44" s="114"/>
      <c r="R44" s="115" t="s">
        <v>704</v>
      </c>
      <c r="S44" s="114"/>
      <c r="T44" s="114"/>
      <c r="U44" s="114"/>
      <c r="V44" s="115"/>
      <c r="W44" s="115"/>
      <c r="X44" s="115"/>
      <c r="Y44" s="115"/>
      <c r="Z44" s="115"/>
      <c r="AA44" s="115"/>
    </row>
    <row r="45" spans="1:27" s="203" customFormat="1" ht="205.5" customHeight="1" x14ac:dyDescent="0.25">
      <c r="A45" s="366"/>
      <c r="B45" s="194" t="s">
        <v>520</v>
      </c>
      <c r="C45" s="188" t="s">
        <v>234</v>
      </c>
      <c r="D45" s="190">
        <v>40695</v>
      </c>
      <c r="E45" s="190">
        <v>42217</v>
      </c>
      <c r="F45" s="188" t="s">
        <v>200</v>
      </c>
      <c r="G45" s="195" t="s">
        <v>521</v>
      </c>
      <c r="H45" s="196">
        <v>0</v>
      </c>
      <c r="I45" s="201"/>
      <c r="J45" s="201" t="s">
        <v>61</v>
      </c>
      <c r="K45" s="202"/>
      <c r="L45" s="202"/>
      <c r="M45" s="202"/>
      <c r="N45" s="111"/>
      <c r="O45" s="112" t="s">
        <v>246</v>
      </c>
      <c r="P45" s="112"/>
      <c r="Q45" s="112"/>
      <c r="R45" s="202"/>
      <c r="S45" s="112"/>
      <c r="T45" s="112" t="s">
        <v>705</v>
      </c>
      <c r="U45" s="112"/>
      <c r="V45" s="111"/>
      <c r="W45" s="111"/>
      <c r="X45" s="126" t="s">
        <v>706</v>
      </c>
      <c r="Y45" s="111"/>
      <c r="Z45" s="111" t="s">
        <v>707</v>
      </c>
      <c r="AA45" s="111" t="s">
        <v>708</v>
      </c>
    </row>
    <row r="46" spans="1:27" s="203" customFormat="1" ht="205.5" customHeight="1" x14ac:dyDescent="0.25">
      <c r="A46" s="365" t="s">
        <v>532</v>
      </c>
      <c r="B46" s="194" t="s">
        <v>533</v>
      </c>
      <c r="C46" s="188" t="s">
        <v>257</v>
      </c>
      <c r="D46" s="190">
        <v>40391</v>
      </c>
      <c r="E46" s="190">
        <v>41609</v>
      </c>
      <c r="F46" s="188" t="s">
        <v>200</v>
      </c>
      <c r="G46" s="195" t="s">
        <v>534</v>
      </c>
      <c r="H46" s="196">
        <v>30000</v>
      </c>
      <c r="I46" s="201"/>
      <c r="J46" s="201"/>
      <c r="K46" s="202" t="s">
        <v>61</v>
      </c>
      <c r="L46" s="202"/>
      <c r="M46" s="202"/>
      <c r="N46" s="111"/>
      <c r="O46" s="114" t="s">
        <v>709</v>
      </c>
      <c r="P46" s="114"/>
      <c r="Q46" s="114" t="s">
        <v>710</v>
      </c>
      <c r="R46" s="115" t="s">
        <v>711</v>
      </c>
      <c r="S46" s="114"/>
      <c r="T46" s="114"/>
      <c r="U46" s="114"/>
      <c r="V46" s="115"/>
      <c r="W46" s="115"/>
      <c r="X46" s="115"/>
      <c r="Y46" s="115"/>
      <c r="Z46" s="115"/>
      <c r="AA46" s="115"/>
    </row>
    <row r="47" spans="1:27" s="203" customFormat="1" ht="205.5" customHeight="1" x14ac:dyDescent="0.25">
      <c r="A47" s="364"/>
      <c r="B47" s="194" t="s">
        <v>535</v>
      </c>
      <c r="C47" s="188" t="s">
        <v>259</v>
      </c>
      <c r="D47" s="190">
        <v>40391</v>
      </c>
      <c r="E47" s="190">
        <v>42248</v>
      </c>
      <c r="F47" s="188" t="s">
        <v>200</v>
      </c>
      <c r="G47" s="195" t="s">
        <v>536</v>
      </c>
      <c r="H47" s="196">
        <v>35000</v>
      </c>
      <c r="I47" s="201"/>
      <c r="J47" s="201"/>
      <c r="K47" s="202"/>
      <c r="L47" s="202" t="s">
        <v>61</v>
      </c>
      <c r="M47" s="202"/>
      <c r="N47" s="111" t="s">
        <v>65</v>
      </c>
      <c r="O47" s="114"/>
      <c r="P47" s="114"/>
      <c r="Q47" s="114"/>
      <c r="R47" s="123"/>
      <c r="S47" s="114" t="s">
        <v>712</v>
      </c>
      <c r="T47" s="114"/>
      <c r="U47" s="114"/>
      <c r="V47" s="115"/>
      <c r="W47" s="115"/>
      <c r="X47" s="115"/>
      <c r="Y47" s="115"/>
      <c r="Z47" s="115"/>
      <c r="AA47" s="115"/>
    </row>
    <row r="48" spans="1:27" s="203" customFormat="1" ht="205.5" customHeight="1" x14ac:dyDescent="0.25">
      <c r="A48" s="364"/>
      <c r="B48" s="194" t="s">
        <v>537</v>
      </c>
      <c r="C48" s="188" t="s">
        <v>259</v>
      </c>
      <c r="D48" s="190">
        <v>40391</v>
      </c>
      <c r="E48" s="190">
        <v>40057</v>
      </c>
      <c r="F48" s="188" t="s">
        <v>192</v>
      </c>
      <c r="G48" s="195" t="s">
        <v>538</v>
      </c>
      <c r="H48" s="196">
        <v>50000</v>
      </c>
      <c r="I48" s="201"/>
      <c r="J48" s="201"/>
      <c r="K48" s="204"/>
      <c r="L48" s="204"/>
      <c r="M48" s="204" t="s">
        <v>61</v>
      </c>
      <c r="N48" s="121"/>
      <c r="O48" s="117"/>
      <c r="P48" s="114" t="s">
        <v>713</v>
      </c>
      <c r="Q48" s="117"/>
      <c r="R48" s="205"/>
      <c r="S48" s="117"/>
      <c r="T48" s="117"/>
      <c r="U48" s="117"/>
      <c r="V48" s="116"/>
      <c r="W48" s="116"/>
      <c r="X48" s="116"/>
      <c r="Y48" s="116"/>
      <c r="Z48" s="116"/>
      <c r="AA48" s="116"/>
    </row>
    <row r="49" spans="1:27" s="203" customFormat="1" ht="205.5" customHeight="1" x14ac:dyDescent="0.25">
      <c r="A49" s="364"/>
      <c r="B49" s="194" t="s">
        <v>539</v>
      </c>
      <c r="C49" s="188" t="s">
        <v>262</v>
      </c>
      <c r="D49" s="190">
        <v>40391</v>
      </c>
      <c r="E49" s="190">
        <v>41609</v>
      </c>
      <c r="F49" s="188" t="s">
        <v>145</v>
      </c>
      <c r="G49" s="195" t="s">
        <v>540</v>
      </c>
      <c r="H49" s="196">
        <v>0</v>
      </c>
      <c r="I49" s="201"/>
      <c r="J49" s="201"/>
      <c r="K49" s="202" t="s">
        <v>61</v>
      </c>
      <c r="L49" s="202"/>
      <c r="M49" s="202"/>
      <c r="N49" s="111"/>
      <c r="O49" s="114" t="s">
        <v>714</v>
      </c>
      <c r="P49" s="115"/>
      <c r="Q49" s="114"/>
      <c r="R49" s="118" t="s">
        <v>145</v>
      </c>
      <c r="S49" s="114" t="s">
        <v>715</v>
      </c>
      <c r="T49" s="114" t="s">
        <v>716</v>
      </c>
      <c r="U49" s="114"/>
      <c r="V49" s="115"/>
      <c r="W49" s="113">
        <v>41974</v>
      </c>
      <c r="X49" s="115"/>
      <c r="Y49" s="115" t="s">
        <v>717</v>
      </c>
      <c r="Z49" s="115" t="s">
        <v>718</v>
      </c>
      <c r="AA49" s="115"/>
    </row>
    <row r="50" spans="1:27" s="203" customFormat="1" ht="205.5" customHeight="1" x14ac:dyDescent="0.25">
      <c r="A50" s="364"/>
      <c r="B50" s="194" t="s">
        <v>541</v>
      </c>
      <c r="C50" s="188" t="s">
        <v>264</v>
      </c>
      <c r="D50" s="190">
        <v>40391</v>
      </c>
      <c r="E50" s="190">
        <v>40513</v>
      </c>
      <c r="F50" s="188" t="s">
        <v>192</v>
      </c>
      <c r="G50" s="195" t="s">
        <v>542</v>
      </c>
      <c r="H50" s="196">
        <v>0</v>
      </c>
      <c r="I50" s="201"/>
      <c r="J50" s="201"/>
      <c r="K50" s="204"/>
      <c r="L50" s="204"/>
      <c r="M50" s="204" t="s">
        <v>61</v>
      </c>
      <c r="N50" s="121"/>
      <c r="O50" s="117"/>
      <c r="P50" s="117"/>
      <c r="Q50" s="117"/>
      <c r="R50" s="205"/>
      <c r="S50" s="117"/>
      <c r="T50" s="117"/>
      <c r="U50" s="117"/>
      <c r="V50" s="116"/>
      <c r="W50" s="116"/>
      <c r="X50" s="116"/>
      <c r="Y50" s="116"/>
      <c r="Z50" s="116"/>
      <c r="AA50" s="116"/>
    </row>
    <row r="51" spans="1:27" s="203" customFormat="1" ht="205.5" customHeight="1" x14ac:dyDescent="0.25">
      <c r="A51" s="364"/>
      <c r="B51" s="194" t="s">
        <v>543</v>
      </c>
      <c r="C51" s="188" t="s">
        <v>266</v>
      </c>
      <c r="D51" s="199">
        <v>41426</v>
      </c>
      <c r="E51" s="199">
        <v>41791</v>
      </c>
      <c r="F51" s="188" t="s">
        <v>200</v>
      </c>
      <c r="G51" s="195" t="s">
        <v>544</v>
      </c>
      <c r="H51" s="196">
        <v>30000</v>
      </c>
      <c r="I51" s="201"/>
      <c r="J51" s="201" t="s">
        <v>61</v>
      </c>
      <c r="K51" s="202"/>
      <c r="L51" s="202"/>
      <c r="M51" s="202"/>
      <c r="N51" s="111"/>
      <c r="O51" s="114" t="s">
        <v>719</v>
      </c>
      <c r="P51" s="114"/>
      <c r="Q51" s="114"/>
      <c r="R51" s="123"/>
      <c r="S51" s="114" t="s">
        <v>720</v>
      </c>
      <c r="T51" s="114" t="s">
        <v>721</v>
      </c>
      <c r="U51" s="114" t="s">
        <v>722</v>
      </c>
      <c r="V51" s="115"/>
      <c r="W51" s="115"/>
      <c r="X51" s="115"/>
      <c r="Y51" s="115"/>
      <c r="Z51" s="115"/>
      <c r="AA51" s="115" t="s">
        <v>723</v>
      </c>
    </row>
    <row r="52" spans="1:27" s="203" customFormat="1" ht="205.5" customHeight="1" x14ac:dyDescent="0.25">
      <c r="A52" s="364"/>
      <c r="B52" s="194" t="s">
        <v>545</v>
      </c>
      <c r="C52" s="188" t="s">
        <v>546</v>
      </c>
      <c r="D52" s="190">
        <v>40391</v>
      </c>
      <c r="E52" s="190">
        <v>42217</v>
      </c>
      <c r="F52" s="188" t="s">
        <v>200</v>
      </c>
      <c r="G52" s="195" t="s">
        <v>547</v>
      </c>
      <c r="H52" s="196">
        <v>0</v>
      </c>
      <c r="I52" s="201"/>
      <c r="J52" s="201"/>
      <c r="K52" s="202"/>
      <c r="L52" s="202" t="s">
        <v>61</v>
      </c>
      <c r="M52" s="202"/>
      <c r="N52" s="111"/>
      <c r="O52" s="114" t="s">
        <v>724</v>
      </c>
      <c r="P52" s="114"/>
      <c r="Q52" s="114"/>
      <c r="R52" s="123" t="s">
        <v>725</v>
      </c>
      <c r="S52" s="114"/>
      <c r="T52" s="114" t="s">
        <v>726</v>
      </c>
      <c r="U52" s="114" t="s">
        <v>727</v>
      </c>
      <c r="V52" s="115"/>
      <c r="W52" s="115"/>
      <c r="X52" s="115" t="s">
        <v>644</v>
      </c>
      <c r="Y52" s="115"/>
      <c r="Z52" s="115" t="s">
        <v>728</v>
      </c>
      <c r="AA52" s="115"/>
    </row>
    <row r="53" spans="1:27" s="203" customFormat="1" ht="205.5" customHeight="1" x14ac:dyDescent="0.25">
      <c r="A53" s="364"/>
      <c r="B53" s="194" t="s">
        <v>548</v>
      </c>
      <c r="C53" s="188" t="s">
        <v>584</v>
      </c>
      <c r="D53" s="190">
        <v>40391</v>
      </c>
      <c r="E53" s="190">
        <v>42217</v>
      </c>
      <c r="F53" s="188" t="s">
        <v>200</v>
      </c>
      <c r="G53" s="195" t="s">
        <v>549</v>
      </c>
      <c r="H53" s="196">
        <v>0</v>
      </c>
      <c r="I53" s="201"/>
      <c r="J53" s="201"/>
      <c r="K53" s="202"/>
      <c r="L53" s="202" t="s">
        <v>61</v>
      </c>
      <c r="M53" s="202"/>
      <c r="N53" s="111" t="s">
        <v>65</v>
      </c>
      <c r="O53" s="114"/>
      <c r="P53" s="114"/>
      <c r="Q53" s="114"/>
      <c r="R53" s="123"/>
      <c r="S53" s="114" t="s">
        <v>729</v>
      </c>
      <c r="T53" s="114"/>
      <c r="U53" s="114"/>
      <c r="V53" s="115"/>
      <c r="W53" s="115"/>
      <c r="X53" s="115"/>
      <c r="Y53" s="115"/>
      <c r="Z53" s="115"/>
      <c r="AA53" s="115"/>
    </row>
    <row r="54" spans="1:27" s="203" customFormat="1" ht="205.5" customHeight="1" x14ac:dyDescent="0.25">
      <c r="A54" s="364"/>
      <c r="B54" s="194" t="s">
        <v>730</v>
      </c>
      <c r="C54" s="188" t="s">
        <v>272</v>
      </c>
      <c r="D54" s="190">
        <v>40391</v>
      </c>
      <c r="E54" s="190">
        <v>41609</v>
      </c>
      <c r="F54" s="188" t="s">
        <v>200</v>
      </c>
      <c r="G54" s="195" t="s">
        <v>551</v>
      </c>
      <c r="H54" s="196">
        <v>0</v>
      </c>
      <c r="I54" s="201"/>
      <c r="J54" s="201"/>
      <c r="K54" s="202"/>
      <c r="L54" s="202" t="s">
        <v>61</v>
      </c>
      <c r="M54" s="202"/>
      <c r="N54" s="111" t="s">
        <v>64</v>
      </c>
      <c r="O54" s="114"/>
      <c r="P54" s="114"/>
      <c r="Q54" s="114"/>
      <c r="R54" s="123"/>
      <c r="S54" s="114" t="s">
        <v>731</v>
      </c>
      <c r="T54" s="114"/>
      <c r="U54" s="114"/>
      <c r="V54" s="115"/>
      <c r="W54" s="115"/>
      <c r="X54" s="115"/>
      <c r="Y54" s="115"/>
      <c r="Z54" s="115"/>
      <c r="AA54" s="115"/>
    </row>
    <row r="55" spans="1:27" s="203" customFormat="1" ht="205.5" customHeight="1" x14ac:dyDescent="0.25">
      <c r="A55" s="364"/>
      <c r="B55" s="194" t="s">
        <v>552</v>
      </c>
      <c r="C55" s="188" t="s">
        <v>274</v>
      </c>
      <c r="D55" s="190">
        <v>40391</v>
      </c>
      <c r="E55" s="190">
        <v>40513</v>
      </c>
      <c r="F55" s="188" t="s">
        <v>192</v>
      </c>
      <c r="G55" s="195" t="s">
        <v>553</v>
      </c>
      <c r="H55" s="196">
        <v>0</v>
      </c>
      <c r="I55" s="201"/>
      <c r="J55" s="201"/>
      <c r="K55" s="204"/>
      <c r="L55" s="204"/>
      <c r="M55" s="204" t="s">
        <v>61</v>
      </c>
      <c r="N55" s="121"/>
      <c r="O55" s="117"/>
      <c r="P55" s="117"/>
      <c r="Q55" s="117"/>
      <c r="R55" s="205"/>
      <c r="S55" s="117"/>
      <c r="T55" s="117"/>
      <c r="U55" s="117"/>
      <c r="V55" s="116"/>
      <c r="W55" s="116"/>
      <c r="X55" s="116"/>
      <c r="Y55" s="116"/>
      <c r="Z55" s="116"/>
      <c r="AA55" s="116"/>
    </row>
    <row r="56" spans="1:27" s="203" customFormat="1" ht="205.5" customHeight="1" x14ac:dyDescent="0.25">
      <c r="A56" s="364"/>
      <c r="B56" s="194" t="s">
        <v>554</v>
      </c>
      <c r="C56" s="188" t="s">
        <v>276</v>
      </c>
      <c r="D56" s="190">
        <v>40391</v>
      </c>
      <c r="E56" s="190">
        <v>42217</v>
      </c>
      <c r="F56" s="195" t="s">
        <v>147</v>
      </c>
      <c r="G56" s="195" t="s">
        <v>555</v>
      </c>
      <c r="H56" s="196">
        <v>0</v>
      </c>
      <c r="I56" s="201"/>
      <c r="J56" s="201" t="s">
        <v>61</v>
      </c>
      <c r="K56" s="202"/>
      <c r="L56" s="202"/>
      <c r="M56" s="202"/>
      <c r="N56" s="111" t="s">
        <v>64</v>
      </c>
      <c r="O56" s="114" t="s">
        <v>611</v>
      </c>
      <c r="P56" s="114"/>
      <c r="Q56" s="114"/>
      <c r="R56" s="123"/>
      <c r="S56" s="114" t="s">
        <v>732</v>
      </c>
      <c r="T56" s="114"/>
      <c r="U56" s="114"/>
      <c r="V56" s="115"/>
      <c r="W56" s="115"/>
      <c r="X56" s="115" t="s">
        <v>733</v>
      </c>
      <c r="Y56" s="115"/>
      <c r="Z56" s="115"/>
      <c r="AA56" s="115"/>
    </row>
    <row r="57" spans="1:27" s="203" customFormat="1" ht="205.5" customHeight="1" x14ac:dyDescent="0.25">
      <c r="A57" s="364"/>
      <c r="B57" s="194" t="s">
        <v>556</v>
      </c>
      <c r="C57" s="188" t="s">
        <v>278</v>
      </c>
      <c r="D57" s="190">
        <v>40391</v>
      </c>
      <c r="E57" s="190">
        <v>40513</v>
      </c>
      <c r="F57" s="188" t="s">
        <v>192</v>
      </c>
      <c r="G57" s="195" t="s">
        <v>557</v>
      </c>
      <c r="H57" s="196">
        <v>0</v>
      </c>
      <c r="I57" s="201"/>
      <c r="J57" s="201"/>
      <c r="K57" s="204"/>
      <c r="L57" s="204"/>
      <c r="M57" s="204" t="s">
        <v>61</v>
      </c>
      <c r="N57" s="121"/>
      <c r="O57" s="117"/>
      <c r="P57" s="117"/>
      <c r="Q57" s="117"/>
      <c r="R57" s="205"/>
      <c r="S57" s="117"/>
      <c r="T57" s="117"/>
      <c r="U57" s="117"/>
      <c r="V57" s="116"/>
      <c r="W57" s="116"/>
      <c r="X57" s="116"/>
      <c r="Y57" s="116"/>
      <c r="Z57" s="116"/>
      <c r="AA57" s="116"/>
    </row>
    <row r="58" spans="1:27" s="203" customFormat="1" ht="205.5" customHeight="1" x14ac:dyDescent="0.25">
      <c r="A58" s="364"/>
      <c r="B58" s="194" t="s">
        <v>558</v>
      </c>
      <c r="C58" s="188" t="s">
        <v>280</v>
      </c>
      <c r="D58" s="190">
        <v>40391</v>
      </c>
      <c r="E58" s="190">
        <v>40513</v>
      </c>
      <c r="F58" s="188" t="s">
        <v>200</v>
      </c>
      <c r="G58" s="195" t="s">
        <v>559</v>
      </c>
      <c r="H58" s="196">
        <v>0</v>
      </c>
      <c r="I58" s="201"/>
      <c r="J58" s="201"/>
      <c r="K58" s="204"/>
      <c r="L58" s="204"/>
      <c r="M58" s="204" t="s">
        <v>61</v>
      </c>
      <c r="N58" s="121"/>
      <c r="O58" s="117"/>
      <c r="P58" s="117"/>
      <c r="Q58" s="117"/>
      <c r="R58" s="205"/>
      <c r="S58" s="117"/>
      <c r="T58" s="117"/>
      <c r="U58" s="117"/>
      <c r="V58" s="116"/>
      <c r="W58" s="116"/>
      <c r="X58" s="116"/>
      <c r="Y58" s="116"/>
      <c r="Z58" s="116"/>
      <c r="AA58" s="116"/>
    </row>
    <row r="59" spans="1:27" s="203" customFormat="1" ht="205.5" customHeight="1" x14ac:dyDescent="0.25">
      <c r="A59" s="364"/>
      <c r="B59" s="194" t="s">
        <v>560</v>
      </c>
      <c r="C59" s="188" t="s">
        <v>282</v>
      </c>
      <c r="D59" s="190">
        <v>40391</v>
      </c>
      <c r="E59" s="199">
        <v>42339</v>
      </c>
      <c r="F59" s="195" t="s">
        <v>586</v>
      </c>
      <c r="G59" s="195" t="s">
        <v>304</v>
      </c>
      <c r="H59" s="196">
        <v>0</v>
      </c>
      <c r="I59" s="201"/>
      <c r="J59" s="201"/>
      <c r="K59" s="202"/>
      <c r="L59" s="202" t="s">
        <v>61</v>
      </c>
      <c r="M59" s="202"/>
      <c r="N59" s="111"/>
      <c r="O59" s="114" t="s">
        <v>734</v>
      </c>
      <c r="P59" s="114"/>
      <c r="Q59" s="114"/>
      <c r="R59" s="115" t="s">
        <v>735</v>
      </c>
      <c r="S59" s="114"/>
      <c r="T59" s="114"/>
      <c r="U59" s="114"/>
      <c r="V59" s="115"/>
      <c r="W59" s="115"/>
      <c r="X59" s="115"/>
      <c r="Y59" s="115"/>
      <c r="Z59" s="115"/>
      <c r="AA59" s="115"/>
    </row>
    <row r="60" spans="1:27" s="203" customFormat="1" ht="205.5" customHeight="1" x14ac:dyDescent="0.25">
      <c r="A60" s="366"/>
      <c r="B60" s="194" t="s">
        <v>561</v>
      </c>
      <c r="C60" s="188" t="s">
        <v>209</v>
      </c>
      <c r="D60" s="190">
        <v>40391</v>
      </c>
      <c r="E60" s="199">
        <v>41244</v>
      </c>
      <c r="F60" s="188" t="s">
        <v>147</v>
      </c>
      <c r="G60" s="195" t="s">
        <v>562</v>
      </c>
      <c r="H60" s="196">
        <v>0</v>
      </c>
      <c r="I60" s="201"/>
      <c r="J60" s="201"/>
      <c r="K60" s="202"/>
      <c r="L60" s="202"/>
      <c r="M60" s="202" t="s">
        <v>61</v>
      </c>
      <c r="N60" s="111"/>
      <c r="O60" s="114" t="s">
        <v>736</v>
      </c>
      <c r="P60" s="114"/>
      <c r="Q60" s="114"/>
      <c r="R60" s="123"/>
      <c r="S60" s="114"/>
      <c r="T60" s="114"/>
      <c r="U60" s="114"/>
      <c r="V60" s="115"/>
      <c r="W60" s="115"/>
      <c r="X60" s="115"/>
      <c r="Y60" s="115"/>
      <c r="Z60" s="115"/>
      <c r="AA60" s="115"/>
    </row>
    <row r="61" spans="1:27" s="203" customFormat="1" ht="205.5" customHeight="1" x14ac:dyDescent="0.25">
      <c r="A61" s="365" t="s">
        <v>587</v>
      </c>
      <c r="B61" s="194" t="s">
        <v>588</v>
      </c>
      <c r="C61" s="188" t="s">
        <v>310</v>
      </c>
      <c r="D61" s="190">
        <v>40391</v>
      </c>
      <c r="E61" s="190">
        <v>41244</v>
      </c>
      <c r="F61" s="188" t="s">
        <v>91</v>
      </c>
      <c r="G61" s="195" t="s">
        <v>589</v>
      </c>
      <c r="H61" s="196">
        <v>60000</v>
      </c>
      <c r="I61" s="201"/>
      <c r="J61" s="201"/>
      <c r="K61" s="202"/>
      <c r="L61" s="202"/>
      <c r="M61" s="202" t="s">
        <v>61</v>
      </c>
      <c r="N61" s="111"/>
      <c r="O61" s="114"/>
      <c r="P61" s="114" t="s">
        <v>737</v>
      </c>
      <c r="Q61" s="114"/>
      <c r="R61" s="123"/>
      <c r="S61" s="114"/>
      <c r="T61" s="114"/>
      <c r="U61" s="114"/>
      <c r="V61" s="115"/>
      <c r="W61" s="115"/>
      <c r="X61" s="115"/>
      <c r="Y61" s="115"/>
      <c r="Z61" s="115"/>
      <c r="AA61" s="115"/>
    </row>
    <row r="62" spans="1:27" s="203" customFormat="1" ht="205.5" customHeight="1" x14ac:dyDescent="0.25">
      <c r="A62" s="364"/>
      <c r="B62" s="194" t="s">
        <v>590</v>
      </c>
      <c r="C62" s="188" t="s">
        <v>381</v>
      </c>
      <c r="D62" s="190">
        <v>40391</v>
      </c>
      <c r="E62" s="190">
        <v>41974</v>
      </c>
      <c r="F62" s="195" t="s">
        <v>624</v>
      </c>
      <c r="G62" s="195" t="s">
        <v>591</v>
      </c>
      <c r="H62" s="196" t="s">
        <v>467</v>
      </c>
      <c r="I62" s="201"/>
      <c r="J62" s="201"/>
      <c r="K62" s="202"/>
      <c r="L62" s="202" t="s">
        <v>61</v>
      </c>
      <c r="M62" s="202"/>
      <c r="N62" s="111"/>
      <c r="O62" s="114" t="s">
        <v>738</v>
      </c>
      <c r="P62" s="114"/>
      <c r="Q62" s="114"/>
      <c r="R62" s="115" t="s">
        <v>624</v>
      </c>
      <c r="S62" s="114"/>
      <c r="T62" s="114"/>
      <c r="U62" s="114"/>
      <c r="V62" s="115"/>
      <c r="W62" s="115"/>
      <c r="X62" s="115"/>
      <c r="Y62" s="115"/>
      <c r="Z62" s="115"/>
      <c r="AA62" s="115"/>
    </row>
    <row r="63" spans="1:27" s="203" customFormat="1" ht="205.5" customHeight="1" x14ac:dyDescent="0.25">
      <c r="A63" s="364"/>
      <c r="B63" s="194" t="s">
        <v>592</v>
      </c>
      <c r="C63" s="188" t="s">
        <v>329</v>
      </c>
      <c r="D63" s="190">
        <v>41275</v>
      </c>
      <c r="E63" s="190">
        <v>41640</v>
      </c>
      <c r="F63" s="188" t="s">
        <v>92</v>
      </c>
      <c r="G63" s="195" t="s">
        <v>593</v>
      </c>
      <c r="H63" s="196">
        <v>16000</v>
      </c>
      <c r="I63" s="201"/>
      <c r="J63" s="201"/>
      <c r="K63" s="202" t="s">
        <v>61</v>
      </c>
      <c r="L63" s="202"/>
      <c r="M63" s="202"/>
      <c r="N63" s="111"/>
      <c r="O63" s="114" t="s">
        <v>739</v>
      </c>
      <c r="P63" s="127" t="s">
        <v>740</v>
      </c>
      <c r="Q63" s="114" t="s">
        <v>741</v>
      </c>
      <c r="R63" s="118" t="s">
        <v>742</v>
      </c>
      <c r="S63" s="114"/>
      <c r="T63" s="114"/>
      <c r="U63" s="114"/>
      <c r="V63" s="115"/>
      <c r="W63" s="113">
        <v>41640</v>
      </c>
      <c r="X63" s="113">
        <v>42005</v>
      </c>
      <c r="Y63" s="115"/>
      <c r="Z63" s="115"/>
      <c r="AA63" s="115"/>
    </row>
    <row r="64" spans="1:27" s="203" customFormat="1" ht="205.5" customHeight="1" x14ac:dyDescent="0.25">
      <c r="A64" s="364"/>
      <c r="B64" s="194" t="s">
        <v>594</v>
      </c>
      <c r="C64" s="188" t="s">
        <v>388</v>
      </c>
      <c r="D64" s="190">
        <v>40391</v>
      </c>
      <c r="E64" s="190">
        <v>42217</v>
      </c>
      <c r="F64" s="188" t="s">
        <v>389</v>
      </c>
      <c r="G64" s="195" t="s">
        <v>595</v>
      </c>
      <c r="H64" s="196" t="s">
        <v>467</v>
      </c>
      <c r="I64" s="201"/>
      <c r="J64" s="201"/>
      <c r="K64" s="202"/>
      <c r="L64" s="202" t="s">
        <v>61</v>
      </c>
      <c r="M64" s="202"/>
      <c r="N64" s="111"/>
      <c r="O64" s="114" t="s">
        <v>743</v>
      </c>
      <c r="P64" s="114" t="s">
        <v>744</v>
      </c>
      <c r="Q64" s="114"/>
      <c r="R64" s="123" t="s">
        <v>745</v>
      </c>
      <c r="S64" s="114"/>
      <c r="T64" s="114"/>
      <c r="U64" s="114"/>
      <c r="V64" s="115"/>
      <c r="W64" s="115"/>
      <c r="X64" s="115"/>
      <c r="Y64" s="115"/>
      <c r="Z64" s="115"/>
      <c r="AA64" s="115"/>
    </row>
    <row r="65" spans="1:27" s="203" customFormat="1" ht="205.5" customHeight="1" x14ac:dyDescent="0.25">
      <c r="A65" s="364"/>
      <c r="B65" s="194" t="s">
        <v>596</v>
      </c>
      <c r="C65" s="188" t="s">
        <v>343</v>
      </c>
      <c r="D65" s="190">
        <v>40391</v>
      </c>
      <c r="E65" s="190">
        <v>42217</v>
      </c>
      <c r="F65" s="188" t="s">
        <v>91</v>
      </c>
      <c r="G65" s="195" t="s">
        <v>597</v>
      </c>
      <c r="H65" s="196" t="s">
        <v>467</v>
      </c>
      <c r="I65" s="201"/>
      <c r="J65" s="201"/>
      <c r="K65" s="202"/>
      <c r="L65" s="202" t="s">
        <v>61</v>
      </c>
      <c r="M65" s="202"/>
      <c r="N65" s="111"/>
      <c r="O65" s="114" t="s">
        <v>746</v>
      </c>
      <c r="P65" s="114" t="s">
        <v>747</v>
      </c>
      <c r="Q65" s="114"/>
      <c r="R65" s="123" t="s">
        <v>748</v>
      </c>
      <c r="S65" s="114"/>
      <c r="T65" s="114"/>
      <c r="U65" s="114"/>
      <c r="V65" s="115"/>
      <c r="W65" s="115"/>
      <c r="X65" s="115"/>
      <c r="Y65" s="115"/>
      <c r="Z65" s="115"/>
      <c r="AA65" s="115"/>
    </row>
    <row r="66" spans="1:27" s="203" customFormat="1" ht="205.5" customHeight="1" x14ac:dyDescent="0.25">
      <c r="A66" s="364"/>
      <c r="B66" s="194" t="s">
        <v>598</v>
      </c>
      <c r="C66" s="188" t="s">
        <v>322</v>
      </c>
      <c r="D66" s="190">
        <v>40391</v>
      </c>
      <c r="E66" s="190">
        <v>41974</v>
      </c>
      <c r="F66" s="188" t="s">
        <v>360</v>
      </c>
      <c r="G66" s="195" t="s">
        <v>599</v>
      </c>
      <c r="H66" s="196" t="s">
        <v>467</v>
      </c>
      <c r="I66" s="206"/>
      <c r="J66" s="206"/>
      <c r="K66" s="186"/>
      <c r="L66" s="186" t="s">
        <v>61</v>
      </c>
      <c r="M66" s="186"/>
      <c r="N66" s="187"/>
      <c r="O66" s="123" t="s">
        <v>749</v>
      </c>
      <c r="P66" s="123" t="s">
        <v>750</v>
      </c>
      <c r="Q66" s="123" t="s">
        <v>751</v>
      </c>
      <c r="R66" s="123" t="s">
        <v>752</v>
      </c>
      <c r="S66" s="123" t="s">
        <v>753</v>
      </c>
      <c r="T66" s="114" t="s">
        <v>754</v>
      </c>
      <c r="U66" s="114"/>
      <c r="V66" s="115"/>
      <c r="W66" s="115"/>
      <c r="X66" s="115"/>
      <c r="Y66" s="115"/>
      <c r="Z66" s="115" t="s">
        <v>755</v>
      </c>
      <c r="AA66" s="115"/>
    </row>
    <row r="67" spans="1:27" s="203" customFormat="1" ht="205.5" customHeight="1" x14ac:dyDescent="0.25">
      <c r="A67" s="364"/>
      <c r="B67" s="194" t="s">
        <v>600</v>
      </c>
      <c r="C67" s="188" t="s">
        <v>601</v>
      </c>
      <c r="D67" s="190">
        <v>40391</v>
      </c>
      <c r="E67" s="190">
        <v>41609</v>
      </c>
      <c r="F67" s="188" t="s">
        <v>389</v>
      </c>
      <c r="G67" s="195" t="s">
        <v>602</v>
      </c>
      <c r="H67" s="196" t="s">
        <v>467</v>
      </c>
      <c r="I67" s="201"/>
      <c r="J67" s="201"/>
      <c r="K67" s="202"/>
      <c r="L67" s="202" t="s">
        <v>61</v>
      </c>
      <c r="M67" s="202"/>
      <c r="N67" s="111"/>
      <c r="O67" s="114" t="s">
        <v>756</v>
      </c>
      <c r="P67" s="114" t="s">
        <v>757</v>
      </c>
      <c r="Q67" s="114"/>
      <c r="R67" s="115" t="s">
        <v>758</v>
      </c>
      <c r="S67" s="114"/>
      <c r="T67" s="114"/>
      <c r="U67" s="114"/>
      <c r="V67" s="115"/>
      <c r="W67" s="113">
        <v>42186</v>
      </c>
      <c r="X67" s="115"/>
      <c r="Y67" s="115"/>
      <c r="Z67" s="115"/>
      <c r="AA67" s="115"/>
    </row>
    <row r="68" spans="1:27" s="203" customFormat="1" ht="205.5" customHeight="1" x14ac:dyDescent="0.25">
      <c r="A68" s="364"/>
      <c r="B68" s="194" t="s">
        <v>603</v>
      </c>
      <c r="C68" s="188" t="s">
        <v>331</v>
      </c>
      <c r="D68" s="190">
        <v>40391</v>
      </c>
      <c r="E68" s="190">
        <v>41671</v>
      </c>
      <c r="F68" s="188" t="s">
        <v>190</v>
      </c>
      <c r="G68" s="195" t="s">
        <v>604</v>
      </c>
      <c r="H68" s="196">
        <v>10000</v>
      </c>
      <c r="I68" s="201"/>
      <c r="J68" s="201"/>
      <c r="K68" s="202" t="s">
        <v>61</v>
      </c>
      <c r="L68" s="202"/>
      <c r="M68" s="202"/>
      <c r="N68" s="111"/>
      <c r="O68" s="114" t="s">
        <v>759</v>
      </c>
      <c r="P68" s="114"/>
      <c r="Q68" s="114" t="s">
        <v>760</v>
      </c>
      <c r="R68" s="118" t="s">
        <v>761</v>
      </c>
      <c r="S68" s="114"/>
      <c r="T68" s="114"/>
      <c r="U68" s="114"/>
      <c r="V68" s="115"/>
      <c r="W68" s="113">
        <v>41821</v>
      </c>
      <c r="X68" s="115"/>
      <c r="Y68" s="115"/>
      <c r="Z68" s="115"/>
      <c r="AA68" s="115"/>
    </row>
    <row r="69" spans="1:27" s="203" customFormat="1" ht="205.5" customHeight="1" x14ac:dyDescent="0.25">
      <c r="A69" s="364"/>
      <c r="B69" s="194" t="s">
        <v>605</v>
      </c>
      <c r="C69" s="188" t="s">
        <v>333</v>
      </c>
      <c r="D69" s="190">
        <v>40391</v>
      </c>
      <c r="E69" s="190">
        <v>41609</v>
      </c>
      <c r="F69" s="188" t="s">
        <v>190</v>
      </c>
      <c r="G69" s="195" t="s">
        <v>606</v>
      </c>
      <c r="H69" s="196">
        <v>250000</v>
      </c>
      <c r="I69" s="201"/>
      <c r="J69" s="201"/>
      <c r="K69" s="202" t="s">
        <v>61</v>
      </c>
      <c r="L69" s="202"/>
      <c r="M69" s="202"/>
      <c r="N69" s="111"/>
      <c r="O69" s="114" t="s">
        <v>762</v>
      </c>
      <c r="P69" s="114"/>
      <c r="Q69" s="114" t="s">
        <v>763</v>
      </c>
      <c r="R69" s="118" t="s">
        <v>190</v>
      </c>
      <c r="S69" s="114"/>
      <c r="T69" s="114"/>
      <c r="U69" s="114"/>
      <c r="V69" s="115"/>
      <c r="W69" s="113">
        <v>42186</v>
      </c>
      <c r="X69" s="115"/>
      <c r="Y69" s="115"/>
      <c r="Z69" s="115" t="s">
        <v>764</v>
      </c>
      <c r="AA69" s="115" t="s">
        <v>765</v>
      </c>
    </row>
    <row r="70" spans="1:27" s="203" customFormat="1" ht="205.5" customHeight="1" x14ac:dyDescent="0.25">
      <c r="A70" s="364"/>
      <c r="B70" s="194" t="s">
        <v>607</v>
      </c>
      <c r="C70" s="188" t="s">
        <v>339</v>
      </c>
      <c r="D70" s="190">
        <v>40391</v>
      </c>
      <c r="E70" s="199">
        <v>41609</v>
      </c>
      <c r="F70" s="188" t="s">
        <v>95</v>
      </c>
      <c r="G70" s="195" t="s">
        <v>608</v>
      </c>
      <c r="H70" s="196">
        <v>5000</v>
      </c>
      <c r="I70" s="201"/>
      <c r="J70" s="201"/>
      <c r="K70" s="202"/>
      <c r="L70" s="202" t="s">
        <v>61</v>
      </c>
      <c r="M70" s="202"/>
      <c r="N70" s="111"/>
      <c r="O70" s="128" t="s">
        <v>766</v>
      </c>
      <c r="P70" s="114"/>
      <c r="Q70" s="114"/>
      <c r="R70" s="123"/>
      <c r="S70" s="114"/>
      <c r="T70" s="114" t="s">
        <v>767</v>
      </c>
      <c r="U70" s="114"/>
      <c r="V70" s="115"/>
      <c r="W70" s="115"/>
      <c r="X70" s="115"/>
      <c r="Y70" s="115"/>
      <c r="Z70" s="115" t="s">
        <v>768</v>
      </c>
      <c r="AA70" s="115"/>
    </row>
    <row r="71" spans="1:27" s="203" customFormat="1" ht="205.5" customHeight="1" x14ac:dyDescent="0.25">
      <c r="A71" s="366"/>
      <c r="B71" s="194" t="s">
        <v>609</v>
      </c>
      <c r="C71" s="188" t="s">
        <v>349</v>
      </c>
      <c r="D71" s="190">
        <v>40391</v>
      </c>
      <c r="E71" s="199">
        <v>41609</v>
      </c>
      <c r="F71" s="188" t="s">
        <v>92</v>
      </c>
      <c r="G71" s="195" t="s">
        <v>610</v>
      </c>
      <c r="H71" s="196">
        <v>130000</v>
      </c>
      <c r="I71" s="201"/>
      <c r="J71" s="201"/>
      <c r="K71" s="202"/>
      <c r="L71" s="202" t="s">
        <v>61</v>
      </c>
      <c r="M71" s="202"/>
      <c r="N71" s="111"/>
      <c r="O71" s="114" t="s">
        <v>769</v>
      </c>
      <c r="P71" s="114"/>
      <c r="Q71" s="114" t="s">
        <v>770</v>
      </c>
      <c r="R71" s="118" t="s">
        <v>92</v>
      </c>
      <c r="S71" s="114"/>
      <c r="T71" s="114"/>
      <c r="U71" s="114"/>
      <c r="V71" s="115"/>
      <c r="W71" s="113">
        <v>41821</v>
      </c>
      <c r="X71" s="115"/>
      <c r="Y71" s="115"/>
      <c r="Z71" s="115"/>
      <c r="AA71" s="115"/>
    </row>
    <row r="72" spans="1:27" s="178" customFormat="1" x14ac:dyDescent="0.25">
      <c r="A72" s="6"/>
      <c r="B72" s="6"/>
      <c r="C72" s="6"/>
      <c r="D72" s="106"/>
      <c r="E72" s="106"/>
      <c r="F72" s="6"/>
      <c r="G72" s="6"/>
      <c r="H72" s="6"/>
      <c r="I72" s="207"/>
      <c r="J72" s="207"/>
      <c r="K72" s="207"/>
      <c r="L72" s="207"/>
      <c r="M72" s="207"/>
      <c r="N72" s="207"/>
      <c r="O72" s="6"/>
      <c r="P72" s="6"/>
      <c r="Q72" s="6"/>
      <c r="R72" s="6"/>
      <c r="S72" s="6"/>
      <c r="T72" s="6"/>
      <c r="U72" s="6"/>
      <c r="V72" s="6"/>
      <c r="W72" s="6"/>
      <c r="X72" s="6"/>
      <c r="Y72" s="6"/>
      <c r="Z72" s="6"/>
      <c r="AA72" s="6"/>
    </row>
    <row r="73" spans="1:27" s="178" customFormat="1" x14ac:dyDescent="0.25">
      <c r="A73" s="6"/>
      <c r="B73" s="6"/>
      <c r="C73" s="6"/>
      <c r="D73" s="106"/>
      <c r="E73" s="106"/>
      <c r="F73" s="6"/>
      <c r="G73" s="6"/>
      <c r="H73" s="6"/>
      <c r="I73" s="207"/>
      <c r="J73" s="207"/>
      <c r="K73" s="207"/>
      <c r="L73" s="207"/>
      <c r="M73" s="207"/>
      <c r="N73" s="207"/>
      <c r="O73" s="6"/>
      <c r="P73" s="6"/>
      <c r="Q73" s="6"/>
      <c r="R73" s="6"/>
      <c r="S73" s="6"/>
      <c r="T73" s="6"/>
      <c r="U73" s="6"/>
      <c r="V73" s="6"/>
      <c r="W73" s="6"/>
      <c r="X73" s="6"/>
      <c r="Y73" s="6"/>
      <c r="Z73" s="6"/>
      <c r="AA73" s="6"/>
    </row>
    <row r="74" spans="1:27" s="178" customFormat="1" x14ac:dyDescent="0.25">
      <c r="A74" s="6"/>
      <c r="B74" s="6"/>
      <c r="C74" s="6"/>
      <c r="D74" s="106"/>
      <c r="E74" s="106"/>
      <c r="F74" s="6"/>
      <c r="G74" s="6"/>
      <c r="H74" s="6"/>
      <c r="I74" s="207"/>
      <c r="J74" s="207"/>
      <c r="K74" s="207"/>
      <c r="L74" s="207"/>
      <c r="M74" s="207"/>
      <c r="N74" s="207"/>
      <c r="O74" s="6"/>
      <c r="P74" s="6"/>
      <c r="Q74" s="6"/>
      <c r="R74" s="6"/>
      <c r="S74" s="6"/>
      <c r="T74" s="6"/>
      <c r="U74" s="6"/>
      <c r="V74" s="6"/>
      <c r="W74" s="6"/>
      <c r="X74" s="6"/>
      <c r="Y74" s="6"/>
      <c r="Z74" s="6"/>
      <c r="AA74" s="6"/>
    </row>
    <row r="75" spans="1:27" s="178" customFormat="1" x14ac:dyDescent="0.25">
      <c r="A75" s="6"/>
      <c r="B75" s="6"/>
      <c r="C75" s="6"/>
      <c r="D75" s="106"/>
      <c r="E75" s="106"/>
      <c r="F75" s="6"/>
      <c r="G75" s="6"/>
      <c r="H75" s="6"/>
      <c r="I75" s="207"/>
      <c r="J75" s="207"/>
      <c r="K75" s="207"/>
      <c r="L75" s="207"/>
      <c r="M75" s="207"/>
      <c r="N75" s="207"/>
      <c r="O75" s="6"/>
      <c r="P75" s="6"/>
      <c r="Q75" s="6"/>
      <c r="R75" s="6"/>
      <c r="S75" s="6"/>
      <c r="T75" s="6"/>
      <c r="U75" s="6"/>
      <c r="V75" s="6"/>
      <c r="W75" s="6"/>
      <c r="X75" s="6"/>
      <c r="Y75" s="6"/>
      <c r="Z75" s="6"/>
      <c r="AA75" s="6"/>
    </row>
    <row r="76" spans="1:27" s="178" customFormat="1" ht="15.75" thickBot="1" x14ac:dyDescent="0.3">
      <c r="A76" s="6"/>
      <c r="B76" s="6"/>
      <c r="C76" s="6"/>
      <c r="D76" s="106"/>
      <c r="E76" s="106"/>
      <c r="F76" s="6"/>
      <c r="G76" s="6"/>
      <c r="H76" s="6"/>
      <c r="I76" s="207"/>
      <c r="J76" s="207"/>
      <c r="K76" s="207"/>
      <c r="L76" s="207"/>
      <c r="M76" s="207"/>
      <c r="N76" s="207"/>
      <c r="O76" s="6"/>
      <c r="P76" s="6"/>
      <c r="Q76" s="6"/>
      <c r="R76" s="6"/>
      <c r="S76" s="6"/>
      <c r="T76" s="6"/>
      <c r="U76" s="6"/>
      <c r="V76" s="6"/>
      <c r="W76" s="6"/>
      <c r="X76" s="6"/>
      <c r="Y76" s="6"/>
      <c r="Z76" s="6"/>
      <c r="AA76" s="6"/>
    </row>
    <row r="77" spans="1:27" s="178" customFormat="1" ht="35.25" thickTop="1" thickBot="1" x14ac:dyDescent="0.3">
      <c r="A77" s="61" t="s">
        <v>55</v>
      </c>
      <c r="B77" s="40">
        <f>COUNTA(B82:B85,B88:B93,B96:B98)</f>
        <v>13</v>
      </c>
      <c r="C77" s="6"/>
      <c r="D77" s="106"/>
      <c r="E77" s="106"/>
      <c r="F77" s="6"/>
      <c r="G77" s="6"/>
      <c r="H77" s="6"/>
      <c r="I77" s="207"/>
      <c r="J77" s="207"/>
      <c r="K77" s="207"/>
      <c r="L77" s="207"/>
      <c r="M77" s="207"/>
      <c r="N77" s="207"/>
      <c r="O77" s="6"/>
      <c r="P77" s="6"/>
      <c r="Q77" s="6"/>
      <c r="R77" s="6"/>
      <c r="S77" s="6"/>
      <c r="T77" s="6"/>
      <c r="U77" s="6"/>
      <c r="V77" s="6"/>
      <c r="W77" s="6"/>
      <c r="X77" s="6"/>
      <c r="Y77" s="6"/>
      <c r="Z77" s="6"/>
      <c r="AA77" s="6"/>
    </row>
    <row r="78" spans="1:27" s="178" customFormat="1" ht="15.75" thickTop="1" x14ac:dyDescent="0.25">
      <c r="A78" s="6"/>
      <c r="B78" s="6"/>
      <c r="C78" s="6"/>
      <c r="D78" s="106"/>
      <c r="E78" s="106"/>
      <c r="F78" s="6"/>
      <c r="G78" s="6"/>
      <c r="H78" s="6"/>
      <c r="I78" s="207"/>
      <c r="J78" s="207"/>
      <c r="K78" s="207"/>
      <c r="L78" s="207"/>
      <c r="M78" s="207"/>
      <c r="N78" s="207"/>
      <c r="O78" s="6"/>
      <c r="P78" s="6"/>
      <c r="Q78" s="6"/>
      <c r="R78" s="6"/>
      <c r="S78" s="6"/>
      <c r="T78" s="6"/>
      <c r="U78" s="6"/>
      <c r="V78" s="6"/>
      <c r="W78" s="6"/>
      <c r="X78" s="6"/>
      <c r="Y78" s="6"/>
      <c r="Z78" s="6"/>
      <c r="AA78" s="6"/>
    </row>
    <row r="79" spans="1:27" s="178" customFormat="1" x14ac:dyDescent="0.25">
      <c r="A79" s="6"/>
      <c r="B79" s="6"/>
      <c r="C79" s="6"/>
      <c r="D79" s="106"/>
      <c r="E79" s="106"/>
      <c r="F79" s="6"/>
      <c r="G79" s="6"/>
      <c r="H79" s="6"/>
      <c r="I79" s="207"/>
      <c r="J79" s="207"/>
      <c r="K79" s="207"/>
      <c r="L79" s="207"/>
      <c r="M79" s="207"/>
      <c r="N79" s="207"/>
      <c r="O79" s="6"/>
      <c r="P79" s="6"/>
      <c r="Q79" s="6"/>
      <c r="R79" s="6"/>
      <c r="S79" s="6"/>
      <c r="T79" s="6"/>
      <c r="U79" s="6"/>
      <c r="V79" s="6"/>
      <c r="W79" s="6"/>
      <c r="X79" s="6"/>
      <c r="Y79" s="6"/>
      <c r="Z79" s="6"/>
      <c r="AA79" s="6"/>
    </row>
    <row r="80" spans="1:27" s="178" customFormat="1" ht="15.75" thickBot="1" x14ac:dyDescent="0.3">
      <c r="A80" s="6"/>
      <c r="B80" s="6"/>
      <c r="C80" s="6"/>
      <c r="D80" s="106"/>
      <c r="E80" s="106"/>
      <c r="F80" s="6"/>
      <c r="G80" s="6"/>
      <c r="H80" s="6"/>
      <c r="I80" s="207"/>
      <c r="J80" s="207"/>
      <c r="K80" s="207"/>
      <c r="L80" s="207"/>
      <c r="M80" s="207"/>
      <c r="N80" s="207"/>
      <c r="O80" s="6"/>
      <c r="P80" s="6"/>
      <c r="Q80" s="6"/>
      <c r="R80" s="6"/>
      <c r="S80" s="6"/>
      <c r="T80" s="6"/>
      <c r="U80" s="6"/>
      <c r="V80" s="6"/>
      <c r="W80" s="6"/>
      <c r="X80" s="6"/>
      <c r="Y80" s="6"/>
      <c r="Z80" s="6"/>
      <c r="AA80" s="6"/>
    </row>
    <row r="81" spans="1:27" s="178" customFormat="1" ht="17.25" thickTop="1" thickBot="1" x14ac:dyDescent="0.3">
      <c r="A81" s="61" t="s">
        <v>57</v>
      </c>
      <c r="B81" s="61" t="s">
        <v>56</v>
      </c>
      <c r="C81" s="62" t="s">
        <v>5</v>
      </c>
      <c r="D81" s="62" t="s">
        <v>9</v>
      </c>
      <c r="E81" s="62" t="s">
        <v>10</v>
      </c>
      <c r="F81" s="62" t="s">
        <v>7</v>
      </c>
      <c r="G81" s="62" t="s">
        <v>6</v>
      </c>
      <c r="H81" s="62" t="s">
        <v>8</v>
      </c>
      <c r="I81" s="62" t="s">
        <v>69</v>
      </c>
      <c r="J81" s="207"/>
      <c r="K81" s="207"/>
      <c r="L81" s="207"/>
      <c r="M81" s="207"/>
      <c r="N81" s="207"/>
      <c r="O81" s="6"/>
      <c r="P81" s="6"/>
      <c r="Q81" s="6"/>
      <c r="R81" s="6"/>
      <c r="S81" s="6"/>
      <c r="T81" s="6"/>
      <c r="U81" s="6"/>
      <c r="V81" s="6"/>
      <c r="W81" s="6"/>
      <c r="X81" s="6"/>
      <c r="Y81" s="6"/>
      <c r="Z81" s="6"/>
      <c r="AA81" s="6"/>
    </row>
    <row r="82" spans="1:27" s="178" customFormat="1" ht="105.75" thickTop="1" x14ac:dyDescent="0.25">
      <c r="A82" s="367" t="s">
        <v>771</v>
      </c>
      <c r="B82" s="129" t="s">
        <v>772</v>
      </c>
      <c r="C82" s="129" t="s">
        <v>773</v>
      </c>
      <c r="D82" s="132">
        <v>41640</v>
      </c>
      <c r="E82" s="132">
        <v>41852</v>
      </c>
      <c r="F82" s="208"/>
      <c r="G82" s="208" t="s">
        <v>774</v>
      </c>
      <c r="H82" s="208" t="s">
        <v>775</v>
      </c>
      <c r="I82" s="208"/>
      <c r="J82" s="207"/>
      <c r="K82" s="207"/>
      <c r="L82" s="207"/>
      <c r="M82" s="207"/>
      <c r="N82" s="207"/>
      <c r="O82" s="6"/>
      <c r="P82" s="6"/>
      <c r="Q82" s="6"/>
      <c r="R82" s="6"/>
      <c r="S82" s="6"/>
      <c r="T82" s="6"/>
      <c r="U82" s="6"/>
      <c r="V82" s="6"/>
      <c r="W82" s="6"/>
      <c r="X82" s="6"/>
      <c r="Y82" s="6"/>
      <c r="Z82" s="6"/>
      <c r="AA82" s="6"/>
    </row>
    <row r="83" spans="1:27" s="178" customFormat="1" ht="105" x14ac:dyDescent="0.25">
      <c r="A83" s="368"/>
      <c r="B83" s="129" t="s">
        <v>776</v>
      </c>
      <c r="C83" s="129" t="s">
        <v>777</v>
      </c>
      <c r="D83" s="132">
        <v>41640</v>
      </c>
      <c r="E83" s="132">
        <v>41852</v>
      </c>
      <c r="F83" s="208"/>
      <c r="G83" s="208" t="s">
        <v>778</v>
      </c>
      <c r="H83" s="208" t="s">
        <v>775</v>
      </c>
      <c r="I83" s="208"/>
      <c r="J83" s="207"/>
      <c r="K83" s="207"/>
      <c r="L83" s="207"/>
      <c r="M83" s="207"/>
      <c r="N83" s="207"/>
      <c r="O83" s="6"/>
      <c r="P83" s="6"/>
      <c r="Q83" s="6"/>
      <c r="R83" s="6"/>
      <c r="S83" s="6"/>
      <c r="T83" s="6"/>
      <c r="U83" s="6"/>
      <c r="V83" s="6"/>
      <c r="W83" s="6"/>
      <c r="X83" s="6"/>
      <c r="Y83" s="6"/>
      <c r="Z83" s="6"/>
      <c r="AA83" s="6"/>
    </row>
    <row r="84" spans="1:27" s="178" customFormat="1" ht="105" x14ac:dyDescent="0.25">
      <c r="A84" s="368"/>
      <c r="B84" s="129" t="s">
        <v>779</v>
      </c>
      <c r="C84" s="129" t="s">
        <v>780</v>
      </c>
      <c r="D84" s="132">
        <v>41852</v>
      </c>
      <c r="E84" s="132">
        <v>42005</v>
      </c>
      <c r="F84" s="208"/>
      <c r="G84" s="208" t="s">
        <v>774</v>
      </c>
      <c r="H84" s="208" t="s">
        <v>775</v>
      </c>
      <c r="I84" s="208"/>
      <c r="J84" s="207"/>
      <c r="K84" s="207"/>
      <c r="L84" s="207"/>
      <c r="M84" s="207"/>
      <c r="N84" s="207"/>
      <c r="O84" s="6"/>
      <c r="P84" s="6"/>
      <c r="Q84" s="6"/>
      <c r="R84" s="6"/>
      <c r="S84" s="6"/>
      <c r="T84" s="6"/>
      <c r="U84" s="6"/>
      <c r="V84" s="6"/>
      <c r="W84" s="6"/>
      <c r="X84" s="6"/>
      <c r="Y84" s="6"/>
      <c r="Z84" s="6"/>
      <c r="AA84" s="6"/>
    </row>
    <row r="85" spans="1:27" s="178" customFormat="1" ht="63" x14ac:dyDescent="0.25">
      <c r="A85" s="368"/>
      <c r="B85" s="129" t="s">
        <v>781</v>
      </c>
      <c r="C85" s="129" t="s">
        <v>782</v>
      </c>
      <c r="D85" s="218">
        <v>41487</v>
      </c>
      <c r="E85" s="218">
        <v>42186</v>
      </c>
      <c r="F85" s="209"/>
      <c r="G85" s="210" t="s">
        <v>783</v>
      </c>
      <c r="H85" s="209"/>
      <c r="I85" s="209"/>
      <c r="J85" s="207"/>
      <c r="K85" s="207"/>
      <c r="L85" s="207"/>
      <c r="M85" s="207"/>
      <c r="N85" s="207"/>
      <c r="O85" s="6"/>
      <c r="P85" s="6"/>
      <c r="Q85" s="6"/>
      <c r="R85" s="6"/>
      <c r="S85" s="6"/>
      <c r="T85" s="6"/>
      <c r="U85" s="6"/>
      <c r="V85" s="6"/>
      <c r="W85" s="6"/>
      <c r="X85" s="6"/>
      <c r="Y85" s="6"/>
      <c r="Z85" s="6"/>
      <c r="AA85" s="6"/>
    </row>
    <row r="86" spans="1:27" s="178" customFormat="1" ht="15.75" thickBot="1" x14ac:dyDescent="0.3">
      <c r="A86" s="6"/>
      <c r="B86" s="6"/>
      <c r="C86" s="6"/>
      <c r="D86" s="106"/>
      <c r="E86" s="106"/>
      <c r="F86" s="6"/>
      <c r="G86" s="6"/>
      <c r="H86" s="6"/>
      <c r="I86" s="207"/>
      <c r="J86" s="207"/>
      <c r="K86" s="207"/>
      <c r="L86" s="207"/>
      <c r="M86" s="207"/>
      <c r="N86" s="207"/>
      <c r="O86" s="6"/>
      <c r="P86" s="6"/>
      <c r="Q86" s="6"/>
      <c r="R86" s="6"/>
      <c r="S86" s="6"/>
      <c r="T86" s="6"/>
      <c r="U86" s="6"/>
      <c r="V86" s="6"/>
      <c r="W86" s="6"/>
      <c r="X86" s="6"/>
      <c r="Y86" s="6"/>
      <c r="Z86" s="6"/>
      <c r="AA86" s="6"/>
    </row>
    <row r="87" spans="1:27" s="178" customFormat="1" ht="17.25" thickTop="1" thickBot="1" x14ac:dyDescent="0.3">
      <c r="A87" s="62" t="s">
        <v>57</v>
      </c>
      <c r="B87" s="61" t="s">
        <v>56</v>
      </c>
      <c r="C87" s="61" t="s">
        <v>5</v>
      </c>
      <c r="D87" s="61" t="s">
        <v>9</v>
      </c>
      <c r="E87" s="61" t="s">
        <v>10</v>
      </c>
      <c r="F87" s="61" t="s">
        <v>7</v>
      </c>
      <c r="G87" s="61" t="s">
        <v>6</v>
      </c>
      <c r="H87" s="61" t="s">
        <v>8</v>
      </c>
      <c r="I87" s="62" t="s">
        <v>69</v>
      </c>
      <c r="J87" s="207"/>
      <c r="K87" s="207"/>
      <c r="L87" s="207"/>
      <c r="M87" s="207"/>
      <c r="N87" s="207"/>
      <c r="O87" s="6"/>
      <c r="P87" s="6"/>
      <c r="Q87" s="6"/>
      <c r="R87" s="6"/>
      <c r="S87" s="6"/>
      <c r="T87" s="6"/>
      <c r="U87" s="6"/>
      <c r="V87" s="6"/>
      <c r="W87" s="6"/>
      <c r="X87" s="6"/>
      <c r="Y87" s="6"/>
      <c r="Z87" s="6"/>
      <c r="AA87" s="6"/>
    </row>
    <row r="88" spans="1:27" s="178" customFormat="1" ht="126.75" thickTop="1" x14ac:dyDescent="0.25">
      <c r="A88" s="369" t="s">
        <v>532</v>
      </c>
      <c r="B88" s="208" t="s">
        <v>784</v>
      </c>
      <c r="C88" s="208" t="s">
        <v>785</v>
      </c>
      <c r="D88" s="132">
        <v>41487</v>
      </c>
      <c r="E88" s="132">
        <v>42186</v>
      </c>
      <c r="F88" s="208"/>
      <c r="G88" s="208" t="s">
        <v>711</v>
      </c>
      <c r="H88" s="208" t="s">
        <v>786</v>
      </c>
      <c r="I88" s="208" t="s">
        <v>787</v>
      </c>
      <c r="J88" s="207"/>
      <c r="K88" s="207"/>
      <c r="L88" s="207"/>
      <c r="M88" s="207"/>
      <c r="N88" s="207"/>
      <c r="O88" s="6"/>
      <c r="P88" s="6"/>
      <c r="Q88" s="6"/>
      <c r="R88" s="6"/>
      <c r="S88" s="6"/>
      <c r="T88" s="6"/>
      <c r="U88" s="6"/>
      <c r="V88" s="6"/>
      <c r="W88" s="6"/>
      <c r="X88" s="6"/>
      <c r="Y88" s="6"/>
      <c r="Z88" s="6"/>
      <c r="AA88" s="6"/>
    </row>
    <row r="89" spans="1:27" s="178" customFormat="1" ht="210" x14ac:dyDescent="0.25">
      <c r="A89" s="369"/>
      <c r="B89" s="208" t="s">
        <v>788</v>
      </c>
      <c r="C89" s="208" t="s">
        <v>789</v>
      </c>
      <c r="D89" s="132">
        <v>41487</v>
      </c>
      <c r="E89" s="132">
        <v>42186</v>
      </c>
      <c r="F89" s="211"/>
      <c r="G89" s="208" t="s">
        <v>648</v>
      </c>
      <c r="H89" s="208" t="s">
        <v>817</v>
      </c>
      <c r="I89" s="208" t="s">
        <v>790</v>
      </c>
      <c r="J89" s="207"/>
      <c r="K89" s="207"/>
      <c r="L89" s="207"/>
      <c r="M89" s="207"/>
      <c r="N89" s="207"/>
      <c r="O89" s="6"/>
      <c r="P89" s="6"/>
      <c r="Q89" s="6"/>
      <c r="R89" s="6"/>
      <c r="S89" s="6"/>
      <c r="T89" s="6"/>
      <c r="U89" s="6"/>
      <c r="V89" s="6"/>
      <c r="W89" s="6"/>
      <c r="X89" s="6"/>
      <c r="Y89" s="6"/>
      <c r="Z89" s="6"/>
      <c r="AA89" s="6"/>
    </row>
    <row r="90" spans="1:27" s="178" customFormat="1" ht="63" x14ac:dyDescent="0.25">
      <c r="A90" s="369"/>
      <c r="B90" s="134" t="s">
        <v>791</v>
      </c>
      <c r="C90" s="208" t="s">
        <v>792</v>
      </c>
      <c r="D90" s="132">
        <v>41487</v>
      </c>
      <c r="E90" s="132">
        <v>42186</v>
      </c>
      <c r="F90" s="211"/>
      <c r="G90" s="211"/>
      <c r="H90" s="208" t="s">
        <v>793</v>
      </c>
      <c r="I90" s="211"/>
      <c r="J90" s="207"/>
      <c r="K90" s="207"/>
      <c r="L90" s="207"/>
      <c r="M90" s="207"/>
      <c r="N90" s="207"/>
      <c r="O90" s="6"/>
      <c r="P90" s="6"/>
      <c r="Q90" s="6"/>
      <c r="R90" s="6"/>
      <c r="S90" s="6"/>
      <c r="T90" s="6"/>
      <c r="U90" s="6"/>
      <c r="V90" s="6"/>
      <c r="W90" s="6"/>
      <c r="X90" s="6"/>
      <c r="Y90" s="6"/>
      <c r="Z90" s="6"/>
      <c r="AA90" s="6"/>
    </row>
    <row r="91" spans="1:27" s="178" customFormat="1" ht="84" x14ac:dyDescent="0.25">
      <c r="A91" s="369"/>
      <c r="B91" s="208" t="s">
        <v>794</v>
      </c>
      <c r="C91" s="208" t="s">
        <v>795</v>
      </c>
      <c r="D91" s="132">
        <v>41487</v>
      </c>
      <c r="E91" s="132">
        <v>42186</v>
      </c>
      <c r="F91" s="211"/>
      <c r="G91" s="211"/>
      <c r="H91" s="208" t="s">
        <v>796</v>
      </c>
      <c r="I91" s="230" t="s">
        <v>818</v>
      </c>
      <c r="J91" s="207"/>
      <c r="K91" s="207"/>
      <c r="L91" s="207"/>
      <c r="M91" s="207"/>
      <c r="N91" s="207"/>
      <c r="O91" s="6"/>
      <c r="P91" s="6"/>
      <c r="Q91" s="6"/>
      <c r="R91" s="6"/>
      <c r="S91" s="6"/>
      <c r="T91" s="6"/>
      <c r="U91" s="6"/>
      <c r="V91" s="6"/>
      <c r="W91" s="6"/>
      <c r="X91" s="6"/>
      <c r="Y91" s="6"/>
      <c r="Z91" s="6"/>
      <c r="AA91" s="6"/>
    </row>
    <row r="92" spans="1:27" s="178" customFormat="1" ht="63" x14ac:dyDescent="0.25">
      <c r="A92" s="369"/>
      <c r="B92" s="129" t="s">
        <v>797</v>
      </c>
      <c r="C92" s="129" t="s">
        <v>798</v>
      </c>
      <c r="D92" s="131"/>
      <c r="E92" s="132">
        <v>42186</v>
      </c>
      <c r="F92" s="212"/>
      <c r="G92" s="133"/>
      <c r="H92" s="208"/>
      <c r="I92" s="208"/>
      <c r="J92" s="207"/>
      <c r="K92" s="207"/>
      <c r="L92" s="207"/>
      <c r="M92" s="207"/>
      <c r="N92" s="207"/>
      <c r="O92" s="6"/>
      <c r="P92" s="6"/>
      <c r="Q92" s="6"/>
      <c r="R92" s="6"/>
      <c r="S92" s="6"/>
      <c r="T92" s="6"/>
      <c r="U92" s="6"/>
      <c r="V92" s="6"/>
      <c r="W92" s="6"/>
      <c r="X92" s="6"/>
      <c r="Y92" s="6"/>
      <c r="Z92" s="6"/>
      <c r="AA92" s="6"/>
    </row>
    <row r="93" spans="1:27" s="178" customFormat="1" ht="63" x14ac:dyDescent="0.25">
      <c r="A93" s="369"/>
      <c r="B93" s="130" t="s">
        <v>799</v>
      </c>
      <c r="C93" s="129" t="s">
        <v>800</v>
      </c>
      <c r="D93" s="218">
        <v>41487</v>
      </c>
      <c r="E93" s="218">
        <v>42186</v>
      </c>
      <c r="F93" s="209"/>
      <c r="G93" s="213" t="s">
        <v>801</v>
      </c>
      <c r="H93" s="208" t="s">
        <v>802</v>
      </c>
      <c r="I93" s="208"/>
      <c r="J93" s="207"/>
      <c r="K93" s="207"/>
      <c r="L93" s="207"/>
      <c r="M93" s="207"/>
      <c r="N93" s="207"/>
      <c r="O93" s="6"/>
      <c r="P93" s="6"/>
      <c r="Q93" s="6"/>
      <c r="R93" s="6"/>
      <c r="S93" s="6"/>
      <c r="T93" s="6"/>
      <c r="U93" s="6"/>
      <c r="V93" s="6"/>
      <c r="W93" s="6"/>
      <c r="X93" s="6"/>
      <c r="Y93" s="6"/>
      <c r="Z93" s="6"/>
      <c r="AA93" s="6"/>
    </row>
    <row r="94" spans="1:27" s="178" customFormat="1" ht="15.75" thickBot="1" x14ac:dyDescent="0.3">
      <c r="A94" s="6"/>
      <c r="B94" s="6"/>
      <c r="C94" s="6"/>
      <c r="D94" s="106"/>
      <c r="E94" s="106"/>
      <c r="F94" s="6"/>
      <c r="G94" s="6"/>
      <c r="H94" s="6"/>
      <c r="I94" s="207"/>
      <c r="J94" s="207"/>
      <c r="K94" s="207"/>
      <c r="L94" s="207"/>
      <c r="M94" s="207"/>
      <c r="N94" s="207"/>
      <c r="O94" s="6"/>
      <c r="P94" s="6"/>
      <c r="Q94" s="6"/>
      <c r="R94" s="6"/>
      <c r="S94" s="6"/>
      <c r="T94" s="6"/>
      <c r="U94" s="6"/>
      <c r="V94" s="6"/>
      <c r="W94" s="6"/>
      <c r="X94" s="6"/>
      <c r="Y94" s="6"/>
      <c r="Z94" s="6"/>
      <c r="AA94" s="6"/>
    </row>
    <row r="95" spans="1:27" s="178" customFormat="1" ht="16.5" thickTop="1" x14ac:dyDescent="0.25">
      <c r="A95" s="62" t="s">
        <v>57</v>
      </c>
      <c r="B95" s="62" t="s">
        <v>56</v>
      </c>
      <c r="C95" s="62" t="s">
        <v>5</v>
      </c>
      <c r="D95" s="62" t="s">
        <v>9</v>
      </c>
      <c r="E95" s="62" t="s">
        <v>10</v>
      </c>
      <c r="F95" s="62" t="s">
        <v>7</v>
      </c>
      <c r="G95" s="62" t="s">
        <v>6</v>
      </c>
      <c r="H95" s="62" t="s">
        <v>8</v>
      </c>
      <c r="I95" s="62" t="s">
        <v>69</v>
      </c>
      <c r="J95" s="207"/>
      <c r="K95" s="207"/>
      <c r="L95" s="207"/>
      <c r="M95" s="207"/>
      <c r="N95" s="207"/>
      <c r="O95" s="6"/>
      <c r="P95" s="6"/>
      <c r="Q95" s="6"/>
      <c r="R95" s="6"/>
      <c r="S95" s="6"/>
      <c r="T95" s="6"/>
      <c r="U95" s="6"/>
      <c r="V95" s="6"/>
      <c r="W95" s="6"/>
      <c r="X95" s="6"/>
      <c r="Y95" s="6"/>
      <c r="Z95" s="6"/>
      <c r="AA95" s="6"/>
    </row>
    <row r="96" spans="1:27" s="178" customFormat="1" ht="84" x14ac:dyDescent="0.25">
      <c r="A96" s="134" t="s">
        <v>803</v>
      </c>
      <c r="B96" s="208" t="s">
        <v>804</v>
      </c>
      <c r="C96" s="208" t="s">
        <v>805</v>
      </c>
      <c r="D96" s="132">
        <v>41487</v>
      </c>
      <c r="E96" s="132">
        <v>42186</v>
      </c>
      <c r="F96" s="211"/>
      <c r="G96" s="208" t="s">
        <v>644</v>
      </c>
      <c r="H96" s="208" t="s">
        <v>806</v>
      </c>
      <c r="I96" s="208" t="s">
        <v>807</v>
      </c>
      <c r="J96" s="207"/>
      <c r="K96" s="207"/>
      <c r="L96" s="207"/>
      <c r="M96" s="207"/>
      <c r="N96" s="207"/>
      <c r="O96" s="6"/>
      <c r="P96" s="6"/>
      <c r="Q96" s="6"/>
      <c r="R96" s="6"/>
      <c r="S96" s="6"/>
      <c r="T96" s="6"/>
      <c r="U96" s="6"/>
      <c r="V96" s="6"/>
      <c r="W96" s="6"/>
      <c r="X96" s="6"/>
      <c r="Y96" s="6"/>
      <c r="Z96" s="6"/>
      <c r="AA96" s="6"/>
    </row>
    <row r="97" spans="1:27" s="178" customFormat="1" ht="315" x14ac:dyDescent="0.25">
      <c r="A97" s="134" t="s">
        <v>808</v>
      </c>
      <c r="B97" s="208" t="s">
        <v>809</v>
      </c>
      <c r="C97" s="208" t="s">
        <v>810</v>
      </c>
      <c r="D97" s="132">
        <v>41487</v>
      </c>
      <c r="E97" s="132">
        <v>42186</v>
      </c>
      <c r="F97" s="211"/>
      <c r="G97" s="208" t="s">
        <v>668</v>
      </c>
      <c r="H97" s="208" t="s">
        <v>811</v>
      </c>
      <c r="I97" s="208"/>
      <c r="J97" s="207"/>
      <c r="K97" s="207"/>
      <c r="L97" s="207"/>
      <c r="M97" s="207"/>
      <c r="N97" s="207"/>
      <c r="O97" s="6"/>
      <c r="P97" s="6"/>
      <c r="Q97" s="6"/>
      <c r="R97" s="6"/>
      <c r="S97" s="6"/>
      <c r="T97" s="6"/>
      <c r="U97" s="6"/>
      <c r="V97" s="6"/>
      <c r="W97" s="6"/>
      <c r="X97" s="6"/>
      <c r="Y97" s="6"/>
      <c r="Z97" s="6"/>
      <c r="AA97" s="6"/>
    </row>
    <row r="98" spans="1:27" s="178" customFormat="1" ht="147" x14ac:dyDescent="0.25">
      <c r="A98" s="134" t="s">
        <v>808</v>
      </c>
      <c r="B98" s="208" t="s">
        <v>812</v>
      </c>
      <c r="C98" s="208" t="s">
        <v>813</v>
      </c>
      <c r="D98" s="132">
        <v>41487</v>
      </c>
      <c r="E98" s="132">
        <v>42186</v>
      </c>
      <c r="F98" s="211"/>
      <c r="G98" s="208" t="s">
        <v>814</v>
      </c>
      <c r="H98" s="208" t="s">
        <v>815</v>
      </c>
      <c r="I98" s="208"/>
      <c r="J98" s="207"/>
      <c r="K98" s="207"/>
      <c r="L98" s="207"/>
      <c r="M98" s="207"/>
      <c r="N98" s="207"/>
      <c r="O98" s="6"/>
      <c r="P98" s="6"/>
      <c r="Q98" s="6"/>
      <c r="R98" s="6"/>
      <c r="S98" s="6"/>
      <c r="T98" s="6"/>
      <c r="U98" s="6"/>
      <c r="V98" s="6"/>
      <c r="W98" s="6"/>
      <c r="X98" s="6"/>
      <c r="Y98" s="6"/>
      <c r="Z98" s="6"/>
      <c r="AA98" s="6"/>
    </row>
    <row r="99" spans="1:27" x14ac:dyDescent="0.25">
      <c r="A99" s="1"/>
      <c r="B99" s="1"/>
      <c r="C99" s="1"/>
      <c r="D99" s="217"/>
      <c r="E99" s="217"/>
      <c r="F99" s="1"/>
      <c r="G99" s="1"/>
      <c r="H99" s="1"/>
      <c r="I99" s="17"/>
      <c r="J99" s="17"/>
      <c r="K99" s="17"/>
      <c r="L99" s="17"/>
      <c r="M99" s="17"/>
      <c r="N99" s="17"/>
      <c r="O99" s="1"/>
      <c r="P99" s="1"/>
      <c r="Q99" s="1"/>
      <c r="R99" s="1"/>
      <c r="S99" s="1"/>
      <c r="T99" s="1"/>
      <c r="U99" s="1"/>
      <c r="V99" s="1"/>
      <c r="W99" s="1"/>
      <c r="X99" s="1"/>
      <c r="Y99" s="1"/>
      <c r="Z99" s="1"/>
      <c r="AA99" s="1"/>
    </row>
  </sheetData>
  <sheetProtection password="ECFE" sheet="1" objects="1" scenarios="1"/>
  <mergeCells count="11">
    <mergeCell ref="D5:M5"/>
    <mergeCell ref="A46:A60"/>
    <mergeCell ref="A61:A71"/>
    <mergeCell ref="A82:A85"/>
    <mergeCell ref="A88:A93"/>
    <mergeCell ref="I9:R9"/>
    <mergeCell ref="T9:AA9"/>
    <mergeCell ref="A11:A19"/>
    <mergeCell ref="A21:A31"/>
    <mergeCell ref="A32:A37"/>
    <mergeCell ref="A38:A45"/>
  </mergeCells>
  <conditionalFormatting sqref="AF7:AF8">
    <cfRule type="cellIs" dxfId="12" priority="314" stopIfTrue="1" operator="equal">
      <formula>$AF$7</formula>
    </cfRule>
  </conditionalFormatting>
  <conditionalFormatting sqref="I11:I71">
    <cfRule type="cellIs" dxfId="11" priority="313" stopIfTrue="1" operator="equal">
      <formula>"x"</formula>
    </cfRule>
  </conditionalFormatting>
  <conditionalFormatting sqref="J11:J71">
    <cfRule type="cellIs" dxfId="10" priority="312" operator="equal">
      <formula>"x"</formula>
    </cfRule>
  </conditionalFormatting>
  <conditionalFormatting sqref="K11:K71">
    <cfRule type="cellIs" dxfId="9" priority="311" operator="equal">
      <formula>"x"</formula>
    </cfRule>
  </conditionalFormatting>
  <conditionalFormatting sqref="L11:L71">
    <cfRule type="cellIs" dxfId="8" priority="310" stopIfTrue="1" operator="equal">
      <formula>"x"</formula>
    </cfRule>
  </conditionalFormatting>
  <conditionalFormatting sqref="M11:M71">
    <cfRule type="cellIs" dxfId="7" priority="309" operator="equal">
      <formula>"x"</formula>
    </cfRule>
  </conditionalFormatting>
  <conditionalFormatting sqref="N11:N71">
    <cfRule type="cellIs" dxfId="6" priority="50" stopIfTrue="1" operator="equal">
      <formula>$AF$8</formula>
    </cfRule>
    <cfRule type="cellIs" dxfId="5" priority="51" stopIfTrue="1" operator="equal">
      <formula>$AF$7</formula>
    </cfRule>
  </conditionalFormatting>
  <dataValidations count="1">
    <dataValidation type="list" allowBlank="1" showInputMessage="1" showErrorMessage="1" sqref="N11:N71">
      <formula1>$AF$7:$AF$8</formula1>
    </dataValidation>
  </dataValidations>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zoomScale="90" zoomScaleNormal="90" zoomScalePageLayoutView="70" workbookViewId="0">
      <selection activeCell="K28" sqref="K28"/>
    </sheetView>
  </sheetViews>
  <sheetFormatPr defaultRowHeight="15" x14ac:dyDescent="0.25"/>
  <cols>
    <col min="1" max="1" width="0.85546875" customWidth="1"/>
    <col min="2" max="2" width="36.7109375" customWidth="1"/>
    <col min="3" max="3" width="14.28515625" customWidth="1"/>
    <col min="5" max="5" width="13.28515625" customWidth="1"/>
    <col min="6" max="6" width="11.85546875" customWidth="1"/>
    <col min="22" max="16384" width="9.140625" style="4"/>
  </cols>
  <sheetData>
    <row r="1" spans="1:21" x14ac:dyDescent="0.25">
      <c r="A1" s="3" t="s">
        <v>0</v>
      </c>
      <c r="B1" s="2"/>
      <c r="C1" s="2"/>
      <c r="D1" s="2"/>
      <c r="E1" s="2"/>
      <c r="F1" s="2"/>
      <c r="G1" s="2"/>
      <c r="H1" s="15"/>
      <c r="I1" s="15"/>
      <c r="J1" s="15"/>
      <c r="K1" s="15"/>
      <c r="L1" s="15"/>
      <c r="M1" s="15"/>
      <c r="N1" s="2"/>
      <c r="O1" s="2"/>
      <c r="P1" s="2"/>
      <c r="Q1" s="2"/>
      <c r="R1" s="2"/>
      <c r="S1" s="2"/>
      <c r="T1" s="2"/>
      <c r="U1" s="2"/>
    </row>
    <row r="2" spans="1:21" ht="4.1500000000000004" customHeight="1" x14ac:dyDescent="0.25">
      <c r="A2" s="4"/>
      <c r="B2" s="4"/>
      <c r="C2" s="4"/>
      <c r="D2" s="4"/>
      <c r="E2" s="4"/>
      <c r="F2" s="4"/>
      <c r="G2" s="4"/>
      <c r="H2" s="16"/>
      <c r="I2" s="16"/>
      <c r="J2" s="16"/>
      <c r="K2" s="16"/>
      <c r="L2" s="16"/>
      <c r="M2" s="16"/>
      <c r="N2" s="4"/>
      <c r="O2" s="4"/>
      <c r="P2" s="4"/>
      <c r="Q2" s="4"/>
      <c r="R2" s="4"/>
      <c r="S2" s="4"/>
      <c r="T2" s="4"/>
      <c r="U2" s="4"/>
    </row>
    <row r="3" spans="1:21" s="177" customFormat="1" ht="15.75" thickBot="1" x14ac:dyDescent="0.3">
      <c r="A3" s="355" t="str">
        <f>'Monitoria Anual 1'!A3</f>
        <v>PAN DA TONINHA</v>
      </c>
      <c r="B3" s="355"/>
      <c r="C3" s="355"/>
      <c r="D3" s="355"/>
      <c r="E3" s="355"/>
      <c r="F3" s="355"/>
      <c r="G3" s="355"/>
      <c r="H3" s="355"/>
      <c r="I3" s="355"/>
      <c r="J3" s="355"/>
      <c r="K3" s="355"/>
      <c r="L3" s="355"/>
      <c r="M3" s="355"/>
      <c r="N3" s="355"/>
      <c r="O3" s="355"/>
      <c r="P3" s="355"/>
      <c r="Q3" s="5"/>
      <c r="R3" s="5"/>
      <c r="S3" s="5"/>
      <c r="T3" s="5"/>
      <c r="U3" s="5"/>
    </row>
    <row r="4" spans="1:21" ht="15.75" thickTop="1" x14ac:dyDescent="0.25">
      <c r="A4" s="1"/>
      <c r="B4" s="1"/>
      <c r="C4" s="1"/>
      <c r="D4" s="1"/>
      <c r="E4" s="1"/>
      <c r="F4" s="1"/>
      <c r="G4" s="1"/>
      <c r="H4" s="17"/>
      <c r="I4" s="17"/>
      <c r="J4" s="17"/>
      <c r="K4" s="17"/>
      <c r="L4" s="17"/>
      <c r="M4" s="17"/>
      <c r="N4" s="1"/>
      <c r="O4" s="1"/>
      <c r="P4" s="1"/>
      <c r="Q4" s="1"/>
      <c r="R4" s="1"/>
      <c r="S4" s="1"/>
      <c r="T4" s="1"/>
      <c r="U4" s="1"/>
    </row>
    <row r="5" spans="1:21" s="178" customFormat="1" ht="25.9" customHeight="1" thickBot="1" x14ac:dyDescent="0.3">
      <c r="A5" s="7" t="s">
        <v>1</v>
      </c>
      <c r="B5" s="7"/>
      <c r="C5" s="168" t="str">
        <f>'Monitoria Anual 1'!D5</f>
        <v xml:space="preserve">EVITAR O DECLÍNIO POPULACIONAL DA TONINHA NA SUA ÁREA DE OCORRÊNCIA NO BRASIL (ES 18°20′S ATÉ RS 33°45′S) </v>
      </c>
      <c r="D5" s="11"/>
      <c r="E5" s="11"/>
      <c r="F5" s="11"/>
      <c r="G5" s="11"/>
      <c r="H5" s="11"/>
      <c r="I5" s="11"/>
      <c r="J5" s="11"/>
      <c r="K5" s="11"/>
      <c r="L5" s="11"/>
      <c r="M5" s="11"/>
      <c r="N5" s="11"/>
      <c r="O5" s="11"/>
      <c r="P5" s="12"/>
      <c r="Q5" s="6"/>
      <c r="R5" s="6"/>
      <c r="S5" s="6"/>
      <c r="T5" s="6"/>
      <c r="U5" s="6"/>
    </row>
    <row r="6" spans="1:21" ht="15.75" thickTop="1" x14ac:dyDescent="0.25">
      <c r="A6" s="1"/>
      <c r="B6" s="1"/>
      <c r="C6" s="1"/>
      <c r="D6" s="1"/>
      <c r="E6" s="1"/>
      <c r="F6" s="1"/>
      <c r="G6" s="1"/>
      <c r="H6" s="17"/>
      <c r="I6" s="17"/>
      <c r="J6" s="17"/>
      <c r="K6" s="17"/>
      <c r="L6" s="17"/>
      <c r="M6" s="17"/>
      <c r="N6" s="1"/>
      <c r="O6" s="1"/>
      <c r="P6" s="1"/>
      <c r="Q6" s="1"/>
      <c r="R6" s="1"/>
      <c r="S6" s="1"/>
      <c r="T6" s="1"/>
      <c r="U6" s="1"/>
    </row>
    <row r="7" spans="1:21" ht="15.75" thickBot="1" x14ac:dyDescent="0.3">
      <c r="A7" s="7" t="s">
        <v>2</v>
      </c>
      <c r="B7" s="7"/>
      <c r="C7" s="180" t="s">
        <v>816</v>
      </c>
      <c r="D7" s="180"/>
      <c r="E7" s="180"/>
      <c r="F7" s="180"/>
      <c r="G7" s="180"/>
      <c r="H7" s="17"/>
      <c r="I7" s="17"/>
      <c r="J7" s="17"/>
      <c r="K7" s="17"/>
      <c r="L7" s="17"/>
      <c r="M7" s="17"/>
      <c r="N7" s="1"/>
      <c r="O7" s="1"/>
      <c r="P7" s="1"/>
      <c r="Q7" s="1"/>
      <c r="R7" s="1"/>
      <c r="S7" s="1"/>
      <c r="T7" s="1"/>
      <c r="U7" s="1"/>
    </row>
    <row r="8" spans="1:21" ht="15.75" thickTop="1" x14ac:dyDescent="0.25"/>
    <row r="9" spans="1:21" ht="18.75" x14ac:dyDescent="0.25">
      <c r="A9" s="37" t="s">
        <v>32</v>
      </c>
      <c r="B9" s="37"/>
      <c r="C9" s="37"/>
      <c r="D9" s="37"/>
      <c r="E9" s="37"/>
      <c r="F9" s="37"/>
      <c r="G9" s="37"/>
      <c r="H9" s="37"/>
      <c r="I9" s="37"/>
      <c r="J9" s="37"/>
      <c r="K9" s="37"/>
      <c r="L9" s="37"/>
      <c r="M9" s="37"/>
      <c r="N9" s="37"/>
      <c r="O9" s="37"/>
      <c r="P9" s="37"/>
      <c r="Q9" s="37"/>
      <c r="R9" s="37"/>
      <c r="S9" s="37"/>
      <c r="T9" s="37"/>
      <c r="U9" s="37"/>
    </row>
    <row r="11" spans="1:21" x14ac:dyDescent="0.25">
      <c r="B11" s="28" t="s">
        <v>43</v>
      </c>
      <c r="C11" s="29"/>
      <c r="D11" s="29"/>
    </row>
    <row r="13" spans="1:21" ht="59.25" customHeight="1" thickBot="1" x14ac:dyDescent="0.3">
      <c r="B13" s="370" t="s">
        <v>34</v>
      </c>
      <c r="C13" s="371"/>
      <c r="D13" s="371"/>
      <c r="E13" s="371"/>
      <c r="F13" s="372"/>
    </row>
    <row r="14" spans="1:21" s="178" customFormat="1" ht="31.9" customHeight="1" thickTop="1" thickBot="1" x14ac:dyDescent="0.3">
      <c r="A14" s="52"/>
      <c r="B14" s="53" t="s">
        <v>40</v>
      </c>
      <c r="C14" s="55" t="s">
        <v>68</v>
      </c>
      <c r="D14" s="54" t="s">
        <v>41</v>
      </c>
      <c r="E14" s="55" t="s">
        <v>63</v>
      </c>
      <c r="F14" s="54" t="s">
        <v>41</v>
      </c>
      <c r="G14" s="52"/>
      <c r="H14" s="52"/>
      <c r="I14" s="52"/>
      <c r="J14" s="52"/>
      <c r="K14" s="52"/>
      <c r="L14" s="52"/>
      <c r="M14" s="52"/>
      <c r="N14" s="52"/>
      <c r="O14" s="52"/>
      <c r="P14" s="52"/>
      <c r="Q14" s="52"/>
      <c r="R14" s="52"/>
      <c r="S14" s="52"/>
      <c r="T14" s="52"/>
      <c r="U14" s="52"/>
    </row>
    <row r="15" spans="1:21" ht="16.5" thickTop="1" x14ac:dyDescent="0.25">
      <c r="B15" s="38" t="s">
        <v>35</v>
      </c>
      <c r="C15" s="63"/>
      <c r="D15" s="64"/>
      <c r="E15" s="63">
        <f>COUNTA('Monitoria Anual 3'!N11:N71)</f>
        <v>10</v>
      </c>
      <c r="F15" s="64"/>
    </row>
    <row r="16" spans="1:21" ht="15.75" x14ac:dyDescent="0.25">
      <c r="B16" s="35" t="s">
        <v>47</v>
      </c>
      <c r="C16" s="65">
        <f>COUNTA('Monitoria Anual 3'!I11:I71)</f>
        <v>0</v>
      </c>
      <c r="D16" s="66">
        <f>C16/C22</f>
        <v>0</v>
      </c>
      <c r="E16" s="65">
        <f>C16-0</f>
        <v>0</v>
      </c>
      <c r="F16" s="66">
        <f t="shared" ref="F16:F21" si="0">E16/$E$22</f>
        <v>0</v>
      </c>
    </row>
    <row r="17" spans="2:9" ht="15.75" x14ac:dyDescent="0.25">
      <c r="B17" s="30" t="s">
        <v>36</v>
      </c>
      <c r="C17" s="67">
        <f>COUNTA('Monitoria Anual 3'!J11:J71)</f>
        <v>18</v>
      </c>
      <c r="D17" s="68">
        <f>C17/C22</f>
        <v>0.29508196721311475</v>
      </c>
      <c r="E17" s="67">
        <f>C17-5</f>
        <v>13</v>
      </c>
      <c r="F17" s="66">
        <f t="shared" si="0"/>
        <v>0.203125</v>
      </c>
    </row>
    <row r="18" spans="2:9" ht="15.75" x14ac:dyDescent="0.25">
      <c r="B18" s="31" t="s">
        <v>37</v>
      </c>
      <c r="C18" s="67">
        <f>COUNTA('Monitoria Anual 3'!K11:K71)</f>
        <v>6</v>
      </c>
      <c r="D18" s="68">
        <f>C18/C22</f>
        <v>9.8360655737704916E-2</v>
      </c>
      <c r="E18" s="67">
        <f>C18-0</f>
        <v>6</v>
      </c>
      <c r="F18" s="66">
        <f t="shared" si="0"/>
        <v>9.375E-2</v>
      </c>
    </row>
    <row r="19" spans="2:9" ht="15.75" x14ac:dyDescent="0.25">
      <c r="B19" s="32" t="s">
        <v>38</v>
      </c>
      <c r="C19" s="67">
        <f>COUNTA('Monitoria Anual 3'!L11:L71)</f>
        <v>18</v>
      </c>
      <c r="D19" s="68">
        <f>C19/C22</f>
        <v>0.29508196721311475</v>
      </c>
      <c r="E19" s="67">
        <f>C19-5</f>
        <v>13</v>
      </c>
      <c r="F19" s="66">
        <f t="shared" si="0"/>
        <v>0.203125</v>
      </c>
    </row>
    <row r="20" spans="2:9" ht="16.5" thickBot="1" x14ac:dyDescent="0.3">
      <c r="B20" s="33" t="s">
        <v>39</v>
      </c>
      <c r="C20" s="67">
        <f>COUNTA('Monitoria Anual 3'!M11:M71)</f>
        <v>19</v>
      </c>
      <c r="D20" s="68">
        <f>C20/C22</f>
        <v>0.31147540983606559</v>
      </c>
      <c r="E20" s="67">
        <f>C20-0</f>
        <v>19</v>
      </c>
      <c r="F20" s="66">
        <f t="shared" si="0"/>
        <v>0.296875</v>
      </c>
    </row>
    <row r="21" spans="2:9" ht="17.25" thickTop="1" thickBot="1" x14ac:dyDescent="0.3">
      <c r="B21" s="60" t="s">
        <v>58</v>
      </c>
      <c r="C21" s="67"/>
      <c r="D21" s="68"/>
      <c r="E21" s="67">
        <f>'Monitoria Anual 3'!B77</f>
        <v>13</v>
      </c>
      <c r="F21" s="66">
        <f t="shared" si="0"/>
        <v>0.203125</v>
      </c>
    </row>
    <row r="22" spans="2:9" ht="16.5" thickTop="1" thickBot="1" x14ac:dyDescent="0.3">
      <c r="B22" s="70" t="s">
        <v>42</v>
      </c>
      <c r="C22" s="71">
        <f>C16+C17+C18+C19+C20</f>
        <v>61</v>
      </c>
      <c r="D22" s="72">
        <f>SUM(D15:D21)</f>
        <v>1</v>
      </c>
      <c r="E22" s="71">
        <f>SUM(E16:E21)</f>
        <v>64</v>
      </c>
      <c r="F22" s="69">
        <f>SUM(F16:F21)</f>
        <v>1</v>
      </c>
    </row>
    <row r="23" spans="2:9" ht="16.5" thickTop="1" thickBot="1" x14ac:dyDescent="0.3">
      <c r="B23" s="356" t="s">
        <v>67</v>
      </c>
      <c r="C23" s="356"/>
      <c r="D23" s="356"/>
      <c r="E23" s="75">
        <f>COUNTIF('Monitoria Anual 3'!N11:N71,'Monitoria Anual 3'!AF7)</f>
        <v>5</v>
      </c>
      <c r="F23" s="73"/>
    </row>
    <row r="24" spans="2:9" ht="16.5" thickTop="1" thickBot="1" x14ac:dyDescent="0.3">
      <c r="B24" s="356" t="s">
        <v>66</v>
      </c>
      <c r="C24" s="356"/>
      <c r="D24" s="356"/>
      <c r="E24" s="75">
        <f>COUNTIF('Monitoria Anual 3'!N11:N71,'Monitoria Anual 3'!AF8)</f>
        <v>5</v>
      </c>
      <c r="F24" s="74"/>
    </row>
    <row r="25" spans="2:9" ht="15.75" thickTop="1" x14ac:dyDescent="0.25"/>
    <row r="26" spans="2:9" x14ac:dyDescent="0.25">
      <c r="B26" s="28" t="s">
        <v>44</v>
      </c>
      <c r="C26" s="29"/>
      <c r="D26" s="29"/>
    </row>
    <row r="27" spans="2:9" ht="3" customHeight="1" x14ac:dyDescent="0.25"/>
    <row r="28" spans="2:9" ht="36" customHeight="1" x14ac:dyDescent="0.25">
      <c r="B28" s="36" t="s">
        <v>33</v>
      </c>
      <c r="C28" s="34">
        <f>COUNTA('Monitoria Anual 3'!A11:A71)</f>
        <v>6</v>
      </c>
    </row>
    <row r="29" spans="2:9" ht="6.6" customHeight="1" x14ac:dyDescent="0.25"/>
    <row r="30" spans="2:9" x14ac:dyDescent="0.25">
      <c r="B30" s="219" t="s">
        <v>45</v>
      </c>
      <c r="C30" s="220" t="s">
        <v>46</v>
      </c>
      <c r="D30" s="221"/>
      <c r="E30" s="222"/>
      <c r="F30" s="223"/>
      <c r="G30" s="224"/>
      <c r="H30" s="225"/>
      <c r="I30" s="226"/>
    </row>
    <row r="31" spans="2:9" x14ac:dyDescent="0.25">
      <c r="B31" s="227" t="s">
        <v>48</v>
      </c>
      <c r="C31" s="228">
        <f>COUNTA('Monitoria Anual 3'!B11:B20)</f>
        <v>10</v>
      </c>
      <c r="D31" s="229">
        <f>COUNTA('Monitoria Anual 3'!N11:N20)</f>
        <v>3</v>
      </c>
      <c r="E31" s="229">
        <f>COUNTA('Monitoria Anual 3'!I11:I20)</f>
        <v>0</v>
      </c>
      <c r="F31" s="229">
        <f>COUNTA('Monitoria Anual 3'!J11:J20)</f>
        <v>4</v>
      </c>
      <c r="G31" s="229">
        <f>COUNTA('Monitoria Anual 3'!K11:K20)</f>
        <v>1</v>
      </c>
      <c r="H31" s="229">
        <f>COUNTA('Monitoria Anual 3'!L11:L20)</f>
        <v>4</v>
      </c>
      <c r="I31" s="229">
        <f>COUNTA('Monitoria Anual 3'!M11:M20)</f>
        <v>1</v>
      </c>
    </row>
    <row r="32" spans="2:9" x14ac:dyDescent="0.25">
      <c r="B32" s="227" t="s">
        <v>49</v>
      </c>
      <c r="C32" s="228">
        <f>COUNTA('Monitoria Anual 3'!B21:B31)</f>
        <v>11</v>
      </c>
      <c r="D32" s="228">
        <f>COUNTA('Monitoria Anual 3'!N21:N31)</f>
        <v>0</v>
      </c>
      <c r="E32" s="228">
        <f>COUNTA('Monitoria Anual 3'!I21:I31)</f>
        <v>0</v>
      </c>
      <c r="F32" s="228">
        <f>COUNTA('Monitoria Anual 3'!J21:J31)</f>
        <v>2</v>
      </c>
      <c r="G32" s="228">
        <f>COUNTA('Monitoria Anual 3'!K21:K31)</f>
        <v>0</v>
      </c>
      <c r="H32" s="228">
        <f>COUNTA('Monitoria Anual 3'!L21:L31)</f>
        <v>2</v>
      </c>
      <c r="I32" s="228">
        <f>COUNTA('Monitoria Anual 3'!M21:M31)</f>
        <v>7</v>
      </c>
    </row>
    <row r="33" spans="2:9" x14ac:dyDescent="0.25">
      <c r="B33" s="227" t="s">
        <v>50</v>
      </c>
      <c r="C33" s="228">
        <f>COUNTA('Monitoria Anual 3'!B32:B37)</f>
        <v>6</v>
      </c>
      <c r="D33" s="228">
        <f>COUNTA('Monitoria Anual 3'!N32:N37)</f>
        <v>0</v>
      </c>
      <c r="E33" s="228">
        <f>COUNTA('Monitoria Anual 3'!I32:I37)</f>
        <v>0</v>
      </c>
      <c r="F33" s="228">
        <f>COUNTA('Monitoria Anual 3'!J32:J37)</f>
        <v>5</v>
      </c>
      <c r="G33" s="228">
        <f>COUNTA('Monitoria Anual 3'!K32:K37)</f>
        <v>0</v>
      </c>
      <c r="H33" s="228">
        <f>COUNTA('Monitoria Anual 3'!L32:L37)</f>
        <v>0</v>
      </c>
      <c r="I33" s="228">
        <f>COUNTA('Monitoria Anual 3'!M32:M37)</f>
        <v>1</v>
      </c>
    </row>
    <row r="34" spans="2:9" x14ac:dyDescent="0.25">
      <c r="B34" s="227" t="s">
        <v>51</v>
      </c>
      <c r="C34" s="228">
        <f>COUNTA('Monitoria Anual 3'!B38:B45)</f>
        <v>8</v>
      </c>
      <c r="D34" s="228">
        <f>COUNTA('Monitoria Anual 3'!N38:N45)</f>
        <v>3</v>
      </c>
      <c r="E34" s="228">
        <f>COUNTA('Monitoria Anual 3'!I38:I45)</f>
        <v>0</v>
      </c>
      <c r="F34" s="228">
        <f>COUNTA('Monitoria Anual 3'!J38:J45)</f>
        <v>5</v>
      </c>
      <c r="G34" s="228">
        <f>COUNTA('Monitoria Anual 3'!K38:K45)</f>
        <v>0</v>
      </c>
      <c r="H34" s="228">
        <f>COUNTA('Monitoria Anual 3'!L38:L45)</f>
        <v>0</v>
      </c>
      <c r="I34" s="228">
        <f>COUNTA('Monitoria Anual 3'!M38:M45)</f>
        <v>3</v>
      </c>
    </row>
    <row r="35" spans="2:9" x14ac:dyDescent="0.25">
      <c r="B35" s="227" t="s">
        <v>52</v>
      </c>
      <c r="C35" s="228">
        <f>COUNTA('Monitoria Anual 3'!B46:B60)</f>
        <v>15</v>
      </c>
      <c r="D35" s="228">
        <f>COUNTA('Monitoria Anual 3'!N46:N60)</f>
        <v>4</v>
      </c>
      <c r="E35" s="228">
        <f>COUNTA('Monitoria Anual 3'!I46:I60)</f>
        <v>0</v>
      </c>
      <c r="F35" s="228">
        <f>COUNTA('Monitoria Anual 3'!J46:J60)</f>
        <v>2</v>
      </c>
      <c r="G35" s="228">
        <f>COUNTA('Monitoria Anual 3'!K46:K60)</f>
        <v>2</v>
      </c>
      <c r="H35" s="228">
        <f>COUNTA('Monitoria Anual 3'!L46:L60)</f>
        <v>5</v>
      </c>
      <c r="I35" s="228">
        <f>COUNTA('Monitoria Anual 3'!M46:M60)</f>
        <v>6</v>
      </c>
    </row>
    <row r="36" spans="2:9" x14ac:dyDescent="0.25">
      <c r="B36" s="227" t="s">
        <v>53</v>
      </c>
      <c r="C36" s="228">
        <f>COUNTA('Monitoria Anual 3'!B61:B71)</f>
        <v>11</v>
      </c>
      <c r="D36" s="228">
        <f>COUNTA('Monitoria Anual 3'!N61:N71)</f>
        <v>0</v>
      </c>
      <c r="E36" s="228">
        <f>COUNTA('Monitoria Anual 3'!I61:I71)</f>
        <v>0</v>
      </c>
      <c r="F36" s="228">
        <f>COUNTA('Monitoria Anual 3'!J61:J71)</f>
        <v>0</v>
      </c>
      <c r="G36" s="228">
        <f>COUNTA('Monitoria Anual 3'!K61:K71)</f>
        <v>3</v>
      </c>
      <c r="H36" s="228">
        <f>COUNTA('Monitoria Anual 3'!L61:L71)</f>
        <v>7</v>
      </c>
      <c r="I36" s="228">
        <f>COUNTA('Monitoria Anual 3'!M61:M71)</f>
        <v>1</v>
      </c>
    </row>
  </sheetData>
  <mergeCells count="4">
    <mergeCell ref="A3:P3"/>
    <mergeCell ref="B23:D23"/>
    <mergeCell ref="B24:D24"/>
    <mergeCell ref="B13:F13"/>
  </mergeCells>
  <conditionalFormatting sqref="D31:I36">
    <cfRule type="cellIs" dxfId="4" priority="10" stopIfTrue="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ignoredErrors>
    <ignoredError sqref="E17 E19"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tabSelected="1" zoomScale="55" zoomScaleNormal="55" workbookViewId="0">
      <pane xSplit="2" ySplit="2" topLeftCell="C3" activePane="bottomRight" state="frozen"/>
      <selection pane="topRight" activeCell="C1" sqref="C1"/>
      <selection pane="bottomLeft" activeCell="A3" sqref="A3"/>
      <selection pane="bottomRight" activeCell="C9" sqref="C9"/>
    </sheetView>
  </sheetViews>
  <sheetFormatPr defaultColWidth="14.42578125" defaultRowHeight="15" customHeight="1" x14ac:dyDescent="0.25"/>
  <cols>
    <col min="1" max="1" width="72.5703125" style="266" customWidth="1"/>
    <col min="2" max="2" width="20.7109375" style="266" customWidth="1"/>
    <col min="3" max="3" width="110.140625" style="266" customWidth="1"/>
    <col min="4" max="4" width="35.28515625" style="266" customWidth="1"/>
    <col min="5" max="5" width="19.42578125" style="266" customWidth="1"/>
    <col min="6" max="6" width="25.7109375" style="266" customWidth="1"/>
    <col min="7" max="7" width="27.5703125" style="266" customWidth="1"/>
    <col min="8" max="8" width="25.140625" style="266" customWidth="1"/>
    <col min="9" max="9" width="32.140625" style="266" customWidth="1"/>
    <col min="10" max="10" width="189.42578125" style="266" customWidth="1"/>
    <col min="11" max="12" width="25.140625" style="266" customWidth="1"/>
    <col min="13" max="13" width="27.7109375" style="266" customWidth="1"/>
    <col min="14" max="16" width="31" style="266" customWidth="1"/>
    <col min="17" max="17" width="172.7109375" style="248" customWidth="1"/>
    <col min="18" max="18" width="51.140625" style="266" customWidth="1"/>
    <col min="19" max="19" width="47.28515625" style="266" customWidth="1"/>
    <col min="20" max="20" width="29.7109375" style="266" customWidth="1"/>
    <col min="21" max="21" width="53.42578125" style="266" customWidth="1"/>
    <col min="22" max="22" width="2.7109375" style="266" customWidth="1"/>
    <col min="23" max="26" width="8.85546875" style="266" customWidth="1"/>
    <col min="27" max="16384" width="14.42578125" style="266"/>
  </cols>
  <sheetData>
    <row r="1" spans="1:23" s="236" customFormat="1" ht="33.75" customHeight="1" x14ac:dyDescent="0.25">
      <c r="A1" s="231" t="s">
        <v>819</v>
      </c>
      <c r="B1" s="232"/>
      <c r="C1" s="232"/>
      <c r="D1" s="232"/>
      <c r="E1" s="232"/>
      <c r="F1" s="232"/>
      <c r="G1" s="232"/>
      <c r="H1" s="232"/>
      <c r="I1" s="232"/>
      <c r="J1" s="232"/>
      <c r="K1" s="232"/>
      <c r="L1" s="232"/>
      <c r="M1" s="232"/>
      <c r="N1" s="233"/>
      <c r="O1" s="233"/>
      <c r="P1" s="233"/>
      <c r="Q1" s="234"/>
      <c r="R1" s="233"/>
      <c r="S1" s="233"/>
      <c r="T1" s="235"/>
      <c r="U1" s="233"/>
      <c r="V1" s="233"/>
      <c r="W1" s="233"/>
    </row>
    <row r="2" spans="1:23" s="236" customFormat="1" ht="33.75" customHeight="1" thickBot="1" x14ac:dyDescent="0.3">
      <c r="A2" s="237" t="s">
        <v>820</v>
      </c>
      <c r="B2" s="238"/>
      <c r="C2" s="238"/>
      <c r="D2" s="238"/>
      <c r="E2" s="238"/>
      <c r="F2" s="238"/>
      <c r="G2" s="238"/>
      <c r="H2" s="238"/>
      <c r="I2" s="238"/>
      <c r="J2" s="238"/>
      <c r="K2" s="238"/>
      <c r="L2" s="238"/>
      <c r="M2" s="238"/>
      <c r="N2" s="239"/>
      <c r="O2" s="239"/>
      <c r="P2" s="239"/>
      <c r="Q2" s="240"/>
      <c r="R2" s="239"/>
      <c r="S2" s="239"/>
      <c r="T2" s="241"/>
      <c r="U2" s="242"/>
      <c r="W2" s="233"/>
    </row>
    <row r="3" spans="1:23" s="236" customFormat="1" ht="45" customHeight="1" thickTop="1" x14ac:dyDescent="0.25">
      <c r="A3" s="243" t="s">
        <v>821</v>
      </c>
      <c r="B3" s="244" t="s">
        <v>822</v>
      </c>
      <c r="C3" s="245"/>
      <c r="D3" s="245"/>
      <c r="E3" s="245"/>
      <c r="F3" s="245"/>
      <c r="G3" s="246"/>
      <c r="H3" s="247"/>
      <c r="I3" s="247"/>
      <c r="J3" s="247"/>
      <c r="K3" s="247"/>
      <c r="L3" s="247"/>
      <c r="M3" s="247"/>
      <c r="N3" s="247"/>
      <c r="O3" s="247"/>
      <c r="P3" s="247"/>
      <c r="Q3" s="248"/>
      <c r="T3" s="249"/>
      <c r="W3" s="233"/>
    </row>
    <row r="4" spans="1:23" s="236" customFormat="1" ht="27" customHeight="1" thickBot="1" x14ac:dyDescent="0.3">
      <c r="A4" s="243" t="s">
        <v>823</v>
      </c>
      <c r="B4" s="250" t="s">
        <v>824</v>
      </c>
      <c r="C4" s="251"/>
      <c r="Q4" s="248"/>
      <c r="T4" s="249"/>
      <c r="W4" s="233"/>
    </row>
    <row r="5" spans="1:23" s="255" customFormat="1" ht="27" customHeight="1" thickBot="1" x14ac:dyDescent="0.3">
      <c r="A5" s="252" t="s">
        <v>11</v>
      </c>
      <c r="B5" s="253"/>
      <c r="C5" s="253"/>
      <c r="D5" s="253"/>
      <c r="E5" s="253"/>
      <c r="F5" s="253"/>
      <c r="G5" s="253"/>
      <c r="H5" s="253"/>
      <c r="I5" s="253"/>
      <c r="J5" s="253"/>
      <c r="K5" s="253"/>
      <c r="L5" s="253"/>
      <c r="M5" s="254"/>
      <c r="N5" s="386" t="s">
        <v>59</v>
      </c>
      <c r="O5" s="387"/>
      <c r="P5" s="387"/>
      <c r="Q5" s="387"/>
      <c r="R5" s="387"/>
      <c r="S5" s="387"/>
      <c r="T5" s="387"/>
      <c r="U5" s="388"/>
      <c r="W5" s="256"/>
    </row>
    <row r="6" spans="1:23" s="320" customFormat="1" ht="64.5" customHeight="1" x14ac:dyDescent="0.25">
      <c r="A6" s="389" t="s">
        <v>3</v>
      </c>
      <c r="B6" s="379" t="s">
        <v>825</v>
      </c>
      <c r="C6" s="379" t="s">
        <v>826</v>
      </c>
      <c r="D6" s="379" t="s">
        <v>827</v>
      </c>
      <c r="E6" s="379" t="s">
        <v>828</v>
      </c>
      <c r="F6" s="377" t="s">
        <v>829</v>
      </c>
      <c r="G6" s="378"/>
      <c r="H6" s="379" t="s">
        <v>830</v>
      </c>
      <c r="I6" s="379" t="s">
        <v>831</v>
      </c>
      <c r="J6" s="379" t="s">
        <v>832</v>
      </c>
      <c r="K6" s="377" t="s">
        <v>833</v>
      </c>
      <c r="L6" s="378"/>
      <c r="M6" s="379" t="s">
        <v>834</v>
      </c>
      <c r="N6" s="381" t="s">
        <v>835</v>
      </c>
      <c r="O6" s="383" t="s">
        <v>836</v>
      </c>
      <c r="P6" s="393" t="s">
        <v>16</v>
      </c>
      <c r="Q6" s="391" t="s">
        <v>18</v>
      </c>
      <c r="R6" s="391" t="s">
        <v>19</v>
      </c>
      <c r="S6" s="391" t="s">
        <v>20</v>
      </c>
      <c r="T6" s="391" t="s">
        <v>21</v>
      </c>
      <c r="U6" s="391" t="s">
        <v>60</v>
      </c>
      <c r="W6" s="321"/>
    </row>
    <row r="7" spans="1:23" s="320" customFormat="1" ht="47.25" thickBot="1" x14ac:dyDescent="0.3">
      <c r="A7" s="390"/>
      <c r="B7" s="380"/>
      <c r="C7" s="380"/>
      <c r="D7" s="380"/>
      <c r="E7" s="380"/>
      <c r="F7" s="322" t="s">
        <v>837</v>
      </c>
      <c r="G7" s="322" t="s">
        <v>838</v>
      </c>
      <c r="H7" s="380"/>
      <c r="I7" s="380"/>
      <c r="J7" s="380"/>
      <c r="K7" s="318" t="s">
        <v>839</v>
      </c>
      <c r="L7" s="318" t="s">
        <v>840</v>
      </c>
      <c r="M7" s="380"/>
      <c r="N7" s="382"/>
      <c r="O7" s="384"/>
      <c r="P7" s="394"/>
      <c r="Q7" s="392"/>
      <c r="R7" s="392"/>
      <c r="S7" s="392"/>
      <c r="T7" s="392"/>
      <c r="U7" s="392"/>
      <c r="W7" s="321"/>
    </row>
    <row r="8" spans="1:23" ht="133.5" customHeight="1" thickTop="1" x14ac:dyDescent="0.25">
      <c r="A8" s="385" t="s">
        <v>72</v>
      </c>
      <c r="B8" s="268" t="s">
        <v>841</v>
      </c>
      <c r="C8" s="271" t="s">
        <v>842</v>
      </c>
      <c r="D8" s="260" t="s">
        <v>74</v>
      </c>
      <c r="E8" s="268"/>
      <c r="F8" s="264">
        <v>40391</v>
      </c>
      <c r="G8" s="264">
        <v>42005</v>
      </c>
      <c r="H8" s="260" t="s">
        <v>843</v>
      </c>
      <c r="I8" s="323">
        <v>20000</v>
      </c>
      <c r="J8" s="271" t="s">
        <v>412</v>
      </c>
      <c r="K8" s="268"/>
      <c r="L8" s="268"/>
      <c r="M8" s="268"/>
      <c r="N8" s="257"/>
      <c r="O8" s="257" t="s">
        <v>61</v>
      </c>
      <c r="P8" s="257"/>
      <c r="Q8" s="258" t="s">
        <v>844</v>
      </c>
      <c r="R8" s="257"/>
      <c r="S8" s="257"/>
      <c r="T8" s="257" t="s">
        <v>845</v>
      </c>
      <c r="U8" s="257"/>
      <c r="W8" s="267"/>
    </row>
    <row r="9" spans="1:23" ht="133.5" customHeight="1" x14ac:dyDescent="0.25">
      <c r="A9" s="374"/>
      <c r="B9" s="263" t="s">
        <v>846</v>
      </c>
      <c r="C9" s="260" t="s">
        <v>847</v>
      </c>
      <c r="D9" s="260" t="s">
        <v>77</v>
      </c>
      <c r="E9" s="263"/>
      <c r="F9" s="264">
        <v>40391</v>
      </c>
      <c r="G9" s="264">
        <v>41244</v>
      </c>
      <c r="H9" s="260" t="s">
        <v>848</v>
      </c>
      <c r="I9" s="323">
        <v>18000</v>
      </c>
      <c r="J9" s="271" t="s">
        <v>414</v>
      </c>
      <c r="K9" s="263"/>
      <c r="L9" s="263"/>
      <c r="M9" s="263"/>
      <c r="N9" s="257"/>
      <c r="O9" s="257"/>
      <c r="P9" s="257" t="s">
        <v>61</v>
      </c>
      <c r="Q9" s="259"/>
      <c r="R9" s="260" t="s">
        <v>1056</v>
      </c>
      <c r="S9" s="262"/>
      <c r="T9" s="260" t="s">
        <v>849</v>
      </c>
      <c r="U9" s="262"/>
      <c r="W9" s="267"/>
    </row>
    <row r="10" spans="1:23" ht="133.5" customHeight="1" x14ac:dyDescent="0.25">
      <c r="A10" s="374"/>
      <c r="B10" s="263" t="s">
        <v>850</v>
      </c>
      <c r="C10" s="260" t="s">
        <v>851</v>
      </c>
      <c r="D10" s="260" t="s">
        <v>74</v>
      </c>
      <c r="E10" s="263"/>
      <c r="F10" s="264">
        <v>40391</v>
      </c>
      <c r="G10" s="264">
        <v>41974</v>
      </c>
      <c r="H10" s="260" t="s">
        <v>843</v>
      </c>
      <c r="I10" s="323">
        <v>20000</v>
      </c>
      <c r="J10" s="271" t="s">
        <v>415</v>
      </c>
      <c r="K10" s="263"/>
      <c r="L10" s="263"/>
      <c r="M10" s="263"/>
      <c r="N10" s="257" t="s">
        <v>61</v>
      </c>
      <c r="O10" s="257"/>
      <c r="P10" s="257"/>
      <c r="Q10" s="261" t="s">
        <v>852</v>
      </c>
      <c r="R10" s="262"/>
      <c r="S10" s="262"/>
      <c r="T10" s="262" t="s">
        <v>853</v>
      </c>
      <c r="U10" s="262"/>
      <c r="W10" s="267"/>
    </row>
    <row r="11" spans="1:23" ht="133.5" customHeight="1" x14ac:dyDescent="0.25">
      <c r="A11" s="374"/>
      <c r="B11" s="263" t="s">
        <v>854</v>
      </c>
      <c r="C11" s="260" t="s">
        <v>855</v>
      </c>
      <c r="D11" s="260" t="s">
        <v>640</v>
      </c>
      <c r="E11" s="263"/>
      <c r="F11" s="264">
        <v>41640</v>
      </c>
      <c r="G11" s="264">
        <v>42005</v>
      </c>
      <c r="H11" s="260" t="s">
        <v>92</v>
      </c>
      <c r="I11" s="323">
        <v>313000</v>
      </c>
      <c r="J11" s="271" t="s">
        <v>417</v>
      </c>
      <c r="K11" s="263"/>
      <c r="L11" s="263"/>
      <c r="M11" s="263"/>
      <c r="N11" s="257"/>
      <c r="O11" s="257" t="s">
        <v>61</v>
      </c>
      <c r="P11" s="257"/>
      <c r="Q11" s="261" t="s">
        <v>856</v>
      </c>
      <c r="R11" s="262" t="s">
        <v>857</v>
      </c>
      <c r="S11" s="262" t="s">
        <v>858</v>
      </c>
      <c r="T11" s="262" t="s">
        <v>859</v>
      </c>
      <c r="U11" s="262" t="s">
        <v>860</v>
      </c>
      <c r="W11" s="267"/>
    </row>
    <row r="12" spans="1:23" ht="133.5" customHeight="1" x14ac:dyDescent="0.25">
      <c r="A12" s="374"/>
      <c r="B12" s="263" t="s">
        <v>861</v>
      </c>
      <c r="C12" s="260" t="s">
        <v>862</v>
      </c>
      <c r="D12" s="260" t="s">
        <v>646</v>
      </c>
      <c r="E12" s="263"/>
      <c r="F12" s="264">
        <v>40391</v>
      </c>
      <c r="G12" s="264">
        <v>42186</v>
      </c>
      <c r="H12" s="260" t="s">
        <v>94</v>
      </c>
      <c r="I12" s="323">
        <v>24000</v>
      </c>
      <c r="J12" s="271" t="s">
        <v>419</v>
      </c>
      <c r="K12" s="263"/>
      <c r="L12" s="263"/>
      <c r="M12" s="263"/>
      <c r="N12" s="257" t="s">
        <v>61</v>
      </c>
      <c r="O12" s="257"/>
      <c r="P12" s="257"/>
      <c r="Q12" s="261"/>
      <c r="R12" s="262"/>
      <c r="S12" s="262"/>
      <c r="T12" s="262"/>
      <c r="U12" s="262"/>
      <c r="W12" s="267"/>
    </row>
    <row r="13" spans="1:23" ht="133.5" customHeight="1" x14ac:dyDescent="0.25">
      <c r="A13" s="374"/>
      <c r="B13" s="263" t="s">
        <v>863</v>
      </c>
      <c r="C13" s="260" t="s">
        <v>864</v>
      </c>
      <c r="D13" s="260" t="s">
        <v>83</v>
      </c>
      <c r="E13" s="263"/>
      <c r="F13" s="264">
        <v>40391</v>
      </c>
      <c r="G13" s="264">
        <v>41699</v>
      </c>
      <c r="H13" s="260" t="s">
        <v>424</v>
      </c>
      <c r="I13" s="323">
        <v>5000</v>
      </c>
      <c r="J13" s="271" t="s">
        <v>420</v>
      </c>
      <c r="K13" s="263"/>
      <c r="L13" s="263"/>
      <c r="M13" s="263"/>
      <c r="N13" s="257" t="s">
        <v>61</v>
      </c>
      <c r="O13" s="257"/>
      <c r="P13" s="257"/>
      <c r="Q13" s="261"/>
      <c r="R13" s="262"/>
      <c r="S13" s="262"/>
      <c r="T13" s="262"/>
      <c r="U13" s="262"/>
      <c r="W13" s="267"/>
    </row>
    <row r="14" spans="1:23" ht="133.5" customHeight="1" x14ac:dyDescent="0.25">
      <c r="A14" s="375"/>
      <c r="B14" s="263" t="s">
        <v>865</v>
      </c>
      <c r="C14" s="260" t="s">
        <v>866</v>
      </c>
      <c r="D14" s="260" t="s">
        <v>657</v>
      </c>
      <c r="E14" s="263"/>
      <c r="F14" s="264">
        <v>40878</v>
      </c>
      <c r="G14" s="264">
        <v>42339</v>
      </c>
      <c r="H14" s="260" t="s">
        <v>424</v>
      </c>
      <c r="I14" s="323" t="s">
        <v>423</v>
      </c>
      <c r="J14" s="271" t="s">
        <v>425</v>
      </c>
      <c r="K14" s="263"/>
      <c r="L14" s="263"/>
      <c r="M14" s="263"/>
      <c r="N14" s="257"/>
      <c r="O14" s="257" t="s">
        <v>61</v>
      </c>
      <c r="P14" s="257"/>
      <c r="Q14" s="261" t="s">
        <v>867</v>
      </c>
      <c r="R14" s="262"/>
      <c r="S14" s="324"/>
      <c r="T14" s="262" t="s">
        <v>868</v>
      </c>
      <c r="U14" s="262"/>
      <c r="W14" s="267"/>
    </row>
    <row r="15" spans="1:23" ht="133.5" customHeight="1" x14ac:dyDescent="0.25">
      <c r="A15" s="373" t="s">
        <v>869</v>
      </c>
      <c r="B15" s="263" t="s">
        <v>870</v>
      </c>
      <c r="C15" s="260" t="s">
        <v>871</v>
      </c>
      <c r="D15" s="260" t="s">
        <v>117</v>
      </c>
      <c r="E15" s="263"/>
      <c r="F15" s="264">
        <v>40391</v>
      </c>
      <c r="G15" s="264">
        <v>40391</v>
      </c>
      <c r="H15" s="260" t="s">
        <v>450</v>
      </c>
      <c r="I15" s="265">
        <v>0</v>
      </c>
      <c r="J15" s="260" t="s">
        <v>451</v>
      </c>
      <c r="K15" s="263"/>
      <c r="L15" s="263"/>
      <c r="M15" s="263"/>
      <c r="N15" s="257"/>
      <c r="O15" s="257"/>
      <c r="P15" s="257" t="s">
        <v>61</v>
      </c>
      <c r="Q15" s="340"/>
      <c r="R15" s="262"/>
      <c r="S15" s="262"/>
      <c r="T15" s="262"/>
      <c r="U15" s="262"/>
      <c r="W15" s="267"/>
    </row>
    <row r="16" spans="1:23" ht="133.5" customHeight="1" x14ac:dyDescent="0.25">
      <c r="A16" s="374"/>
      <c r="B16" s="263" t="s">
        <v>872</v>
      </c>
      <c r="C16" s="260" t="s">
        <v>873</v>
      </c>
      <c r="D16" s="260" t="s">
        <v>119</v>
      </c>
      <c r="E16" s="263"/>
      <c r="F16" s="264">
        <v>40391</v>
      </c>
      <c r="G16" s="264">
        <v>41244</v>
      </c>
      <c r="H16" s="260" t="s">
        <v>147</v>
      </c>
      <c r="I16" s="265">
        <v>5000</v>
      </c>
      <c r="J16" s="260" t="s">
        <v>453</v>
      </c>
      <c r="K16" s="263"/>
      <c r="L16" s="263"/>
      <c r="M16" s="263"/>
      <c r="N16" s="257"/>
      <c r="O16" s="257"/>
      <c r="P16" s="257" t="s">
        <v>61</v>
      </c>
      <c r="Q16" s="261" t="s">
        <v>874</v>
      </c>
      <c r="R16" s="262"/>
      <c r="S16" s="262"/>
      <c r="T16" s="262" t="s">
        <v>868</v>
      </c>
      <c r="U16" s="262"/>
      <c r="W16" s="267"/>
    </row>
    <row r="17" spans="1:26" ht="133.5" customHeight="1" x14ac:dyDescent="0.25">
      <c r="A17" s="374"/>
      <c r="B17" s="263" t="s">
        <v>875</v>
      </c>
      <c r="C17" s="271" t="s">
        <v>876</v>
      </c>
      <c r="D17" s="260" t="s">
        <v>121</v>
      </c>
      <c r="E17" s="268"/>
      <c r="F17" s="325">
        <v>41487</v>
      </c>
      <c r="G17" s="325">
        <v>42186</v>
      </c>
      <c r="H17" s="260" t="s">
        <v>94</v>
      </c>
      <c r="I17" s="265">
        <v>300000</v>
      </c>
      <c r="J17" s="260" t="s">
        <v>455</v>
      </c>
      <c r="K17" s="268"/>
      <c r="L17" s="268"/>
      <c r="M17" s="268"/>
      <c r="N17" s="257" t="s">
        <v>61</v>
      </c>
      <c r="O17" s="257"/>
      <c r="P17" s="257"/>
      <c r="Q17" s="258"/>
      <c r="R17" s="257"/>
      <c r="S17" s="262"/>
      <c r="T17" s="257" t="s">
        <v>868</v>
      </c>
      <c r="U17" s="257"/>
      <c r="W17" s="267"/>
    </row>
    <row r="18" spans="1:26" ht="133.5" customHeight="1" x14ac:dyDescent="0.25">
      <c r="A18" s="374"/>
      <c r="B18" s="263" t="s">
        <v>877</v>
      </c>
      <c r="C18" s="260" t="s">
        <v>878</v>
      </c>
      <c r="D18" s="260" t="s">
        <v>123</v>
      </c>
      <c r="E18" s="268"/>
      <c r="F18" s="264">
        <v>40725</v>
      </c>
      <c r="G18" s="264">
        <v>40878</v>
      </c>
      <c r="H18" s="260" t="s">
        <v>142</v>
      </c>
      <c r="I18" s="265">
        <v>0</v>
      </c>
      <c r="J18" s="260" t="s">
        <v>456</v>
      </c>
      <c r="K18" s="268"/>
      <c r="L18" s="268"/>
      <c r="M18" s="268"/>
      <c r="N18" s="257"/>
      <c r="O18" s="257"/>
      <c r="P18" s="257" t="s">
        <v>61</v>
      </c>
      <c r="Q18" s="258" t="s">
        <v>879</v>
      </c>
      <c r="R18" s="257"/>
      <c r="S18" s="262"/>
      <c r="T18" s="257" t="s">
        <v>868</v>
      </c>
      <c r="U18" s="257"/>
      <c r="W18" s="267"/>
    </row>
    <row r="19" spans="1:26" ht="133.5" customHeight="1" x14ac:dyDescent="0.25">
      <c r="A19" s="374"/>
      <c r="B19" s="263" t="s">
        <v>880</v>
      </c>
      <c r="C19" s="260" t="s">
        <v>881</v>
      </c>
      <c r="D19" s="260" t="s">
        <v>129</v>
      </c>
      <c r="E19" s="268"/>
      <c r="F19" s="264">
        <v>40513</v>
      </c>
      <c r="G19" s="264">
        <v>41061</v>
      </c>
      <c r="H19" s="260" t="s">
        <v>164</v>
      </c>
      <c r="I19" s="265">
        <v>0</v>
      </c>
      <c r="J19" s="260" t="s">
        <v>458</v>
      </c>
      <c r="K19" s="268"/>
      <c r="L19" s="268"/>
      <c r="M19" s="268"/>
      <c r="N19" s="257"/>
      <c r="O19" s="257"/>
      <c r="P19" s="257" t="s">
        <v>61</v>
      </c>
      <c r="Q19" s="341"/>
      <c r="R19" s="257"/>
      <c r="S19" s="262"/>
      <c r="T19" s="257" t="s">
        <v>868</v>
      </c>
      <c r="U19" s="257"/>
      <c r="W19" s="267"/>
    </row>
    <row r="20" spans="1:26" ht="133.5" customHeight="1" x14ac:dyDescent="0.25">
      <c r="A20" s="374"/>
      <c r="B20" s="263" t="s">
        <v>882</v>
      </c>
      <c r="C20" s="260" t="s">
        <v>883</v>
      </c>
      <c r="D20" s="260" t="s">
        <v>131</v>
      </c>
      <c r="E20" s="268"/>
      <c r="F20" s="264">
        <v>40513</v>
      </c>
      <c r="G20" s="264">
        <v>41244</v>
      </c>
      <c r="H20" s="260" t="s">
        <v>142</v>
      </c>
      <c r="I20" s="265">
        <v>0</v>
      </c>
      <c r="J20" s="260" t="s">
        <v>460</v>
      </c>
      <c r="K20" s="268"/>
      <c r="L20" s="268"/>
      <c r="M20" s="268"/>
      <c r="N20" s="257"/>
      <c r="O20" s="257"/>
      <c r="P20" s="257" t="s">
        <v>61</v>
      </c>
      <c r="Q20" s="341"/>
      <c r="R20" s="257"/>
      <c r="S20" s="262"/>
      <c r="T20" s="257" t="s">
        <v>868</v>
      </c>
      <c r="U20" s="257"/>
      <c r="W20" s="267"/>
    </row>
    <row r="21" spans="1:26" ht="133.5" customHeight="1" x14ac:dyDescent="0.25">
      <c r="A21" s="374"/>
      <c r="B21" s="263" t="s">
        <v>884</v>
      </c>
      <c r="C21" s="260" t="s">
        <v>885</v>
      </c>
      <c r="D21" s="260" t="s">
        <v>131</v>
      </c>
      <c r="E21" s="268"/>
      <c r="F21" s="264">
        <v>40391</v>
      </c>
      <c r="G21" s="264">
        <v>41244</v>
      </c>
      <c r="H21" s="260" t="s">
        <v>142</v>
      </c>
      <c r="I21" s="265">
        <v>0</v>
      </c>
      <c r="J21" s="260" t="s">
        <v>886</v>
      </c>
      <c r="K21" s="268"/>
      <c r="L21" s="268"/>
      <c r="M21" s="268"/>
      <c r="N21" s="257"/>
      <c r="O21" s="257"/>
      <c r="P21" s="257" t="s">
        <v>61</v>
      </c>
      <c r="Q21" s="341"/>
      <c r="R21" s="257"/>
      <c r="S21" s="262"/>
      <c r="T21" s="257" t="s">
        <v>868</v>
      </c>
      <c r="U21" s="257"/>
      <c r="W21" s="267"/>
    </row>
    <row r="22" spans="1:26" ht="133.5" customHeight="1" x14ac:dyDescent="0.25">
      <c r="A22" s="374"/>
      <c r="B22" s="263" t="s">
        <v>887</v>
      </c>
      <c r="C22" s="260" t="s">
        <v>174</v>
      </c>
      <c r="D22" s="260" t="s">
        <v>131</v>
      </c>
      <c r="E22" s="268"/>
      <c r="F22" s="264">
        <v>40391</v>
      </c>
      <c r="G22" s="264">
        <v>42217</v>
      </c>
      <c r="H22" s="260" t="s">
        <v>145</v>
      </c>
      <c r="I22" s="265">
        <v>0</v>
      </c>
      <c r="J22" s="260" t="s">
        <v>464</v>
      </c>
      <c r="K22" s="268"/>
      <c r="L22" s="268"/>
      <c r="M22" s="268"/>
      <c r="N22" s="257"/>
      <c r="O22" s="257" t="s">
        <v>61</v>
      </c>
      <c r="P22" s="257"/>
      <c r="Q22" s="258" t="s">
        <v>1055</v>
      </c>
      <c r="R22" s="257"/>
      <c r="S22" s="257" t="s">
        <v>888</v>
      </c>
      <c r="T22" s="257" t="s">
        <v>889</v>
      </c>
      <c r="U22" s="257"/>
      <c r="W22" s="267"/>
    </row>
    <row r="23" spans="1:26" ht="133.5" customHeight="1" x14ac:dyDescent="0.25">
      <c r="A23" s="374"/>
      <c r="B23" s="263" t="s">
        <v>890</v>
      </c>
      <c r="C23" s="260" t="s">
        <v>891</v>
      </c>
      <c r="D23" s="260" t="s">
        <v>135</v>
      </c>
      <c r="E23" s="268"/>
      <c r="F23" s="264"/>
      <c r="G23" s="264">
        <v>40513</v>
      </c>
      <c r="H23" s="260" t="s">
        <v>164</v>
      </c>
      <c r="I23" s="265">
        <v>0</v>
      </c>
      <c r="J23" s="260" t="s">
        <v>458</v>
      </c>
      <c r="K23" s="268"/>
      <c r="L23" s="268"/>
      <c r="M23" s="268"/>
      <c r="N23" s="257"/>
      <c r="O23" s="257"/>
      <c r="P23" s="257" t="s">
        <v>61</v>
      </c>
      <c r="Q23" s="258" t="s">
        <v>892</v>
      </c>
      <c r="R23" s="257"/>
      <c r="S23" s="262"/>
      <c r="T23" s="257" t="s">
        <v>868</v>
      </c>
      <c r="U23" s="257"/>
      <c r="W23" s="267"/>
    </row>
    <row r="24" spans="1:26" ht="133.5" customHeight="1" x14ac:dyDescent="0.25">
      <c r="A24" s="374"/>
      <c r="B24" s="263" t="s">
        <v>893</v>
      </c>
      <c r="C24" s="260" t="s">
        <v>1062</v>
      </c>
      <c r="D24" s="271" t="s">
        <v>669</v>
      </c>
      <c r="E24" s="268"/>
      <c r="F24" s="264">
        <v>40391</v>
      </c>
      <c r="G24" s="264">
        <v>42339</v>
      </c>
      <c r="H24" s="260" t="s">
        <v>146</v>
      </c>
      <c r="I24" s="265" t="s">
        <v>467</v>
      </c>
      <c r="J24" s="260" t="s">
        <v>468</v>
      </c>
      <c r="K24" s="268"/>
      <c r="L24" s="268"/>
      <c r="M24" s="268"/>
      <c r="N24" s="257" t="s">
        <v>61</v>
      </c>
      <c r="O24" s="257"/>
      <c r="P24" s="257"/>
      <c r="Q24" s="258" t="s">
        <v>894</v>
      </c>
      <c r="R24" s="257"/>
      <c r="S24" s="324"/>
      <c r="T24" s="257" t="s">
        <v>868</v>
      </c>
      <c r="U24" s="257"/>
      <c r="W24" s="267"/>
    </row>
    <row r="25" spans="1:26" ht="133.5" customHeight="1" x14ac:dyDescent="0.25">
      <c r="A25" s="374"/>
      <c r="B25" s="263" t="s">
        <v>895</v>
      </c>
      <c r="C25" s="271" t="s">
        <v>896</v>
      </c>
      <c r="D25" s="260" t="s">
        <v>139</v>
      </c>
      <c r="E25" s="268"/>
      <c r="F25" s="264">
        <v>41153</v>
      </c>
      <c r="G25" s="325">
        <v>41974</v>
      </c>
      <c r="H25" s="260" t="s">
        <v>147</v>
      </c>
      <c r="I25" s="265">
        <v>0</v>
      </c>
      <c r="J25" s="260" t="s">
        <v>176</v>
      </c>
      <c r="K25" s="268"/>
      <c r="L25" s="268"/>
      <c r="M25" s="268"/>
      <c r="N25" s="257"/>
      <c r="O25" s="257"/>
      <c r="P25" s="257" t="s">
        <v>61</v>
      </c>
      <c r="Q25" s="258" t="s">
        <v>897</v>
      </c>
      <c r="R25" s="257" t="s">
        <v>898</v>
      </c>
      <c r="S25" s="262"/>
      <c r="T25" s="257" t="s">
        <v>899</v>
      </c>
      <c r="U25" s="257"/>
      <c r="W25" s="267"/>
    </row>
    <row r="26" spans="1:26" ht="133.5" customHeight="1" x14ac:dyDescent="0.25">
      <c r="A26" s="374"/>
      <c r="B26" s="263" t="s">
        <v>900</v>
      </c>
      <c r="C26" s="274" t="s">
        <v>809</v>
      </c>
      <c r="D26" s="274" t="s">
        <v>809</v>
      </c>
      <c r="E26" s="268"/>
      <c r="F26" s="326">
        <v>41487</v>
      </c>
      <c r="G26" s="326">
        <v>42186</v>
      </c>
      <c r="H26" s="274" t="s">
        <v>668</v>
      </c>
      <c r="I26" s="263"/>
      <c r="J26" s="274" t="s">
        <v>811</v>
      </c>
      <c r="K26" s="268"/>
      <c r="L26" s="268"/>
      <c r="M26" s="268"/>
      <c r="N26" s="257"/>
      <c r="O26" s="257" t="s">
        <v>61</v>
      </c>
      <c r="P26" s="257"/>
      <c r="Q26" s="258" t="s">
        <v>901</v>
      </c>
      <c r="R26" s="257"/>
      <c r="S26" s="257"/>
      <c r="T26" s="257" t="s">
        <v>868</v>
      </c>
      <c r="U26" s="257"/>
      <c r="W26" s="267"/>
    </row>
    <row r="27" spans="1:26" s="329" customFormat="1" ht="133.5" customHeight="1" x14ac:dyDescent="0.25">
      <c r="A27" s="374"/>
      <c r="B27" s="272" t="s">
        <v>902</v>
      </c>
      <c r="C27" s="272" t="s">
        <v>809</v>
      </c>
      <c r="D27" s="272" t="s">
        <v>810</v>
      </c>
      <c r="E27" s="269"/>
      <c r="F27" s="273">
        <v>41487</v>
      </c>
      <c r="G27" s="273">
        <v>42186</v>
      </c>
      <c r="H27" s="272" t="s">
        <v>814</v>
      </c>
      <c r="I27" s="327"/>
      <c r="J27" s="272" t="s">
        <v>815</v>
      </c>
      <c r="K27" s="269"/>
      <c r="L27" s="269"/>
      <c r="M27" s="269"/>
      <c r="N27" s="269"/>
      <c r="O27" s="269" t="s">
        <v>61</v>
      </c>
      <c r="P27" s="269"/>
      <c r="Q27" s="270" t="s">
        <v>903</v>
      </c>
      <c r="R27" s="269"/>
      <c r="S27" s="269"/>
      <c r="T27" s="269" t="s">
        <v>853</v>
      </c>
      <c r="U27" s="269"/>
      <c r="V27" s="328"/>
      <c r="W27" s="267"/>
      <c r="X27" s="328"/>
      <c r="Y27" s="328"/>
      <c r="Z27" s="328"/>
    </row>
    <row r="28" spans="1:26" ht="133.5" customHeight="1" x14ac:dyDescent="0.25">
      <c r="A28" s="373" t="s">
        <v>177</v>
      </c>
      <c r="B28" s="263" t="s">
        <v>904</v>
      </c>
      <c r="C28" s="260" t="s">
        <v>905</v>
      </c>
      <c r="D28" s="260" t="s">
        <v>179</v>
      </c>
      <c r="E28" s="263"/>
      <c r="F28" s="264">
        <v>41640</v>
      </c>
      <c r="G28" s="264">
        <v>41974</v>
      </c>
      <c r="H28" s="260" t="s">
        <v>190</v>
      </c>
      <c r="I28" s="265">
        <v>5000</v>
      </c>
      <c r="J28" s="260" t="s">
        <v>490</v>
      </c>
      <c r="K28" s="263"/>
      <c r="L28" s="263"/>
      <c r="M28" s="263"/>
      <c r="N28" s="257"/>
      <c r="O28" s="257" t="s">
        <v>61</v>
      </c>
      <c r="P28" s="257"/>
      <c r="Q28" s="261" t="s">
        <v>906</v>
      </c>
      <c r="R28" s="262" t="s">
        <v>907</v>
      </c>
      <c r="S28" s="262" t="s">
        <v>908</v>
      </c>
      <c r="T28" s="262" t="s">
        <v>909</v>
      </c>
      <c r="U28" s="262" t="s">
        <v>910</v>
      </c>
      <c r="W28" s="267"/>
    </row>
    <row r="29" spans="1:26" ht="133.5" customHeight="1" x14ac:dyDescent="0.25">
      <c r="A29" s="374"/>
      <c r="B29" s="263" t="s">
        <v>911</v>
      </c>
      <c r="C29" s="260" t="s">
        <v>912</v>
      </c>
      <c r="D29" s="260" t="s">
        <v>680</v>
      </c>
      <c r="E29" s="263"/>
      <c r="F29" s="264">
        <v>41487</v>
      </c>
      <c r="G29" s="264">
        <v>41699</v>
      </c>
      <c r="H29" s="260" t="s">
        <v>913</v>
      </c>
      <c r="I29" s="265">
        <v>0</v>
      </c>
      <c r="J29" s="260" t="s">
        <v>491</v>
      </c>
      <c r="K29" s="263"/>
      <c r="L29" s="263"/>
      <c r="M29" s="263"/>
      <c r="N29" s="257"/>
      <c r="O29" s="257" t="s">
        <v>61</v>
      </c>
      <c r="P29" s="257"/>
      <c r="Q29" s="261" t="s">
        <v>926</v>
      </c>
      <c r="R29" s="262"/>
      <c r="S29" s="262"/>
      <c r="T29" s="262" t="s">
        <v>914</v>
      </c>
      <c r="U29" s="262"/>
      <c r="W29" s="267"/>
    </row>
    <row r="30" spans="1:26" ht="133.5" customHeight="1" x14ac:dyDescent="0.25">
      <c r="A30" s="374"/>
      <c r="B30" s="263" t="s">
        <v>915</v>
      </c>
      <c r="C30" s="260" t="s">
        <v>685</v>
      </c>
      <c r="D30" s="260" t="s">
        <v>183</v>
      </c>
      <c r="E30" s="263"/>
      <c r="F30" s="264">
        <v>40878</v>
      </c>
      <c r="G30" s="264">
        <v>41821</v>
      </c>
      <c r="H30" s="260" t="s">
        <v>686</v>
      </c>
      <c r="I30" s="265">
        <v>0</v>
      </c>
      <c r="J30" s="260" t="s">
        <v>683</v>
      </c>
      <c r="K30" s="263"/>
      <c r="L30" s="263"/>
      <c r="M30" s="263"/>
      <c r="N30" s="257" t="s">
        <v>61</v>
      </c>
      <c r="O30" s="257"/>
      <c r="P30" s="257"/>
      <c r="Q30" s="261"/>
      <c r="R30" s="262"/>
      <c r="S30" s="262"/>
      <c r="T30" s="262"/>
      <c r="U30" s="262"/>
      <c r="W30" s="267"/>
    </row>
    <row r="31" spans="1:26" ht="133.5" customHeight="1" x14ac:dyDescent="0.25">
      <c r="A31" s="374"/>
      <c r="B31" s="263" t="s">
        <v>916</v>
      </c>
      <c r="C31" s="260" t="s">
        <v>917</v>
      </c>
      <c r="D31" s="260" t="s">
        <v>185</v>
      </c>
      <c r="E31" s="268"/>
      <c r="F31" s="264">
        <v>40391</v>
      </c>
      <c r="G31" s="264">
        <v>41244</v>
      </c>
      <c r="H31" s="260" t="s">
        <v>190</v>
      </c>
      <c r="I31" s="265">
        <v>10000</v>
      </c>
      <c r="J31" s="260" t="s">
        <v>918</v>
      </c>
      <c r="K31" s="268"/>
      <c r="L31" s="268"/>
      <c r="M31" s="268"/>
      <c r="N31" s="257"/>
      <c r="O31" s="257"/>
      <c r="P31" s="257" t="s">
        <v>61</v>
      </c>
      <c r="Q31" s="258" t="s">
        <v>919</v>
      </c>
      <c r="R31" s="257" t="s">
        <v>920</v>
      </c>
      <c r="S31" s="257" t="s">
        <v>921</v>
      </c>
      <c r="T31" s="262" t="s">
        <v>909</v>
      </c>
      <c r="U31" s="257"/>
      <c r="W31" s="267"/>
    </row>
    <row r="32" spans="1:26" ht="133.5" customHeight="1" x14ac:dyDescent="0.25">
      <c r="A32" s="374"/>
      <c r="B32" s="263" t="s">
        <v>922</v>
      </c>
      <c r="C32" s="260" t="s">
        <v>201</v>
      </c>
      <c r="D32" s="260" t="s">
        <v>187</v>
      </c>
      <c r="E32" s="268"/>
      <c r="F32" s="264">
        <v>41275</v>
      </c>
      <c r="G32" s="325">
        <v>41821</v>
      </c>
      <c r="H32" s="260" t="s">
        <v>200</v>
      </c>
      <c r="I32" s="265">
        <v>0</v>
      </c>
      <c r="J32" s="260" t="s">
        <v>495</v>
      </c>
      <c r="K32" s="268"/>
      <c r="L32" s="268"/>
      <c r="M32" s="268"/>
      <c r="N32" s="257"/>
      <c r="O32" s="257" t="s">
        <v>61</v>
      </c>
      <c r="P32" s="257"/>
      <c r="Q32" s="258" t="s">
        <v>923</v>
      </c>
      <c r="R32" s="257"/>
      <c r="S32" s="257"/>
      <c r="T32" s="257" t="s">
        <v>868</v>
      </c>
      <c r="U32" s="257"/>
      <c r="W32" s="267"/>
    </row>
    <row r="33" spans="1:23" ht="133.5" customHeight="1" x14ac:dyDescent="0.25">
      <c r="A33" s="375"/>
      <c r="B33" s="263" t="s">
        <v>924</v>
      </c>
      <c r="C33" s="271" t="s">
        <v>690</v>
      </c>
      <c r="D33" s="260" t="s">
        <v>189</v>
      </c>
      <c r="E33" s="268"/>
      <c r="F33" s="264">
        <v>40391</v>
      </c>
      <c r="G33" s="325">
        <v>42186</v>
      </c>
      <c r="H33" s="271" t="s">
        <v>925</v>
      </c>
      <c r="I33" s="323">
        <v>0</v>
      </c>
      <c r="J33" s="271" t="s">
        <v>491</v>
      </c>
      <c r="K33" s="268"/>
      <c r="L33" s="268"/>
      <c r="M33" s="268"/>
      <c r="N33" s="257" t="s">
        <v>61</v>
      </c>
      <c r="O33" s="257"/>
      <c r="P33" s="257"/>
      <c r="Q33" s="258" t="s">
        <v>926</v>
      </c>
      <c r="R33" s="257"/>
      <c r="S33" s="257"/>
      <c r="T33" s="257" t="s">
        <v>914</v>
      </c>
      <c r="U33" s="257"/>
      <c r="W33" s="267"/>
    </row>
    <row r="34" spans="1:23" ht="133.5" customHeight="1" x14ac:dyDescent="0.25">
      <c r="A34" s="373" t="s">
        <v>505</v>
      </c>
      <c r="B34" s="263" t="s">
        <v>927</v>
      </c>
      <c r="C34" s="260" t="s">
        <v>928</v>
      </c>
      <c r="D34" s="260" t="s">
        <v>218</v>
      </c>
      <c r="E34" s="263"/>
      <c r="F34" s="264">
        <v>40391</v>
      </c>
      <c r="G34" s="264">
        <v>41244</v>
      </c>
      <c r="H34" s="260" t="s">
        <v>92</v>
      </c>
      <c r="I34" s="265">
        <v>12000</v>
      </c>
      <c r="J34" s="260" t="s">
        <v>509</v>
      </c>
      <c r="K34" s="263"/>
      <c r="L34" s="263"/>
      <c r="M34" s="263"/>
      <c r="N34" s="257"/>
      <c r="O34" s="257"/>
      <c r="P34" s="257" t="s">
        <v>61</v>
      </c>
      <c r="Q34" s="261" t="s">
        <v>929</v>
      </c>
      <c r="R34" s="262" t="s">
        <v>930</v>
      </c>
      <c r="S34" s="262" t="s">
        <v>931</v>
      </c>
      <c r="T34" s="262" t="s">
        <v>859</v>
      </c>
      <c r="U34" s="262" t="s">
        <v>932</v>
      </c>
      <c r="W34" s="267"/>
    </row>
    <row r="35" spans="1:23" ht="133.5" customHeight="1" x14ac:dyDescent="0.25">
      <c r="A35" s="374"/>
      <c r="B35" s="263" t="s">
        <v>933</v>
      </c>
      <c r="C35" s="260" t="s">
        <v>934</v>
      </c>
      <c r="D35" s="260" t="s">
        <v>220</v>
      </c>
      <c r="E35" s="263"/>
      <c r="F35" s="264">
        <v>40391</v>
      </c>
      <c r="G35" s="264">
        <v>41244</v>
      </c>
      <c r="H35" s="260" t="s">
        <v>190</v>
      </c>
      <c r="I35" s="265">
        <v>250000</v>
      </c>
      <c r="J35" s="260" t="s">
        <v>511</v>
      </c>
      <c r="K35" s="263"/>
      <c r="L35" s="263"/>
      <c r="M35" s="263"/>
      <c r="N35" s="257"/>
      <c r="O35" s="257"/>
      <c r="P35" s="257" t="s">
        <v>61</v>
      </c>
      <c r="Q35" s="261" t="s">
        <v>935</v>
      </c>
      <c r="R35" s="262" t="s">
        <v>936</v>
      </c>
      <c r="S35" s="262" t="s">
        <v>937</v>
      </c>
      <c r="T35" s="262" t="s">
        <v>909</v>
      </c>
      <c r="U35" s="262" t="s">
        <v>938</v>
      </c>
      <c r="W35" s="267"/>
    </row>
    <row r="36" spans="1:23" ht="133.5" customHeight="1" x14ac:dyDescent="0.25">
      <c r="A36" s="374"/>
      <c r="B36" s="263" t="s">
        <v>939</v>
      </c>
      <c r="C36" s="260" t="s">
        <v>940</v>
      </c>
      <c r="D36" s="260" t="s">
        <v>222</v>
      </c>
      <c r="E36" s="263"/>
      <c r="F36" s="264">
        <v>40391</v>
      </c>
      <c r="G36" s="264">
        <v>42186</v>
      </c>
      <c r="H36" s="260" t="s">
        <v>700</v>
      </c>
      <c r="I36" s="265">
        <v>10000</v>
      </c>
      <c r="J36" s="260" t="s">
        <v>513</v>
      </c>
      <c r="K36" s="263"/>
      <c r="L36" s="263"/>
      <c r="M36" s="263"/>
      <c r="N36" s="257"/>
      <c r="O36" s="257"/>
      <c r="P36" s="257" t="s">
        <v>61</v>
      </c>
      <c r="Q36" s="261" t="s">
        <v>941</v>
      </c>
      <c r="R36" s="262"/>
      <c r="S36" s="262"/>
      <c r="T36" s="257" t="s">
        <v>868</v>
      </c>
      <c r="U36" s="262"/>
      <c r="W36" s="267"/>
    </row>
    <row r="37" spans="1:23" ht="133.5" customHeight="1" x14ac:dyDescent="0.25">
      <c r="A37" s="374"/>
      <c r="B37" s="263" t="s">
        <v>942</v>
      </c>
      <c r="C37" s="260" t="s">
        <v>943</v>
      </c>
      <c r="D37" s="260" t="s">
        <v>232</v>
      </c>
      <c r="E37" s="263"/>
      <c r="F37" s="264">
        <v>40391</v>
      </c>
      <c r="G37" s="264">
        <v>42217</v>
      </c>
      <c r="H37" s="260" t="s">
        <v>241</v>
      </c>
      <c r="I37" s="265">
        <v>0</v>
      </c>
      <c r="J37" s="260" t="s">
        <v>519</v>
      </c>
      <c r="K37" s="263"/>
      <c r="L37" s="263"/>
      <c r="M37" s="263"/>
      <c r="N37" s="257"/>
      <c r="O37" s="257"/>
      <c r="P37" s="257" t="s">
        <v>61</v>
      </c>
      <c r="R37" s="260" t="s">
        <v>1057</v>
      </c>
      <c r="S37" s="262"/>
      <c r="T37" s="260" t="s">
        <v>704</v>
      </c>
      <c r="U37" s="261" t="s">
        <v>944</v>
      </c>
      <c r="W37" s="267"/>
    </row>
    <row r="38" spans="1:23" ht="133.5" customHeight="1" x14ac:dyDescent="0.25">
      <c r="A38" s="375"/>
      <c r="B38" s="263" t="s">
        <v>945</v>
      </c>
      <c r="C38" s="271" t="s">
        <v>946</v>
      </c>
      <c r="D38" s="260" t="s">
        <v>234</v>
      </c>
      <c r="E38" s="263"/>
      <c r="F38" s="264">
        <v>40695</v>
      </c>
      <c r="G38" s="264">
        <v>42217</v>
      </c>
      <c r="H38" s="271" t="s">
        <v>801</v>
      </c>
      <c r="I38" s="265">
        <v>0</v>
      </c>
      <c r="J38" s="260" t="s">
        <v>947</v>
      </c>
      <c r="K38" s="263"/>
      <c r="L38" s="263"/>
      <c r="M38" s="263"/>
      <c r="N38" s="257" t="s">
        <v>61</v>
      </c>
      <c r="O38" s="257"/>
      <c r="P38" s="257"/>
      <c r="Q38" s="261"/>
      <c r="R38" s="262"/>
      <c r="S38" s="262"/>
      <c r="T38" s="257"/>
      <c r="U38" s="262"/>
      <c r="W38" s="267"/>
    </row>
    <row r="39" spans="1:23" ht="133.5" customHeight="1" x14ac:dyDescent="0.25">
      <c r="A39" s="373" t="s">
        <v>532</v>
      </c>
      <c r="B39" s="263" t="s">
        <v>948</v>
      </c>
      <c r="C39" s="260" t="s">
        <v>949</v>
      </c>
      <c r="D39" s="260" t="s">
        <v>257</v>
      </c>
      <c r="E39" s="263"/>
      <c r="F39" s="264">
        <v>40391</v>
      </c>
      <c r="G39" s="264">
        <v>41609</v>
      </c>
      <c r="H39" s="260" t="s">
        <v>200</v>
      </c>
      <c r="I39" s="265">
        <v>30000</v>
      </c>
      <c r="J39" s="260" t="s">
        <v>950</v>
      </c>
      <c r="K39" s="263"/>
      <c r="L39" s="263"/>
      <c r="M39" s="263"/>
      <c r="N39" s="257"/>
      <c r="O39" s="257" t="s">
        <v>61</v>
      </c>
      <c r="P39" s="257"/>
      <c r="Q39" s="261" t="s">
        <v>951</v>
      </c>
      <c r="R39" s="262"/>
      <c r="S39" s="262"/>
      <c r="T39" s="262" t="s">
        <v>952</v>
      </c>
      <c r="U39" s="262"/>
      <c r="W39" s="267"/>
    </row>
    <row r="40" spans="1:23" ht="133.5" customHeight="1" x14ac:dyDescent="0.25">
      <c r="A40" s="374"/>
      <c r="B40" s="263" t="s">
        <v>953</v>
      </c>
      <c r="C40" s="260" t="s">
        <v>954</v>
      </c>
      <c r="D40" s="260" t="s">
        <v>259</v>
      </c>
      <c r="E40" s="263"/>
      <c r="F40" s="264">
        <v>40391</v>
      </c>
      <c r="G40" s="264">
        <v>40057</v>
      </c>
      <c r="H40" s="260" t="s">
        <v>192</v>
      </c>
      <c r="I40" s="265">
        <v>50000</v>
      </c>
      <c r="J40" s="260" t="s">
        <v>538</v>
      </c>
      <c r="K40" s="263"/>
      <c r="L40" s="263"/>
      <c r="M40" s="263"/>
      <c r="N40" s="257"/>
      <c r="O40" s="257"/>
      <c r="P40" s="257" t="s">
        <v>61</v>
      </c>
      <c r="R40" s="262"/>
      <c r="S40" s="262"/>
      <c r="T40" s="257" t="s">
        <v>868</v>
      </c>
      <c r="U40" s="261" t="s">
        <v>955</v>
      </c>
      <c r="W40" s="267"/>
    </row>
    <row r="41" spans="1:23" ht="133.5" customHeight="1" x14ac:dyDescent="0.25">
      <c r="A41" s="374"/>
      <c r="B41" s="263" t="s">
        <v>956</v>
      </c>
      <c r="C41" s="260" t="s">
        <v>1053</v>
      </c>
      <c r="D41" s="260" t="s">
        <v>262</v>
      </c>
      <c r="E41" s="263"/>
      <c r="F41" s="264">
        <v>40391</v>
      </c>
      <c r="G41" s="264">
        <v>41974</v>
      </c>
      <c r="H41" s="260" t="s">
        <v>145</v>
      </c>
      <c r="I41" s="260" t="s">
        <v>717</v>
      </c>
      <c r="J41" s="260" t="s">
        <v>718</v>
      </c>
      <c r="K41" s="263"/>
      <c r="L41" s="263"/>
      <c r="M41" s="263"/>
      <c r="N41" s="257"/>
      <c r="O41" s="257" t="s">
        <v>61</v>
      </c>
      <c r="P41" s="257"/>
      <c r="Q41" s="261" t="s">
        <v>957</v>
      </c>
      <c r="R41" s="262"/>
      <c r="S41" s="262"/>
      <c r="T41" s="257" t="s">
        <v>958</v>
      </c>
      <c r="U41" s="262"/>
      <c r="W41" s="267"/>
    </row>
    <row r="42" spans="1:23" ht="133.5" customHeight="1" x14ac:dyDescent="0.25">
      <c r="A42" s="374"/>
      <c r="B42" s="263" t="s">
        <v>959</v>
      </c>
      <c r="C42" s="260" t="s">
        <v>960</v>
      </c>
      <c r="D42" s="260" t="s">
        <v>264</v>
      </c>
      <c r="E42" s="263"/>
      <c r="F42" s="264">
        <v>40391</v>
      </c>
      <c r="G42" s="264">
        <v>40513</v>
      </c>
      <c r="H42" s="260" t="s">
        <v>192</v>
      </c>
      <c r="I42" s="265">
        <v>0</v>
      </c>
      <c r="J42" s="260" t="s">
        <v>542</v>
      </c>
      <c r="K42" s="263"/>
      <c r="L42" s="263"/>
      <c r="M42" s="263"/>
      <c r="N42" s="257"/>
      <c r="O42" s="257"/>
      <c r="P42" s="257" t="s">
        <v>61</v>
      </c>
      <c r="Q42" s="261" t="s">
        <v>16</v>
      </c>
      <c r="R42" s="262"/>
      <c r="S42" s="262"/>
      <c r="T42" s="257" t="s">
        <v>868</v>
      </c>
      <c r="U42" s="262" t="s">
        <v>1060</v>
      </c>
      <c r="W42" s="267"/>
    </row>
    <row r="43" spans="1:23" ht="133.5" customHeight="1" x14ac:dyDescent="0.25">
      <c r="A43" s="374"/>
      <c r="B43" s="263" t="s">
        <v>961</v>
      </c>
      <c r="C43" s="260" t="s">
        <v>962</v>
      </c>
      <c r="D43" s="260" t="s">
        <v>722</v>
      </c>
      <c r="E43" s="263"/>
      <c r="F43" s="264">
        <v>41426</v>
      </c>
      <c r="G43" s="264">
        <v>41791</v>
      </c>
      <c r="H43" s="260" t="s">
        <v>200</v>
      </c>
      <c r="I43" s="265">
        <v>30000</v>
      </c>
      <c r="J43" s="260" t="s">
        <v>963</v>
      </c>
      <c r="K43" s="263"/>
      <c r="L43" s="263"/>
      <c r="M43" s="260" t="s">
        <v>723</v>
      </c>
      <c r="N43" s="257"/>
      <c r="O43" s="257" t="s">
        <v>61</v>
      </c>
      <c r="P43" s="257"/>
      <c r="Q43" s="261"/>
      <c r="R43" s="262"/>
      <c r="S43" s="262"/>
      <c r="T43" s="262" t="s">
        <v>952</v>
      </c>
      <c r="U43" s="262"/>
      <c r="W43" s="267"/>
    </row>
    <row r="44" spans="1:23" ht="133.5" customHeight="1" x14ac:dyDescent="0.25">
      <c r="A44" s="374"/>
      <c r="B44" s="263" t="s">
        <v>964</v>
      </c>
      <c r="C44" s="260" t="s">
        <v>965</v>
      </c>
      <c r="D44" s="260" t="s">
        <v>727</v>
      </c>
      <c r="E44" s="263"/>
      <c r="F44" s="264">
        <v>40391</v>
      </c>
      <c r="G44" s="264">
        <v>42217</v>
      </c>
      <c r="H44" s="260" t="s">
        <v>644</v>
      </c>
      <c r="I44" s="265">
        <v>0</v>
      </c>
      <c r="J44" s="260" t="s">
        <v>728</v>
      </c>
      <c r="K44" s="263"/>
      <c r="L44" s="263"/>
      <c r="M44" s="263"/>
      <c r="N44" s="257"/>
      <c r="O44" s="257"/>
      <c r="P44" s="257" t="s">
        <v>61</v>
      </c>
      <c r="Q44" s="261" t="s">
        <v>966</v>
      </c>
      <c r="R44" s="262"/>
      <c r="S44" s="262"/>
      <c r="T44" s="257" t="s">
        <v>868</v>
      </c>
      <c r="U44" s="262"/>
      <c r="W44" s="267"/>
    </row>
    <row r="45" spans="1:23" ht="133.5" customHeight="1" x14ac:dyDescent="0.25">
      <c r="A45" s="374"/>
      <c r="B45" s="263" t="s">
        <v>967</v>
      </c>
      <c r="C45" s="260" t="s">
        <v>968</v>
      </c>
      <c r="D45" s="260" t="s">
        <v>274</v>
      </c>
      <c r="E45" s="263"/>
      <c r="F45" s="264">
        <v>40391</v>
      </c>
      <c r="G45" s="264">
        <v>40513</v>
      </c>
      <c r="H45" s="260" t="s">
        <v>192</v>
      </c>
      <c r="I45" s="265">
        <v>0</v>
      </c>
      <c r="J45" s="260" t="s">
        <v>553</v>
      </c>
      <c r="K45" s="263"/>
      <c r="L45" s="263"/>
      <c r="M45" s="263"/>
      <c r="N45" s="257"/>
      <c r="O45" s="257"/>
      <c r="P45" s="257" t="s">
        <v>61</v>
      </c>
      <c r="Q45" s="340"/>
      <c r="R45" s="262"/>
      <c r="S45" s="262"/>
      <c r="T45" s="262"/>
      <c r="U45" s="262"/>
      <c r="W45" s="267"/>
    </row>
    <row r="46" spans="1:23" ht="133.5" customHeight="1" x14ac:dyDescent="0.25">
      <c r="A46" s="374"/>
      <c r="B46" s="263" t="s">
        <v>969</v>
      </c>
      <c r="C46" s="260" t="s">
        <v>970</v>
      </c>
      <c r="D46" s="260" t="s">
        <v>276</v>
      </c>
      <c r="E46" s="263"/>
      <c r="F46" s="264">
        <v>40391</v>
      </c>
      <c r="G46" s="264">
        <v>42217</v>
      </c>
      <c r="H46" s="260" t="s">
        <v>147</v>
      </c>
      <c r="I46" s="265">
        <v>0</v>
      </c>
      <c r="J46" s="260" t="s">
        <v>555</v>
      </c>
      <c r="K46" s="263"/>
      <c r="L46" s="263"/>
      <c r="M46" s="263"/>
      <c r="N46" s="257"/>
      <c r="O46" s="257" t="s">
        <v>61</v>
      </c>
      <c r="P46" s="257"/>
      <c r="Q46" s="261" t="s">
        <v>971</v>
      </c>
      <c r="R46" s="262"/>
      <c r="S46" s="262"/>
      <c r="T46" s="257" t="s">
        <v>868</v>
      </c>
      <c r="U46" s="262"/>
      <c r="W46" s="267"/>
    </row>
    <row r="47" spans="1:23" ht="133.5" customHeight="1" x14ac:dyDescent="0.25">
      <c r="A47" s="374"/>
      <c r="B47" s="263" t="s">
        <v>972</v>
      </c>
      <c r="C47" s="260" t="s">
        <v>973</v>
      </c>
      <c r="D47" s="260" t="s">
        <v>278</v>
      </c>
      <c r="E47" s="263"/>
      <c r="F47" s="264">
        <v>40391</v>
      </c>
      <c r="G47" s="264">
        <v>40513</v>
      </c>
      <c r="H47" s="260" t="s">
        <v>192</v>
      </c>
      <c r="I47" s="265">
        <v>0</v>
      </c>
      <c r="J47" s="260" t="s">
        <v>557</v>
      </c>
      <c r="K47" s="263"/>
      <c r="L47" s="263"/>
      <c r="M47" s="263"/>
      <c r="N47" s="257"/>
      <c r="O47" s="257"/>
      <c r="P47" s="257" t="s">
        <v>61</v>
      </c>
      <c r="Q47" s="261" t="s">
        <v>974</v>
      </c>
      <c r="R47" s="262"/>
      <c r="S47" s="262"/>
      <c r="T47" s="262" t="s">
        <v>899</v>
      </c>
      <c r="U47" s="262"/>
      <c r="W47" s="267"/>
    </row>
    <row r="48" spans="1:23" ht="133.5" customHeight="1" x14ac:dyDescent="0.25">
      <c r="A48" s="374"/>
      <c r="B48" s="263" t="s">
        <v>975</v>
      </c>
      <c r="C48" s="260" t="s">
        <v>976</v>
      </c>
      <c r="D48" s="260" t="s">
        <v>280</v>
      </c>
      <c r="E48" s="263"/>
      <c r="F48" s="264">
        <v>40391</v>
      </c>
      <c r="G48" s="264">
        <v>40513</v>
      </c>
      <c r="H48" s="260" t="s">
        <v>200</v>
      </c>
      <c r="I48" s="265">
        <v>0</v>
      </c>
      <c r="J48" s="260" t="s">
        <v>559</v>
      </c>
      <c r="K48" s="263"/>
      <c r="L48" s="263"/>
      <c r="M48" s="263"/>
      <c r="N48" s="257"/>
      <c r="O48" s="257"/>
      <c r="P48" s="257" t="s">
        <v>61</v>
      </c>
      <c r="Q48" s="261" t="s">
        <v>977</v>
      </c>
      <c r="R48" s="262" t="s">
        <v>978</v>
      </c>
      <c r="S48" s="262" t="s">
        <v>979</v>
      </c>
      <c r="T48" s="262" t="s">
        <v>952</v>
      </c>
      <c r="U48" s="262"/>
      <c r="W48" s="267"/>
    </row>
    <row r="49" spans="1:26" ht="133.5" customHeight="1" x14ac:dyDescent="0.25">
      <c r="A49" s="374"/>
      <c r="B49" s="263" t="s">
        <v>980</v>
      </c>
      <c r="C49" s="260" t="s">
        <v>981</v>
      </c>
      <c r="D49" s="260" t="s">
        <v>282</v>
      </c>
      <c r="E49" s="263"/>
      <c r="F49" s="264">
        <v>40391</v>
      </c>
      <c r="G49" s="264">
        <v>42339</v>
      </c>
      <c r="H49" s="260" t="s">
        <v>586</v>
      </c>
      <c r="I49" s="265">
        <v>0</v>
      </c>
      <c r="J49" s="260" t="s">
        <v>304</v>
      </c>
      <c r="K49" s="263"/>
      <c r="L49" s="263"/>
      <c r="M49" s="263"/>
      <c r="N49" s="257" t="s">
        <v>61</v>
      </c>
      <c r="O49" s="257"/>
      <c r="P49" s="257"/>
      <c r="Q49" s="261" t="s">
        <v>982</v>
      </c>
      <c r="R49" s="262"/>
      <c r="S49" s="262"/>
      <c r="T49" s="257" t="s">
        <v>868</v>
      </c>
      <c r="U49" s="262"/>
      <c r="W49" s="267"/>
    </row>
    <row r="50" spans="1:26" s="329" customFormat="1" ht="133.5" customHeight="1" x14ac:dyDescent="0.25">
      <c r="A50" s="374"/>
      <c r="B50" s="272" t="s">
        <v>983</v>
      </c>
      <c r="C50" s="272" t="s">
        <v>984</v>
      </c>
      <c r="D50" s="272" t="s">
        <v>209</v>
      </c>
      <c r="E50" s="272"/>
      <c r="F50" s="273">
        <v>40391</v>
      </c>
      <c r="G50" s="273">
        <v>41244</v>
      </c>
      <c r="H50" s="272" t="s">
        <v>147</v>
      </c>
      <c r="I50" s="330">
        <v>0</v>
      </c>
      <c r="J50" s="272" t="s">
        <v>562</v>
      </c>
      <c r="K50" s="272"/>
      <c r="L50" s="272"/>
      <c r="M50" s="272"/>
      <c r="N50" s="269"/>
      <c r="O50" s="269"/>
      <c r="P50" s="269" t="s">
        <v>61</v>
      </c>
      <c r="Q50" s="340"/>
      <c r="R50" s="272"/>
      <c r="S50" s="272"/>
      <c r="T50" s="268" t="s">
        <v>868</v>
      </c>
      <c r="U50" s="272"/>
      <c r="V50" s="328"/>
      <c r="W50" s="267"/>
      <c r="X50" s="328"/>
      <c r="Y50" s="328"/>
      <c r="Z50" s="328"/>
    </row>
    <row r="51" spans="1:26" ht="133.5" customHeight="1" x14ac:dyDescent="0.25">
      <c r="A51" s="374"/>
      <c r="B51" s="263" t="s">
        <v>985</v>
      </c>
      <c r="C51" s="274" t="s">
        <v>1058</v>
      </c>
      <c r="D51" s="274" t="s">
        <v>785</v>
      </c>
      <c r="E51" s="263"/>
      <c r="F51" s="326">
        <v>41487</v>
      </c>
      <c r="G51" s="326">
        <v>42186</v>
      </c>
      <c r="H51" s="274" t="s">
        <v>711</v>
      </c>
      <c r="I51" s="265"/>
      <c r="J51" s="274" t="s">
        <v>786</v>
      </c>
      <c r="K51" s="263"/>
      <c r="L51" s="263"/>
      <c r="M51" s="274" t="s">
        <v>986</v>
      </c>
      <c r="N51" s="257"/>
      <c r="O51" s="257" t="s">
        <v>61</v>
      </c>
      <c r="P51" s="257"/>
      <c r="Q51" s="261" t="s">
        <v>987</v>
      </c>
      <c r="R51" s="262"/>
      <c r="S51" s="262"/>
      <c r="T51" s="257" t="s">
        <v>868</v>
      </c>
      <c r="U51" s="262"/>
      <c r="W51" s="267"/>
    </row>
    <row r="52" spans="1:26" ht="133.5" customHeight="1" x14ac:dyDescent="0.25">
      <c r="A52" s="374"/>
      <c r="B52" s="263" t="s">
        <v>988</v>
      </c>
      <c r="C52" s="274" t="s">
        <v>1059</v>
      </c>
      <c r="D52" s="274" t="s">
        <v>789</v>
      </c>
      <c r="E52" s="263"/>
      <c r="F52" s="326">
        <v>41487</v>
      </c>
      <c r="G52" s="326">
        <v>42186</v>
      </c>
      <c r="H52" s="274" t="s">
        <v>648</v>
      </c>
      <c r="I52" s="265"/>
      <c r="J52" s="274" t="s">
        <v>1054</v>
      </c>
      <c r="K52" s="263"/>
      <c r="L52" s="263"/>
      <c r="M52" s="274" t="s">
        <v>790</v>
      </c>
      <c r="N52" s="257"/>
      <c r="O52" s="257" t="s">
        <v>61</v>
      </c>
      <c r="P52" s="257"/>
      <c r="Q52" s="261" t="s">
        <v>989</v>
      </c>
      <c r="R52" s="262"/>
      <c r="S52" s="262"/>
      <c r="T52" s="257" t="s">
        <v>868</v>
      </c>
      <c r="U52" s="262"/>
      <c r="W52" s="267"/>
    </row>
    <row r="53" spans="1:26" ht="133.5" customHeight="1" x14ac:dyDescent="0.25">
      <c r="A53" s="374"/>
      <c r="B53" s="263" t="s">
        <v>990</v>
      </c>
      <c r="C53" s="263" t="s">
        <v>791</v>
      </c>
      <c r="D53" s="274" t="s">
        <v>792</v>
      </c>
      <c r="E53" s="263"/>
      <c r="F53" s="326">
        <v>41487</v>
      </c>
      <c r="G53" s="326">
        <v>42186</v>
      </c>
      <c r="H53" s="274" t="s">
        <v>991</v>
      </c>
      <c r="I53" s="265"/>
      <c r="J53" s="274" t="s">
        <v>793</v>
      </c>
      <c r="K53" s="263"/>
      <c r="L53" s="263"/>
      <c r="M53" s="274"/>
      <c r="N53" s="257"/>
      <c r="O53" s="257" t="s">
        <v>61</v>
      </c>
      <c r="P53" s="257"/>
      <c r="Q53" s="261" t="s">
        <v>992</v>
      </c>
      <c r="R53" s="262"/>
      <c r="S53" s="262"/>
      <c r="T53" s="262" t="s">
        <v>536</v>
      </c>
      <c r="U53" s="262"/>
      <c r="W53" s="267"/>
    </row>
    <row r="54" spans="1:26" ht="133.5" customHeight="1" x14ac:dyDescent="0.25">
      <c r="A54" s="374"/>
      <c r="B54" s="263" t="s">
        <v>993</v>
      </c>
      <c r="C54" s="274" t="s">
        <v>794</v>
      </c>
      <c r="D54" s="274" t="s">
        <v>795</v>
      </c>
      <c r="E54" s="263"/>
      <c r="F54" s="326">
        <v>41487</v>
      </c>
      <c r="G54" s="326">
        <v>42186</v>
      </c>
      <c r="H54" s="274" t="s">
        <v>994</v>
      </c>
      <c r="I54" s="265"/>
      <c r="J54" s="274" t="s">
        <v>796</v>
      </c>
      <c r="K54" s="263"/>
      <c r="L54" s="263"/>
      <c r="M54" s="274" t="s">
        <v>818</v>
      </c>
      <c r="N54" s="257"/>
      <c r="O54" s="257" t="s">
        <v>61</v>
      </c>
      <c r="P54" s="257"/>
      <c r="Q54" s="261" t="s">
        <v>992</v>
      </c>
      <c r="R54" s="262"/>
      <c r="S54" s="262"/>
      <c r="T54" s="262" t="s">
        <v>536</v>
      </c>
      <c r="U54" s="262"/>
      <c r="W54" s="267"/>
    </row>
    <row r="55" spans="1:26" ht="133.5" customHeight="1" x14ac:dyDescent="0.25">
      <c r="A55" s="374"/>
      <c r="B55" s="263" t="s">
        <v>995</v>
      </c>
      <c r="C55" s="260" t="s">
        <v>797</v>
      </c>
      <c r="D55" s="260" t="s">
        <v>798</v>
      </c>
      <c r="E55" s="263"/>
      <c r="F55" s="260"/>
      <c r="G55" s="264">
        <v>42186</v>
      </c>
      <c r="H55" s="260" t="s">
        <v>996</v>
      </c>
      <c r="I55" s="265"/>
      <c r="J55" s="274"/>
      <c r="K55" s="263"/>
      <c r="L55" s="263"/>
      <c r="M55" s="263"/>
      <c r="N55" s="257" t="s">
        <v>61</v>
      </c>
      <c r="O55" s="257"/>
      <c r="P55" s="257"/>
      <c r="Q55" s="261" t="s">
        <v>997</v>
      </c>
      <c r="R55" s="262"/>
      <c r="S55" s="262"/>
      <c r="T55" s="257" t="s">
        <v>868</v>
      </c>
      <c r="U55" s="262"/>
      <c r="W55" s="267"/>
    </row>
    <row r="56" spans="1:26" ht="133.5" customHeight="1" x14ac:dyDescent="0.25">
      <c r="A56" s="375"/>
      <c r="B56" s="263" t="s">
        <v>998</v>
      </c>
      <c r="C56" s="263" t="s">
        <v>799</v>
      </c>
      <c r="D56" s="274" t="s">
        <v>800</v>
      </c>
      <c r="E56" s="263"/>
      <c r="F56" s="326">
        <v>41487</v>
      </c>
      <c r="G56" s="326">
        <v>42186</v>
      </c>
      <c r="H56" s="271" t="s">
        <v>801</v>
      </c>
      <c r="I56" s="265"/>
      <c r="J56" s="274" t="s">
        <v>802</v>
      </c>
      <c r="K56" s="263"/>
      <c r="L56" s="263"/>
      <c r="M56" s="263"/>
      <c r="N56" s="257" t="s">
        <v>61</v>
      </c>
      <c r="O56" s="257"/>
      <c r="P56" s="257"/>
      <c r="Q56" s="261" t="s">
        <v>997</v>
      </c>
      <c r="R56" s="262"/>
      <c r="S56" s="262"/>
      <c r="T56" s="257" t="s">
        <v>868</v>
      </c>
      <c r="U56" s="262"/>
      <c r="W56" s="267"/>
    </row>
    <row r="57" spans="1:26" ht="133.5" customHeight="1" x14ac:dyDescent="0.25">
      <c r="A57" s="373" t="s">
        <v>587</v>
      </c>
      <c r="B57" s="263" t="s">
        <v>999</v>
      </c>
      <c r="C57" s="260" t="s">
        <v>1000</v>
      </c>
      <c r="D57" s="260" t="s">
        <v>310</v>
      </c>
      <c r="E57" s="263"/>
      <c r="F57" s="264">
        <v>40391</v>
      </c>
      <c r="G57" s="264">
        <v>41244</v>
      </c>
      <c r="H57" s="260" t="s">
        <v>91</v>
      </c>
      <c r="I57" s="265">
        <v>60000</v>
      </c>
      <c r="J57" s="260" t="s">
        <v>589</v>
      </c>
      <c r="K57" s="263"/>
      <c r="L57" s="263"/>
      <c r="M57" s="263"/>
      <c r="N57" s="257"/>
      <c r="O57" s="257"/>
      <c r="P57" s="257" t="s">
        <v>61</v>
      </c>
      <c r="Q57" s="261" t="s">
        <v>1001</v>
      </c>
      <c r="R57" s="262"/>
      <c r="S57" s="262"/>
      <c r="T57" s="262"/>
      <c r="U57" s="262"/>
      <c r="W57" s="267"/>
    </row>
    <row r="58" spans="1:26" ht="133.5" customHeight="1" x14ac:dyDescent="0.25">
      <c r="A58" s="374"/>
      <c r="B58" s="263" t="s">
        <v>1002</v>
      </c>
      <c r="C58" s="260" t="s">
        <v>1003</v>
      </c>
      <c r="D58" s="260" t="s">
        <v>381</v>
      </c>
      <c r="E58" s="263"/>
      <c r="F58" s="264">
        <v>40391</v>
      </c>
      <c r="G58" s="264">
        <v>41974</v>
      </c>
      <c r="H58" s="260" t="s">
        <v>624</v>
      </c>
      <c r="I58" s="265" t="s">
        <v>467</v>
      </c>
      <c r="J58" s="260" t="s">
        <v>591</v>
      </c>
      <c r="K58" s="263"/>
      <c r="L58" s="263"/>
      <c r="M58" s="263"/>
      <c r="N58" s="257"/>
      <c r="O58" s="257" t="s">
        <v>61</v>
      </c>
      <c r="P58" s="257"/>
      <c r="Q58" s="261" t="s">
        <v>1004</v>
      </c>
      <c r="R58" s="262" t="s">
        <v>1005</v>
      </c>
      <c r="S58" s="262" t="s">
        <v>1006</v>
      </c>
      <c r="T58" s="260" t="s">
        <v>1007</v>
      </c>
      <c r="U58" s="262" t="s">
        <v>1008</v>
      </c>
      <c r="W58" s="267"/>
    </row>
    <row r="59" spans="1:26" ht="133.5" customHeight="1" x14ac:dyDescent="0.25">
      <c r="A59" s="374"/>
      <c r="B59" s="263" t="s">
        <v>1009</v>
      </c>
      <c r="C59" s="260" t="s">
        <v>1010</v>
      </c>
      <c r="D59" s="260" t="s">
        <v>329</v>
      </c>
      <c r="E59" s="263"/>
      <c r="F59" s="264">
        <v>41640</v>
      </c>
      <c r="G59" s="264">
        <v>42005</v>
      </c>
      <c r="H59" s="260" t="s">
        <v>92</v>
      </c>
      <c r="I59" s="265">
        <v>16000</v>
      </c>
      <c r="J59" s="260" t="s">
        <v>593</v>
      </c>
      <c r="K59" s="263"/>
      <c r="L59" s="263"/>
      <c r="M59" s="263"/>
      <c r="N59" s="257"/>
      <c r="O59" s="257" t="s">
        <v>61</v>
      </c>
      <c r="P59" s="257"/>
      <c r="Q59" s="261" t="s">
        <v>1011</v>
      </c>
      <c r="R59" s="262" t="s">
        <v>1012</v>
      </c>
      <c r="S59" s="262" t="s">
        <v>1013</v>
      </c>
      <c r="T59" s="262" t="s">
        <v>859</v>
      </c>
      <c r="U59" s="262" t="s">
        <v>1014</v>
      </c>
      <c r="W59" s="267"/>
    </row>
    <row r="60" spans="1:26" ht="133.5" customHeight="1" x14ac:dyDescent="0.25">
      <c r="A60" s="374"/>
      <c r="B60" s="263" t="s">
        <v>1015</v>
      </c>
      <c r="C60" s="260" t="s">
        <v>387</v>
      </c>
      <c r="D60" s="260" t="s">
        <v>388</v>
      </c>
      <c r="E60" s="263"/>
      <c r="F60" s="264">
        <v>40391</v>
      </c>
      <c r="G60" s="264">
        <v>42217</v>
      </c>
      <c r="H60" s="260" t="s">
        <v>389</v>
      </c>
      <c r="I60" s="265" t="s">
        <v>467</v>
      </c>
      <c r="J60" s="260" t="s">
        <v>595</v>
      </c>
      <c r="K60" s="263"/>
      <c r="L60" s="263"/>
      <c r="M60" s="263"/>
      <c r="N60" s="257"/>
      <c r="O60" s="257" t="s">
        <v>61</v>
      </c>
      <c r="P60" s="257"/>
      <c r="Q60" s="261" t="s">
        <v>1016</v>
      </c>
      <c r="R60" s="262"/>
      <c r="S60" s="262"/>
      <c r="T60" s="257" t="s">
        <v>868</v>
      </c>
      <c r="U60" s="262"/>
      <c r="W60" s="267"/>
    </row>
    <row r="61" spans="1:26" ht="133.5" customHeight="1" x14ac:dyDescent="0.25">
      <c r="A61" s="374"/>
      <c r="B61" s="263" t="s">
        <v>1017</v>
      </c>
      <c r="C61" s="260" t="s">
        <v>392</v>
      </c>
      <c r="D61" s="260" t="s">
        <v>343</v>
      </c>
      <c r="E61" s="263"/>
      <c r="F61" s="264">
        <v>40391</v>
      </c>
      <c r="G61" s="264">
        <v>42217</v>
      </c>
      <c r="H61" s="260" t="s">
        <v>91</v>
      </c>
      <c r="I61" s="265" t="s">
        <v>467</v>
      </c>
      <c r="J61" s="260" t="s">
        <v>1018</v>
      </c>
      <c r="K61" s="263"/>
      <c r="L61" s="263"/>
      <c r="M61" s="263"/>
      <c r="N61" s="257"/>
      <c r="O61" s="257" t="s">
        <v>61</v>
      </c>
      <c r="P61" s="257"/>
      <c r="Q61" s="261" t="s">
        <v>1019</v>
      </c>
      <c r="R61" s="319" t="s">
        <v>1020</v>
      </c>
      <c r="S61" s="262"/>
      <c r="T61" s="257" t="s">
        <v>1021</v>
      </c>
      <c r="U61" s="262"/>
      <c r="W61" s="267"/>
    </row>
    <row r="62" spans="1:26" ht="133.5" customHeight="1" x14ac:dyDescent="0.25">
      <c r="A62" s="374"/>
      <c r="B62" s="263" t="s">
        <v>1022</v>
      </c>
      <c r="C62" s="260" t="s">
        <v>1023</v>
      </c>
      <c r="D62" s="260" t="s">
        <v>322</v>
      </c>
      <c r="E62" s="263"/>
      <c r="F62" s="264">
        <v>40391</v>
      </c>
      <c r="G62" s="264">
        <v>41974</v>
      </c>
      <c r="H62" s="260" t="s">
        <v>360</v>
      </c>
      <c r="I62" s="265" t="s">
        <v>467</v>
      </c>
      <c r="J62" s="260" t="s">
        <v>1024</v>
      </c>
      <c r="K62" s="263"/>
      <c r="L62" s="263"/>
      <c r="M62" s="263"/>
      <c r="N62" s="257"/>
      <c r="O62" s="257" t="s">
        <v>61</v>
      </c>
      <c r="P62" s="257"/>
      <c r="Q62" s="261" t="s">
        <v>1025</v>
      </c>
      <c r="R62" s="262"/>
      <c r="S62" s="262"/>
      <c r="T62" s="257" t="s">
        <v>868</v>
      </c>
      <c r="U62" s="262"/>
      <c r="W62" s="267"/>
    </row>
    <row r="63" spans="1:26" ht="133.5" customHeight="1" x14ac:dyDescent="0.25">
      <c r="A63" s="374"/>
      <c r="B63" s="263" t="s">
        <v>1026</v>
      </c>
      <c r="C63" s="260" t="s">
        <v>1027</v>
      </c>
      <c r="D63" s="260" t="s">
        <v>601</v>
      </c>
      <c r="E63" s="263"/>
      <c r="F63" s="264">
        <v>40391</v>
      </c>
      <c r="G63" s="264">
        <v>42186</v>
      </c>
      <c r="H63" s="260" t="s">
        <v>389</v>
      </c>
      <c r="I63" s="265" t="s">
        <v>467</v>
      </c>
      <c r="J63" s="260" t="s">
        <v>602</v>
      </c>
      <c r="K63" s="263"/>
      <c r="L63" s="263"/>
      <c r="M63" s="263"/>
      <c r="N63" s="257"/>
      <c r="O63" s="257" t="s">
        <v>61</v>
      </c>
      <c r="P63" s="257"/>
      <c r="Q63" s="261" t="s">
        <v>1025</v>
      </c>
      <c r="R63" s="262"/>
      <c r="S63" s="262"/>
      <c r="T63" s="257" t="s">
        <v>868</v>
      </c>
      <c r="U63" s="262"/>
      <c r="W63" s="267"/>
    </row>
    <row r="64" spans="1:26" ht="133.5" customHeight="1" x14ac:dyDescent="0.25">
      <c r="A64" s="374"/>
      <c r="B64" s="263" t="s">
        <v>1028</v>
      </c>
      <c r="C64" s="260" t="s">
        <v>404</v>
      </c>
      <c r="D64" s="260" t="s">
        <v>331</v>
      </c>
      <c r="E64" s="263"/>
      <c r="F64" s="264">
        <v>40391</v>
      </c>
      <c r="G64" s="264">
        <v>41821</v>
      </c>
      <c r="H64" s="260" t="s">
        <v>190</v>
      </c>
      <c r="I64" s="265">
        <v>10000</v>
      </c>
      <c r="J64" s="260" t="s">
        <v>604</v>
      </c>
      <c r="K64" s="263"/>
      <c r="L64" s="263"/>
      <c r="M64" s="263"/>
      <c r="N64" s="257"/>
      <c r="O64" s="257" t="s">
        <v>61</v>
      </c>
      <c r="P64" s="257"/>
      <c r="Q64" s="261" t="s">
        <v>1029</v>
      </c>
      <c r="R64" s="262" t="s">
        <v>1030</v>
      </c>
      <c r="S64" s="262" t="s">
        <v>1031</v>
      </c>
      <c r="T64" s="262" t="s">
        <v>909</v>
      </c>
      <c r="U64" s="262" t="s">
        <v>1032</v>
      </c>
      <c r="W64" s="267"/>
    </row>
    <row r="65" spans="1:23" ht="133.5" customHeight="1" x14ac:dyDescent="0.25">
      <c r="A65" s="374"/>
      <c r="B65" s="263" t="s">
        <v>1033</v>
      </c>
      <c r="C65" s="260" t="s">
        <v>405</v>
      </c>
      <c r="D65" s="260" t="s">
        <v>333</v>
      </c>
      <c r="E65" s="263"/>
      <c r="F65" s="264">
        <v>40391</v>
      </c>
      <c r="G65" s="264">
        <v>42186</v>
      </c>
      <c r="H65" s="260" t="s">
        <v>190</v>
      </c>
      <c r="I65" s="265">
        <v>250000</v>
      </c>
      <c r="J65" s="260" t="s">
        <v>606</v>
      </c>
      <c r="K65" s="263"/>
      <c r="L65" s="263"/>
      <c r="M65" s="263"/>
      <c r="N65" s="257"/>
      <c r="O65" s="257"/>
      <c r="P65" s="257" t="s">
        <v>61</v>
      </c>
      <c r="Q65" s="261" t="s">
        <v>1034</v>
      </c>
      <c r="R65" s="262" t="s">
        <v>1035</v>
      </c>
      <c r="S65" s="262" t="s">
        <v>1031</v>
      </c>
      <c r="T65" s="262" t="s">
        <v>909</v>
      </c>
      <c r="U65" s="262" t="s">
        <v>1036</v>
      </c>
      <c r="W65" s="267"/>
    </row>
    <row r="66" spans="1:23" ht="133.5" customHeight="1" x14ac:dyDescent="0.25">
      <c r="A66" s="374"/>
      <c r="B66" s="263" t="s">
        <v>1037</v>
      </c>
      <c r="C66" s="260" t="s">
        <v>1038</v>
      </c>
      <c r="D66" s="260" t="s">
        <v>339</v>
      </c>
      <c r="E66" s="263"/>
      <c r="F66" s="264">
        <v>40391</v>
      </c>
      <c r="G66" s="264">
        <v>41609</v>
      </c>
      <c r="H66" s="260" t="s">
        <v>95</v>
      </c>
      <c r="I66" s="265">
        <v>5000</v>
      </c>
      <c r="J66" s="260" t="s">
        <v>608</v>
      </c>
      <c r="K66" s="263"/>
      <c r="L66" s="263"/>
      <c r="M66" s="263"/>
      <c r="N66" s="257"/>
      <c r="O66" s="257" t="s">
        <v>61</v>
      </c>
      <c r="P66" s="257"/>
      <c r="Q66" s="261" t="s">
        <v>1061</v>
      </c>
      <c r="R66" s="262"/>
      <c r="S66" s="262"/>
      <c r="T66" s="262" t="s">
        <v>914</v>
      </c>
      <c r="U66" s="262"/>
      <c r="W66" s="267"/>
    </row>
    <row r="67" spans="1:23" ht="133.5" customHeight="1" x14ac:dyDescent="0.25">
      <c r="A67" s="375"/>
      <c r="B67" s="263" t="s">
        <v>1039</v>
      </c>
      <c r="C67" s="260" t="s">
        <v>411</v>
      </c>
      <c r="D67" s="260" t="s">
        <v>349</v>
      </c>
      <c r="E67" s="263"/>
      <c r="F67" s="264">
        <v>40391</v>
      </c>
      <c r="G67" s="264">
        <v>41821</v>
      </c>
      <c r="H67" s="260" t="s">
        <v>92</v>
      </c>
      <c r="I67" s="265">
        <v>130000</v>
      </c>
      <c r="J67" s="260" t="s">
        <v>610</v>
      </c>
      <c r="K67" s="263"/>
      <c r="L67" s="263"/>
      <c r="M67" s="263"/>
      <c r="N67" s="257"/>
      <c r="O67" s="257" t="s">
        <v>61</v>
      </c>
      <c r="P67" s="257"/>
      <c r="Q67" s="261" t="s">
        <v>1040</v>
      </c>
      <c r="R67" s="262"/>
      <c r="S67" s="262"/>
      <c r="T67" s="257" t="s">
        <v>868</v>
      </c>
      <c r="U67" s="262"/>
      <c r="W67" s="267"/>
    </row>
    <row r="68" spans="1:23" ht="133.5" customHeight="1" x14ac:dyDescent="0.25">
      <c r="A68" s="373" t="s">
        <v>771</v>
      </c>
      <c r="B68" s="263" t="s">
        <v>1041</v>
      </c>
      <c r="C68" s="274" t="s">
        <v>772</v>
      </c>
      <c r="D68" s="274" t="s">
        <v>773</v>
      </c>
      <c r="E68" s="263"/>
      <c r="F68" s="326">
        <v>41640</v>
      </c>
      <c r="G68" s="326">
        <v>41852</v>
      </c>
      <c r="H68" s="274" t="s">
        <v>774</v>
      </c>
      <c r="I68" s="331"/>
      <c r="J68" s="274" t="s">
        <v>775</v>
      </c>
      <c r="K68" s="263"/>
      <c r="L68" s="263"/>
      <c r="M68" s="263"/>
      <c r="N68" s="257" t="s">
        <v>61</v>
      </c>
      <c r="O68" s="257"/>
      <c r="P68" s="257"/>
      <c r="Q68" s="261" t="s">
        <v>1042</v>
      </c>
      <c r="R68" s="262" t="s">
        <v>1042</v>
      </c>
      <c r="S68" s="262" t="s">
        <v>1043</v>
      </c>
      <c r="T68" s="262" t="s">
        <v>859</v>
      </c>
      <c r="U68" s="262" t="s">
        <v>1044</v>
      </c>
      <c r="W68" s="267"/>
    </row>
    <row r="69" spans="1:23" ht="133.5" customHeight="1" x14ac:dyDescent="0.25">
      <c r="A69" s="374"/>
      <c r="B69" s="263" t="s">
        <v>1045</v>
      </c>
      <c r="C69" s="274" t="s">
        <v>776</v>
      </c>
      <c r="D69" s="274" t="s">
        <v>777</v>
      </c>
      <c r="E69" s="263"/>
      <c r="F69" s="326">
        <v>41640</v>
      </c>
      <c r="G69" s="326">
        <v>41852</v>
      </c>
      <c r="H69" s="274" t="s">
        <v>778</v>
      </c>
      <c r="I69" s="331"/>
      <c r="J69" s="274" t="s">
        <v>775</v>
      </c>
      <c r="K69" s="263"/>
      <c r="L69" s="263"/>
      <c r="M69" s="263"/>
      <c r="N69" s="257" t="s">
        <v>61</v>
      </c>
      <c r="O69" s="257"/>
      <c r="P69" s="257"/>
      <c r="Q69" s="261"/>
      <c r="R69" s="262"/>
      <c r="S69" s="262"/>
      <c r="T69" s="257"/>
      <c r="U69" s="262"/>
      <c r="W69" s="267"/>
    </row>
    <row r="70" spans="1:23" ht="133.5" customHeight="1" x14ac:dyDescent="0.25">
      <c r="A70" s="376"/>
      <c r="B70" s="263" t="s">
        <v>1046</v>
      </c>
      <c r="C70" s="274" t="s">
        <v>779</v>
      </c>
      <c r="D70" s="274" t="s">
        <v>780</v>
      </c>
      <c r="E70" s="263"/>
      <c r="F70" s="326">
        <v>41852</v>
      </c>
      <c r="G70" s="326">
        <v>42005</v>
      </c>
      <c r="H70" s="274" t="s">
        <v>774</v>
      </c>
      <c r="I70" s="331"/>
      <c r="J70" s="274" t="s">
        <v>775</v>
      </c>
      <c r="K70" s="263"/>
      <c r="L70" s="263"/>
      <c r="M70" s="263"/>
      <c r="N70" s="257" t="s">
        <v>61</v>
      </c>
      <c r="O70" s="257"/>
      <c r="P70" s="257"/>
      <c r="Q70" s="261" t="s">
        <v>1042</v>
      </c>
      <c r="R70" s="262" t="s">
        <v>1042</v>
      </c>
      <c r="S70" s="262" t="s">
        <v>1042</v>
      </c>
      <c r="T70" s="262" t="s">
        <v>859</v>
      </c>
      <c r="U70" s="262" t="s">
        <v>1047</v>
      </c>
      <c r="W70" s="267"/>
    </row>
    <row r="71" spans="1:23" x14ac:dyDescent="0.25">
      <c r="A71" s="332"/>
      <c r="W71" s="267"/>
    </row>
    <row r="72" spans="1:23" x14ac:dyDescent="0.25">
      <c r="A72" s="267"/>
      <c r="B72" s="267"/>
      <c r="C72" s="267"/>
      <c r="D72" s="267"/>
      <c r="E72" s="267"/>
      <c r="F72" s="267"/>
      <c r="G72" s="267"/>
      <c r="H72" s="267"/>
      <c r="I72" s="267"/>
      <c r="J72" s="267"/>
      <c r="K72" s="267"/>
      <c r="L72" s="267"/>
      <c r="M72" s="267"/>
      <c r="N72" s="267"/>
      <c r="O72" s="267"/>
      <c r="P72" s="267"/>
      <c r="Q72" s="234"/>
      <c r="R72" s="267"/>
      <c r="S72" s="267"/>
      <c r="T72" s="267"/>
      <c r="U72" s="267"/>
      <c r="V72" s="267"/>
      <c r="W72" s="267"/>
    </row>
    <row r="73" spans="1:23" x14ac:dyDescent="0.25">
      <c r="A73" s="267"/>
      <c r="B73" s="267"/>
      <c r="C73" s="267"/>
      <c r="D73" s="267"/>
      <c r="E73" s="267"/>
      <c r="F73" s="267"/>
      <c r="G73" s="267"/>
      <c r="H73" s="267"/>
      <c r="I73" s="267"/>
      <c r="J73" s="267"/>
      <c r="K73" s="267"/>
      <c r="L73" s="267"/>
      <c r="M73" s="267"/>
      <c r="N73" s="267"/>
      <c r="O73" s="267"/>
      <c r="P73" s="267"/>
      <c r="Q73" s="234"/>
      <c r="R73" s="267"/>
      <c r="S73" s="267"/>
      <c r="T73" s="267"/>
      <c r="U73" s="267"/>
      <c r="V73" s="267"/>
      <c r="W73" s="267"/>
    </row>
    <row r="75" spans="1:23" ht="26.25" customHeight="1" x14ac:dyDescent="0.25"/>
    <row r="76" spans="1:23" ht="26.25" customHeight="1" x14ac:dyDescent="0.25"/>
    <row r="77" spans="1:23" ht="43.5" customHeight="1" x14ac:dyDescent="0.25"/>
    <row r="79" spans="1:23" ht="15.75" customHeight="1" x14ac:dyDescent="0.25"/>
    <row r="91" ht="15.75" customHeight="1" x14ac:dyDescent="0.25"/>
    <row r="103" ht="15.75" customHeight="1" x14ac:dyDescent="0.25"/>
    <row r="115" ht="15.75" customHeight="1" x14ac:dyDescent="0.25"/>
  </sheetData>
  <sheetProtection password="ECFE" sheet="1" objects="1" scenarios="1"/>
  <mergeCells count="27">
    <mergeCell ref="N5:U5"/>
    <mergeCell ref="A6:A7"/>
    <mergeCell ref="B6:B7"/>
    <mergeCell ref="C6:C7"/>
    <mergeCell ref="D6:D7"/>
    <mergeCell ref="E6:E7"/>
    <mergeCell ref="F6:G6"/>
    <mergeCell ref="H6:H7"/>
    <mergeCell ref="I6:I7"/>
    <mergeCell ref="J6:J7"/>
    <mergeCell ref="R6:R7"/>
    <mergeCell ref="S6:S7"/>
    <mergeCell ref="T6:T7"/>
    <mergeCell ref="U6:U7"/>
    <mergeCell ref="P6:P7"/>
    <mergeCell ref="Q6:Q7"/>
    <mergeCell ref="A15:A27"/>
    <mergeCell ref="K6:L6"/>
    <mergeCell ref="M6:M7"/>
    <mergeCell ref="N6:N7"/>
    <mergeCell ref="O6:O7"/>
    <mergeCell ref="A8:A14"/>
    <mergeCell ref="A28:A33"/>
    <mergeCell ref="A34:A38"/>
    <mergeCell ref="A39:A56"/>
    <mergeCell ref="A57:A67"/>
    <mergeCell ref="A68:A70"/>
  </mergeCells>
  <conditionalFormatting sqref="N8:N70">
    <cfRule type="cellIs" dxfId="3" priority="1" operator="equal">
      <formula>"x"</formula>
    </cfRule>
  </conditionalFormatting>
  <conditionalFormatting sqref="P8:P70">
    <cfRule type="cellIs" dxfId="2" priority="2" operator="equal">
      <formula>"x"</formula>
    </cfRule>
  </conditionalFormatting>
  <conditionalFormatting sqref="O8:O70">
    <cfRule type="cellIs" dxfId="1" priority="3" operator="equal">
      <formula>"x"</formula>
    </cfRule>
  </conditionalFormatting>
  <pageMargins left="0.511811024" right="0.511811024" top="0.78740157499999996" bottom="0.78740157499999996"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GridLines="0" topLeftCell="A4" workbookViewId="0">
      <selection activeCell="G13" sqref="G13"/>
    </sheetView>
  </sheetViews>
  <sheetFormatPr defaultColWidth="14.42578125" defaultRowHeight="15" customHeight="1" x14ac:dyDescent="0.25"/>
  <cols>
    <col min="1" max="1" width="2.85546875" style="276" customWidth="1"/>
    <col min="2" max="2" width="3.85546875" style="276" customWidth="1"/>
    <col min="3" max="3" width="49.5703125" style="276" customWidth="1"/>
    <col min="4" max="4" width="14.28515625" style="276" customWidth="1"/>
    <col min="5" max="5" width="9.5703125" style="276" customWidth="1"/>
    <col min="6" max="6" width="9.42578125" style="276" customWidth="1"/>
    <col min="7" max="7" width="9.5703125" style="276" customWidth="1"/>
    <col min="8" max="17" width="8.7109375" style="276" customWidth="1"/>
    <col min="18" max="18" width="2.85546875" style="276" customWidth="1"/>
    <col min="19" max="26" width="8.7109375" style="276" customWidth="1"/>
    <col min="27" max="16384" width="14.42578125" style="276"/>
  </cols>
  <sheetData>
    <row r="1" spans="1:26" x14ac:dyDescent="0.25">
      <c r="A1" s="275"/>
      <c r="B1" s="275"/>
      <c r="C1" s="275"/>
      <c r="D1" s="275"/>
      <c r="E1" s="275"/>
      <c r="F1" s="275"/>
      <c r="G1" s="275"/>
      <c r="H1" s="275"/>
      <c r="I1" s="275"/>
      <c r="J1" s="275"/>
      <c r="K1" s="275"/>
      <c r="L1" s="275"/>
      <c r="M1" s="275"/>
      <c r="N1" s="275"/>
      <c r="O1" s="275"/>
      <c r="P1" s="275"/>
      <c r="Q1" s="275"/>
      <c r="R1" s="275"/>
    </row>
    <row r="2" spans="1:26" ht="33.75" customHeight="1" x14ac:dyDescent="0.25">
      <c r="A2" s="277"/>
      <c r="B2" s="395" t="s">
        <v>819</v>
      </c>
      <c r="C2" s="395"/>
      <c r="D2" s="395"/>
      <c r="E2" s="395"/>
      <c r="F2" s="395"/>
      <c r="G2" s="395"/>
      <c r="H2" s="395"/>
      <c r="I2" s="395"/>
      <c r="J2" s="395"/>
      <c r="K2" s="395"/>
      <c r="L2" s="395"/>
      <c r="M2" s="395"/>
      <c r="N2" s="395"/>
      <c r="O2" s="395"/>
      <c r="P2" s="395"/>
      <c r="Q2" s="395"/>
      <c r="R2" s="275"/>
      <c r="S2" s="278"/>
      <c r="T2" s="278"/>
      <c r="U2" s="278"/>
      <c r="V2" s="278"/>
      <c r="W2" s="278"/>
      <c r="X2" s="278"/>
      <c r="Y2" s="278"/>
      <c r="Z2" s="278"/>
    </row>
    <row r="3" spans="1:26" ht="33.75" customHeight="1" x14ac:dyDescent="0.35">
      <c r="A3" s="275"/>
      <c r="B3" s="401"/>
      <c r="C3" s="401"/>
      <c r="D3" s="401"/>
      <c r="E3" s="401"/>
      <c r="F3" s="401"/>
      <c r="G3" s="401"/>
      <c r="H3" s="401"/>
      <c r="I3" s="401"/>
      <c r="J3" s="401"/>
      <c r="K3" s="401"/>
      <c r="L3" s="401"/>
      <c r="M3" s="401"/>
      <c r="N3" s="401"/>
      <c r="O3" s="401"/>
      <c r="P3" s="401"/>
      <c r="Q3" s="401"/>
      <c r="R3" s="275"/>
      <c r="S3" s="279"/>
      <c r="T3" s="279"/>
      <c r="U3" s="279"/>
      <c r="V3" s="279"/>
      <c r="W3" s="279"/>
      <c r="X3" s="279"/>
      <c r="Y3" s="279"/>
      <c r="Z3" s="279"/>
    </row>
    <row r="4" spans="1:26" ht="45" customHeight="1" x14ac:dyDescent="0.25">
      <c r="A4" s="280"/>
      <c r="B4" s="402" t="s">
        <v>1</v>
      </c>
      <c r="C4" s="402"/>
      <c r="D4" s="403" t="str">
        <f>'Monitoria Final'!B3</f>
        <v>EVITAR O DECLÍNIO POPULACIONAL DA TONINHA NA SUA ÁREA DE OCORRÊNCIA NO BRASIL (ES 18°20′S ATÉ RS 33°45′S)</v>
      </c>
      <c r="E4" s="403"/>
      <c r="F4" s="403"/>
      <c r="G4" s="403"/>
      <c r="H4" s="403"/>
      <c r="I4" s="403"/>
      <c r="J4" s="403"/>
      <c r="K4" s="403"/>
      <c r="L4" s="403"/>
      <c r="M4" s="403"/>
      <c r="N4" s="403"/>
      <c r="O4" s="403"/>
      <c r="P4" s="403"/>
      <c r="Q4" s="403"/>
      <c r="R4" s="275"/>
      <c r="S4" s="281"/>
      <c r="T4" s="281"/>
      <c r="U4" s="281"/>
      <c r="V4" s="281"/>
      <c r="W4" s="281"/>
      <c r="X4" s="281"/>
      <c r="Y4" s="281"/>
      <c r="Z4" s="281"/>
    </row>
    <row r="5" spans="1:26" ht="26.25" customHeight="1" x14ac:dyDescent="0.25">
      <c r="A5" s="275"/>
      <c r="B5" s="404" t="s">
        <v>823</v>
      </c>
      <c r="C5" s="404"/>
      <c r="D5" s="405" t="str">
        <f>'Monitoria Final'!B4</f>
        <v>16/11/2017 - 15/01/2018 (virtual)</v>
      </c>
      <c r="E5" s="405"/>
      <c r="F5" s="405"/>
      <c r="G5" s="405"/>
      <c r="H5" s="405"/>
      <c r="I5" s="406"/>
      <c r="J5" s="282"/>
      <c r="K5" s="282"/>
      <c r="L5" s="282"/>
      <c r="M5" s="282"/>
      <c r="N5" s="282"/>
      <c r="O5" s="282"/>
      <c r="P5" s="282"/>
      <c r="Q5" s="282"/>
      <c r="R5" s="275"/>
      <c r="S5" s="279"/>
      <c r="T5" s="279"/>
      <c r="U5" s="279"/>
      <c r="V5" s="279"/>
      <c r="W5" s="279"/>
      <c r="X5" s="279"/>
      <c r="Y5" s="279"/>
      <c r="Z5" s="279"/>
    </row>
    <row r="6" spans="1:26" ht="31.5" customHeight="1" x14ac:dyDescent="0.25">
      <c r="A6" s="275"/>
      <c r="B6" s="395" t="s">
        <v>32</v>
      </c>
      <c r="C6" s="395"/>
      <c r="D6" s="395"/>
      <c r="E6" s="395"/>
      <c r="F6" s="395"/>
      <c r="G6" s="395"/>
      <c r="H6" s="395"/>
      <c r="I6" s="395"/>
      <c r="J6" s="395"/>
      <c r="K6" s="395"/>
      <c r="L6" s="395"/>
      <c r="M6" s="395"/>
      <c r="N6" s="395"/>
      <c r="O6" s="395"/>
      <c r="P6" s="395"/>
      <c r="Q6" s="395"/>
      <c r="R6" s="275"/>
    </row>
    <row r="7" spans="1:26" x14ac:dyDescent="0.25">
      <c r="A7" s="275"/>
      <c r="F7" s="283"/>
      <c r="G7" s="283"/>
      <c r="R7" s="275"/>
    </row>
    <row r="8" spans="1:26" ht="18" customHeight="1" x14ac:dyDescent="0.25">
      <c r="A8" s="275"/>
      <c r="B8" s="396" t="s">
        <v>1048</v>
      </c>
      <c r="C8" s="397"/>
      <c r="D8" s="282"/>
      <c r="E8" s="282"/>
      <c r="F8" s="282"/>
      <c r="G8" s="282"/>
      <c r="H8" s="282"/>
      <c r="I8" s="282"/>
      <c r="J8" s="282"/>
      <c r="K8" s="282"/>
      <c r="L8" s="282"/>
      <c r="M8" s="282"/>
      <c r="N8" s="282"/>
      <c r="O8" s="282"/>
      <c r="P8" s="282"/>
      <c r="Q8" s="282"/>
      <c r="R8" s="275"/>
    </row>
    <row r="9" spans="1:26" ht="15.75" thickBot="1" x14ac:dyDescent="0.3">
      <c r="A9" s="275"/>
      <c r="E9" s="279"/>
      <c r="F9" s="284"/>
      <c r="R9" s="275"/>
    </row>
    <row r="10" spans="1:26" ht="60.75" customHeight="1" thickBot="1" x14ac:dyDescent="0.3">
      <c r="A10" s="275"/>
      <c r="C10" s="398" t="s">
        <v>1049</v>
      </c>
      <c r="D10" s="399"/>
      <c r="E10" s="400"/>
      <c r="F10" s="285"/>
      <c r="R10" s="275"/>
    </row>
    <row r="11" spans="1:26" ht="31.5" customHeight="1" thickBot="1" x14ac:dyDescent="0.3">
      <c r="A11" s="280"/>
      <c r="B11" s="281"/>
      <c r="C11" s="286" t="s">
        <v>1050</v>
      </c>
      <c r="D11" s="287" t="s">
        <v>68</v>
      </c>
      <c r="E11" s="288" t="s">
        <v>41</v>
      </c>
      <c r="F11" s="289"/>
      <c r="G11" s="281"/>
      <c r="H11" s="281"/>
      <c r="I11" s="281"/>
      <c r="J11" s="281"/>
      <c r="K11" s="281"/>
      <c r="L11" s="281"/>
      <c r="M11" s="281"/>
      <c r="N11" s="281"/>
      <c r="O11" s="281"/>
      <c r="P11" s="281"/>
      <c r="Q11" s="281"/>
      <c r="R11" s="275"/>
      <c r="S11" s="281"/>
      <c r="T11" s="281"/>
      <c r="U11" s="281"/>
      <c r="V11" s="281"/>
      <c r="W11" s="281"/>
      <c r="X11" s="281"/>
      <c r="Y11" s="281"/>
      <c r="Z11" s="281"/>
    </row>
    <row r="12" spans="1:26" ht="15.75" x14ac:dyDescent="0.25">
      <c r="A12" s="275"/>
      <c r="C12" s="290" t="s">
        <v>1051</v>
      </c>
      <c r="D12" s="291">
        <f>COUNTA('Monitoria Final'!N8:N70)</f>
        <v>14</v>
      </c>
      <c r="E12" s="292">
        <f t="shared" ref="E12:E14" si="0">D12/$D$15</f>
        <v>0.22222222222222221</v>
      </c>
      <c r="F12" s="293"/>
      <c r="R12" s="275"/>
    </row>
    <row r="13" spans="1:26" ht="15.75" x14ac:dyDescent="0.25">
      <c r="A13" s="275"/>
      <c r="C13" s="294" t="s">
        <v>1052</v>
      </c>
      <c r="D13" s="291">
        <f>COUNTA('Monitoria Final'!O8:O70)</f>
        <v>26</v>
      </c>
      <c r="E13" s="292">
        <f t="shared" si="0"/>
        <v>0.41269841269841268</v>
      </c>
      <c r="F13" s="293"/>
      <c r="R13" s="275"/>
    </row>
    <row r="14" spans="1:26" ht="16.5" thickBot="1" x14ac:dyDescent="0.3">
      <c r="A14" s="275"/>
      <c r="C14" s="295" t="s">
        <v>39</v>
      </c>
      <c r="D14" s="291">
        <f>COUNTA('Monitoria Final'!P8:P70)</f>
        <v>23</v>
      </c>
      <c r="E14" s="292">
        <f t="shared" si="0"/>
        <v>0.36507936507936506</v>
      </c>
      <c r="F14" s="293"/>
      <c r="R14" s="275"/>
    </row>
    <row r="15" spans="1:26" ht="15.75" thickBot="1" x14ac:dyDescent="0.3">
      <c r="A15" s="275"/>
      <c r="C15" s="296" t="s">
        <v>42</v>
      </c>
      <c r="D15" s="297">
        <f t="shared" ref="D15:E15" si="1">SUM(D12:D14)</f>
        <v>63</v>
      </c>
      <c r="E15" s="298">
        <f t="shared" si="1"/>
        <v>1</v>
      </c>
      <c r="F15" s="299"/>
      <c r="R15" s="275"/>
    </row>
    <row r="16" spans="1:26" x14ac:dyDescent="0.25">
      <c r="A16" s="275"/>
      <c r="R16" s="275"/>
    </row>
    <row r="17" spans="1:26" ht="15.75" x14ac:dyDescent="0.25">
      <c r="A17" s="275"/>
      <c r="B17" s="300" t="s">
        <v>44</v>
      </c>
      <c r="C17" s="301"/>
      <c r="D17" s="282"/>
      <c r="E17" s="282"/>
      <c r="F17" s="282"/>
      <c r="G17" s="282"/>
      <c r="H17" s="282"/>
      <c r="I17" s="282"/>
      <c r="J17" s="282"/>
      <c r="K17" s="282"/>
      <c r="L17" s="282"/>
      <c r="M17" s="282"/>
      <c r="N17" s="282"/>
      <c r="O17" s="282"/>
      <c r="P17" s="282"/>
      <c r="Q17" s="282"/>
      <c r="R17" s="275"/>
    </row>
    <row r="18" spans="1:26" ht="16.5" thickBot="1" x14ac:dyDescent="0.3">
      <c r="A18" s="275"/>
      <c r="B18" s="302"/>
      <c r="C18" s="302"/>
      <c r="D18" s="302"/>
      <c r="E18" s="302"/>
      <c r="F18" s="302"/>
      <c r="G18" s="302"/>
      <c r="H18" s="302"/>
      <c r="I18" s="302"/>
      <c r="J18" s="302"/>
      <c r="K18" s="302"/>
      <c r="L18" s="302"/>
      <c r="M18" s="302"/>
      <c r="N18" s="302"/>
      <c r="O18" s="302"/>
      <c r="P18" s="302"/>
      <c r="Q18" s="302"/>
      <c r="R18" s="275"/>
      <c r="S18" s="279"/>
      <c r="T18" s="279"/>
      <c r="U18" s="279"/>
      <c r="V18" s="279"/>
      <c r="W18" s="279"/>
      <c r="X18" s="279"/>
      <c r="Y18" s="279"/>
      <c r="Z18" s="279"/>
    </row>
    <row r="19" spans="1:26" ht="36" customHeight="1" thickBot="1" x14ac:dyDescent="0.3">
      <c r="A19" s="275"/>
      <c r="C19" s="303" t="s">
        <v>33</v>
      </c>
      <c r="D19" s="304">
        <f>COUNTA('Monitoria Final'!A8:A70)</f>
        <v>7</v>
      </c>
      <c r="R19" s="275"/>
    </row>
    <row r="20" spans="1:26" ht="15.75" thickBot="1" x14ac:dyDescent="0.3">
      <c r="A20" s="275"/>
      <c r="R20" s="275"/>
    </row>
    <row r="21" spans="1:26" ht="15.75" thickBot="1" x14ac:dyDescent="0.3">
      <c r="A21" s="275"/>
      <c r="C21" s="305" t="s">
        <v>45</v>
      </c>
      <c r="D21" s="305" t="s">
        <v>46</v>
      </c>
      <c r="E21" s="306"/>
      <c r="F21" s="307"/>
      <c r="G21" s="308"/>
      <c r="R21" s="275"/>
    </row>
    <row r="22" spans="1:26" x14ac:dyDescent="0.25">
      <c r="A22" s="275"/>
      <c r="C22" s="309" t="s">
        <v>48</v>
      </c>
      <c r="D22" s="310">
        <f t="shared" ref="D22:D28" si="2">SUM(E22:G22)</f>
        <v>7</v>
      </c>
      <c r="E22" s="311">
        <f>COUNTA('Monitoria Final'!N8:N14)</f>
        <v>3</v>
      </c>
      <c r="F22" s="312">
        <f>COUNTA('Monitoria Final'!O8:O14)</f>
        <v>3</v>
      </c>
      <c r="G22" s="313">
        <f>COUNTA('Monitoria Final'!P8:P14)</f>
        <v>1</v>
      </c>
      <c r="R22" s="275"/>
    </row>
    <row r="23" spans="1:26" x14ac:dyDescent="0.25">
      <c r="A23" s="275"/>
      <c r="C23" s="314" t="s">
        <v>49</v>
      </c>
      <c r="D23" s="309">
        <f t="shared" si="2"/>
        <v>13</v>
      </c>
      <c r="E23" s="315">
        <f>COUNTA('Monitoria Final'!N15:N27)</f>
        <v>2</v>
      </c>
      <c r="F23" s="316">
        <f>COUNTA('Monitoria Final'!O15:O27)</f>
        <v>3</v>
      </c>
      <c r="G23" s="317">
        <f>COUNTA('Monitoria Final'!P15:P27)</f>
        <v>8</v>
      </c>
      <c r="R23" s="275"/>
    </row>
    <row r="24" spans="1:26" x14ac:dyDescent="0.25">
      <c r="A24" s="275"/>
      <c r="C24" s="314" t="s">
        <v>50</v>
      </c>
      <c r="D24" s="309">
        <f t="shared" si="2"/>
        <v>6</v>
      </c>
      <c r="E24" s="315">
        <f>COUNTA('Monitoria Final'!N28:N33)</f>
        <v>2</v>
      </c>
      <c r="F24" s="316">
        <f>COUNTA('Monitoria Final'!O28:O33)</f>
        <v>3</v>
      </c>
      <c r="G24" s="317">
        <f>COUNTA('Monitoria Final'!P28:P33)</f>
        <v>1</v>
      </c>
      <c r="R24" s="275"/>
    </row>
    <row r="25" spans="1:26" x14ac:dyDescent="0.25">
      <c r="A25" s="275"/>
      <c r="C25" s="314" t="s">
        <v>51</v>
      </c>
      <c r="D25" s="309">
        <f t="shared" si="2"/>
        <v>5</v>
      </c>
      <c r="E25" s="315">
        <f>COUNTA('Monitoria Final'!N34:N38)</f>
        <v>1</v>
      </c>
      <c r="F25" s="316">
        <f>COUNTA('Monitoria Final'!O34:O38)</f>
        <v>0</v>
      </c>
      <c r="G25" s="317">
        <f>COUNTA('Monitoria Final'!P34:P38)</f>
        <v>4</v>
      </c>
      <c r="R25" s="275"/>
    </row>
    <row r="26" spans="1:26" x14ac:dyDescent="0.25">
      <c r="A26" s="275"/>
      <c r="C26" s="314" t="s">
        <v>52</v>
      </c>
      <c r="D26" s="309">
        <f t="shared" si="2"/>
        <v>18</v>
      </c>
      <c r="E26" s="315">
        <f>COUNTA('Monitoria Final'!N39:N56)</f>
        <v>3</v>
      </c>
      <c r="F26" s="316">
        <f>COUNTA('Monitoria Final'!O39:O56)</f>
        <v>8</v>
      </c>
      <c r="G26" s="317">
        <f>COUNTA('Monitoria Final'!P39:P56)</f>
        <v>7</v>
      </c>
      <c r="R26" s="275"/>
    </row>
    <row r="27" spans="1:26" x14ac:dyDescent="0.25">
      <c r="A27" s="275"/>
      <c r="C27" s="314" t="s">
        <v>53</v>
      </c>
      <c r="D27" s="309">
        <f t="shared" si="2"/>
        <v>11</v>
      </c>
      <c r="E27" s="315">
        <f>COUNTA('Monitoria Final'!N57:N67)</f>
        <v>0</v>
      </c>
      <c r="F27" s="316">
        <f>COUNTA('Monitoria Final'!O57:O67)</f>
        <v>9</v>
      </c>
      <c r="G27" s="317">
        <f>COUNTA('Monitoria Final'!P57:P67)</f>
        <v>2</v>
      </c>
      <c r="R27" s="275"/>
    </row>
    <row r="28" spans="1:26" x14ac:dyDescent="0.25">
      <c r="A28" s="275"/>
      <c r="C28" s="314" t="s">
        <v>54</v>
      </c>
      <c r="D28" s="309">
        <f t="shared" si="2"/>
        <v>3</v>
      </c>
      <c r="E28" s="315">
        <f>COUNTA('Monitoria Final'!N68:N70)</f>
        <v>3</v>
      </c>
      <c r="F28" s="316">
        <f>COUNTA('Monitoria Final'!O68:O70)</f>
        <v>0</v>
      </c>
      <c r="G28" s="317">
        <f>COUNTA('Monitoria Final'!P68:P70)</f>
        <v>0</v>
      </c>
      <c r="R28" s="275"/>
    </row>
    <row r="29" spans="1:26" x14ac:dyDescent="0.25">
      <c r="A29" s="275"/>
      <c r="R29" s="275"/>
    </row>
    <row r="30" spans="1:26" x14ac:dyDescent="0.25">
      <c r="A30" s="275"/>
      <c r="B30" s="275"/>
      <c r="C30" s="275"/>
      <c r="D30" s="275"/>
      <c r="E30" s="275"/>
      <c r="F30" s="275"/>
      <c r="G30" s="275"/>
      <c r="H30" s="275"/>
      <c r="I30" s="275"/>
      <c r="J30" s="275"/>
      <c r="K30" s="275"/>
      <c r="L30" s="275"/>
      <c r="M30" s="275"/>
      <c r="N30" s="275"/>
      <c r="O30" s="275"/>
      <c r="P30" s="275"/>
      <c r="Q30" s="275"/>
      <c r="R30" s="275"/>
    </row>
  </sheetData>
  <sheetProtection password="ECFE" sheet="1" objects="1" scenarios="1"/>
  <mergeCells count="9">
    <mergeCell ref="B6:Q6"/>
    <mergeCell ref="B8:C8"/>
    <mergeCell ref="C10:E10"/>
    <mergeCell ref="B2:Q2"/>
    <mergeCell ref="B3:Q3"/>
    <mergeCell ref="B4:C4"/>
    <mergeCell ref="D4:Q4"/>
    <mergeCell ref="B5:C5"/>
    <mergeCell ref="D5:I5"/>
  </mergeCells>
  <conditionalFormatting sqref="F22:G28 E22">
    <cfRule type="cellIs" dxfId="0" priority="1" stopIfTrue="1" operator="equal">
      <formula>0</formula>
    </cfRule>
  </conditionalFormatting>
  <pageMargins left="0.25" right="0.25" top="0.75" bottom="0.75"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Monitoria Anual 1</vt:lpstr>
      <vt:lpstr>Painel de Gestão - 1</vt:lpstr>
      <vt:lpstr>Monitoria Anual 2</vt:lpstr>
      <vt:lpstr>Painel de Gestão - 2</vt:lpstr>
      <vt:lpstr>Monitoria Anual 3</vt:lpstr>
      <vt:lpstr>Painel de Gestão - 3</vt:lpstr>
      <vt:lpstr>Monitoria Final</vt:lpstr>
      <vt:lpstr>Painel de Gestão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Navega</dc:creator>
  <cp:lastModifiedBy>Danilo P</cp:lastModifiedBy>
  <dcterms:created xsi:type="dcterms:W3CDTF">2012-07-30T00:05:19Z</dcterms:created>
  <dcterms:modified xsi:type="dcterms:W3CDTF">2019-04-25T17:57:03Z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d9f10131-162b-42c1-9d0d-c537102cc9e9</vt:lpwstr>
  </property>
</Properties>
</file>