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codeName="EstaPastaDeTrabalho" defaultThemeVersion="124226"/>
  <mc:AlternateContent xmlns:mc="http://schemas.openxmlformats.org/markup-compatibility/2006">
    <mc:Choice Requires="x15">
      <x15ac:absPath xmlns:x15ac="http://schemas.microsoft.com/office/spreadsheetml/2010/11/ac" url="U:\PANs\Em_implementacao\PAN_Tatu_bola\Monitorias\5a_MONITORIA_out_2019\Resultados_Monitoria\"/>
    </mc:Choice>
  </mc:AlternateContent>
  <xr:revisionPtr revIDLastSave="0" documentId="13_ncr:1_{E1A772EC-9428-4D61-B29C-C43D9FB7D48B}" xr6:coauthVersionLast="41" xr6:coauthVersionMax="41" xr10:uidLastSave="{00000000-0000-0000-0000-000000000000}"/>
  <bookViews>
    <workbookView xWindow="-108" yWindow="-108" windowWidth="23256" windowHeight="12768" tabRatio="793" firstSheet="4" activeTab="8"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definedNames>
    <definedName name="_xlnm._FilterDatabase" localSheetId="8" hidden="1">'Monitoria Final'!$A$9:$Z$50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5" i="2" l="1"/>
  <c r="J32" i="2"/>
  <c r="F15" i="2"/>
  <c r="J37" i="49"/>
  <c r="I37" i="49"/>
  <c r="H37" i="49"/>
  <c r="G37" i="49"/>
  <c r="F37" i="49"/>
  <c r="E37" i="49"/>
  <c r="J36" i="49"/>
  <c r="I36" i="49"/>
  <c r="H36" i="49"/>
  <c r="G36" i="49"/>
  <c r="F36" i="49"/>
  <c r="E36" i="49"/>
  <c r="J35" i="49"/>
  <c r="I35" i="49"/>
  <c r="H35" i="49"/>
  <c r="G35" i="49"/>
  <c r="F35" i="49"/>
  <c r="E35" i="49"/>
  <c r="J34" i="49"/>
  <c r="I34" i="49"/>
  <c r="F34" i="49"/>
  <c r="E34" i="49"/>
  <c r="J33" i="49"/>
  <c r="I33" i="49"/>
  <c r="H33" i="49"/>
  <c r="G33" i="49"/>
  <c r="F33" i="49"/>
  <c r="E33" i="49"/>
  <c r="J32" i="49"/>
  <c r="I32" i="49"/>
  <c r="H32" i="49"/>
  <c r="G32" i="49"/>
  <c r="F32" i="49"/>
  <c r="E32" i="49"/>
  <c r="D29" i="49"/>
  <c r="D24" i="49"/>
  <c r="D23" i="49"/>
  <c r="AA20" i="49" a="1"/>
  <c r="AA20" i="49" s="1"/>
  <c r="Z20" i="49" a="1"/>
  <c r="Z20" i="49" s="1"/>
  <c r="AB20" i="49" s="1"/>
  <c r="AA19" i="49" a="1"/>
  <c r="AA19" i="49" s="1"/>
  <c r="Z19" i="49" a="1"/>
  <c r="Z19" i="49" s="1"/>
  <c r="AB19" i="49" s="1"/>
  <c r="AA18" i="49" a="1"/>
  <c r="AA18" i="49" s="1"/>
  <c r="Z18" i="49" a="1"/>
  <c r="Z18" i="49" s="1"/>
  <c r="AA17" i="49" a="1"/>
  <c r="AA17" i="49" s="1"/>
  <c r="Z17" i="49" a="1"/>
  <c r="Z17" i="49" s="1"/>
  <c r="AA16" i="49"/>
  <c r="Z16" i="49"/>
  <c r="D16" i="49"/>
  <c r="F15" i="49"/>
  <c r="D7" i="49"/>
  <c r="D5" i="49"/>
  <c r="B3" i="49"/>
  <c r="F21" i="49"/>
  <c r="J41" i="47"/>
  <c r="I41" i="47"/>
  <c r="H41" i="47"/>
  <c r="G41" i="47"/>
  <c r="F41" i="47"/>
  <c r="E41" i="47"/>
  <c r="J40" i="47"/>
  <c r="I40" i="47"/>
  <c r="H40" i="47"/>
  <c r="G40" i="47"/>
  <c r="F40" i="47"/>
  <c r="E40" i="47"/>
  <c r="J39" i="47"/>
  <c r="I39" i="47"/>
  <c r="H39" i="47"/>
  <c r="G39" i="47"/>
  <c r="F39" i="47"/>
  <c r="E39" i="47"/>
  <c r="J38" i="47"/>
  <c r="I38" i="47"/>
  <c r="H38" i="47"/>
  <c r="G38" i="47"/>
  <c r="F38" i="47"/>
  <c r="E38" i="47"/>
  <c r="J37" i="47"/>
  <c r="I37" i="47"/>
  <c r="H37" i="47"/>
  <c r="G37" i="47"/>
  <c r="F37" i="47"/>
  <c r="E37" i="47"/>
  <c r="J36" i="47"/>
  <c r="I36" i="47"/>
  <c r="H36" i="47"/>
  <c r="G36" i="47"/>
  <c r="F36" i="47"/>
  <c r="E36" i="47"/>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D23" i="47"/>
  <c r="AA20" i="47" a="1"/>
  <c r="AA20" i="47"/>
  <c r="Z20" i="47" a="1"/>
  <c r="Z20" i="47"/>
  <c r="D20" i="47"/>
  <c r="AA19" i="47" a="1"/>
  <c r="AA19" i="47" s="1"/>
  <c r="Z19" i="47" a="1"/>
  <c r="Z19" i="47" s="1"/>
  <c r="AB19" i="47" s="1"/>
  <c r="D19" i="47"/>
  <c r="E19" i="47" s="1"/>
  <c r="AA18" i="47" a="1"/>
  <c r="AA18" i="47"/>
  <c r="Z18" i="47" a="1"/>
  <c r="Z18" i="47"/>
  <c r="D18" i="47"/>
  <c r="AA17" i="47" a="1"/>
  <c r="AA17" i="47" s="1"/>
  <c r="Z17" i="47" a="1"/>
  <c r="Z17" i="47" s="1"/>
  <c r="AB17" i="47" s="1"/>
  <c r="D17" i="47"/>
  <c r="AA16" i="47"/>
  <c r="Z16" i="47"/>
  <c r="D16" i="47"/>
  <c r="F15" i="47"/>
  <c r="D7" i="47"/>
  <c r="D5" i="47"/>
  <c r="B3" i="47"/>
  <c r="F21" i="47"/>
  <c r="J41" i="45"/>
  <c r="I41" i="45"/>
  <c r="F41" i="45"/>
  <c r="G41" i="45"/>
  <c r="H41" i="45"/>
  <c r="D41" i="45"/>
  <c r="E41" i="45"/>
  <c r="J40" i="45"/>
  <c r="I40" i="45"/>
  <c r="H40" i="45"/>
  <c r="G40" i="45"/>
  <c r="F40" i="45"/>
  <c r="E40" i="45"/>
  <c r="J39" i="45"/>
  <c r="I39" i="45"/>
  <c r="H39" i="45"/>
  <c r="G39" i="45"/>
  <c r="F39" i="45"/>
  <c r="E39" i="45"/>
  <c r="J38" i="45"/>
  <c r="I38" i="45"/>
  <c r="H38" i="45"/>
  <c r="G38" i="45"/>
  <c r="F38" i="45"/>
  <c r="D38" i="45" s="1"/>
  <c r="E38" i="45"/>
  <c r="J37" i="45"/>
  <c r="I37" i="45"/>
  <c r="H37" i="45"/>
  <c r="G37" i="45"/>
  <c r="F37" i="45"/>
  <c r="E37" i="45"/>
  <c r="J36" i="45"/>
  <c r="I36" i="45"/>
  <c r="H36" i="45"/>
  <c r="G36" i="45"/>
  <c r="D36" i="45" s="1"/>
  <c r="F36" i="45"/>
  <c r="E36" i="45"/>
  <c r="J35" i="45"/>
  <c r="I35" i="45"/>
  <c r="H35" i="45"/>
  <c r="G35" i="45"/>
  <c r="F35" i="45"/>
  <c r="E35" i="45"/>
  <c r="J34" i="45"/>
  <c r="I34" i="45"/>
  <c r="H34" i="45"/>
  <c r="G34" i="45"/>
  <c r="F34" i="45"/>
  <c r="E34" i="45"/>
  <c r="J33" i="45"/>
  <c r="I33" i="45"/>
  <c r="H33" i="45"/>
  <c r="G33" i="45"/>
  <c r="D33" i="45" s="1"/>
  <c r="F33" i="45"/>
  <c r="E33" i="45"/>
  <c r="J32" i="45"/>
  <c r="I32" i="45"/>
  <c r="H32" i="45"/>
  <c r="G32" i="45"/>
  <c r="F32" i="45"/>
  <c r="D32" i="45"/>
  <c r="E32" i="45"/>
  <c r="D29" i="45"/>
  <c r="D24" i="45"/>
  <c r="D23" i="45"/>
  <c r="AA20" i="45" a="1"/>
  <c r="AA20" i="45"/>
  <c r="Z20" i="45" a="1"/>
  <c r="Z20" i="45"/>
  <c r="D20" i="45"/>
  <c r="AA19" i="45" a="1"/>
  <c r="AA19" i="45" s="1"/>
  <c r="Z19" i="45" a="1"/>
  <c r="Z19" i="45" s="1"/>
  <c r="D19" i="45"/>
  <c r="AA18" i="45" a="1"/>
  <c r="AA18" i="45"/>
  <c r="Z18" i="45" a="1"/>
  <c r="Z18" i="45"/>
  <c r="D18" i="45"/>
  <c r="AA17" i="45" a="1"/>
  <c r="AA17" i="45" s="1"/>
  <c r="Z17" i="45" a="1"/>
  <c r="Z17" i="45" s="1"/>
  <c r="D17" i="45"/>
  <c r="AA16" i="45"/>
  <c r="Z16" i="45"/>
  <c r="AB16" i="45" s="1"/>
  <c r="D16" i="45"/>
  <c r="F15" i="45"/>
  <c r="D7" i="45"/>
  <c r="D5" i="45"/>
  <c r="B3" i="45"/>
  <c r="F21" i="45"/>
  <c r="F33" i="2"/>
  <c r="G33" i="2"/>
  <c r="H33" i="2"/>
  <c r="I33" i="2"/>
  <c r="J33" i="2"/>
  <c r="D33" i="2"/>
  <c r="AA16" i="2"/>
  <c r="Z16" i="2"/>
  <c r="AB16" i="2" s="1"/>
  <c r="F16" i="2" s="1"/>
  <c r="Z17" i="2" a="1"/>
  <c r="Z17" i="2" s="1"/>
  <c r="AA17" i="2" a="1"/>
  <c r="AA17" i="2" s="1"/>
  <c r="D37" i="49"/>
  <c r="D33" i="49"/>
  <c r="D32" i="49"/>
  <c r="D37" i="47"/>
  <c r="D32" i="47"/>
  <c r="D35" i="47"/>
  <c r="D33" i="47"/>
  <c r="D34" i="47"/>
  <c r="D39" i="47"/>
  <c r="D40" i="47"/>
  <c r="D35" i="45"/>
  <c r="D34" i="45"/>
  <c r="D22" i="47"/>
  <c r="E17" i="47" s="1"/>
  <c r="AA20" i="2" a="1"/>
  <c r="AA20" i="2" s="1"/>
  <c r="Z20" i="2" a="1"/>
  <c r="Z20" i="2" s="1"/>
  <c r="AA19" i="2" a="1"/>
  <c r="AA19" i="2"/>
  <c r="Z19" i="2" a="1"/>
  <c r="Z19" i="2"/>
  <c r="AA18" i="2" a="1"/>
  <c r="AA18" i="2"/>
  <c r="Z18" i="2" a="1"/>
  <c r="Z18" i="2"/>
  <c r="AB18" i="2" s="1"/>
  <c r="D18" i="2"/>
  <c r="F18" i="2" s="1"/>
  <c r="D5" i="36"/>
  <c r="F25" i="36"/>
  <c r="G25" i="36"/>
  <c r="D25" i="36" s="1"/>
  <c r="F26" i="36"/>
  <c r="G26" i="36"/>
  <c r="F27" i="36"/>
  <c r="G27" i="36"/>
  <c r="F28" i="36"/>
  <c r="G28" i="36"/>
  <c r="F29" i="36"/>
  <c r="G29" i="36"/>
  <c r="F30" i="36"/>
  <c r="G30" i="36"/>
  <c r="E30" i="36"/>
  <c r="E29" i="36"/>
  <c r="E28" i="36"/>
  <c r="E27" i="36"/>
  <c r="D22" i="36"/>
  <c r="E26" i="36"/>
  <c r="E25" i="36"/>
  <c r="D17" i="36"/>
  <c r="D16" i="36"/>
  <c r="D15" i="36"/>
  <c r="D24" i="2"/>
  <c r="D23" i="2"/>
  <c r="D20" i="2"/>
  <c r="D19" i="2"/>
  <c r="D16" i="2"/>
  <c r="D17" i="2"/>
  <c r="B3" i="36"/>
  <c r="D7" i="2"/>
  <c r="E32" i="2"/>
  <c r="G32" i="2"/>
  <c r="H32" i="2"/>
  <c r="I32" i="2"/>
  <c r="G34" i="2"/>
  <c r="H34" i="2"/>
  <c r="I34" i="2"/>
  <c r="J34" i="2"/>
  <c r="G35" i="2"/>
  <c r="H35" i="2"/>
  <c r="I35" i="2"/>
  <c r="J35" i="2"/>
  <c r="G36" i="2"/>
  <c r="H36" i="2"/>
  <c r="I36" i="2"/>
  <c r="J36" i="2"/>
  <c r="G37" i="2"/>
  <c r="H37" i="2"/>
  <c r="I37" i="2"/>
  <c r="J37" i="2"/>
  <c r="G38" i="2"/>
  <c r="H38" i="2"/>
  <c r="I38" i="2"/>
  <c r="J38" i="2"/>
  <c r="G39" i="2"/>
  <c r="F39" i="2"/>
  <c r="H39" i="2"/>
  <c r="I39" i="2"/>
  <c r="J39" i="2"/>
  <c r="G40" i="2"/>
  <c r="H40" i="2"/>
  <c r="I40" i="2"/>
  <c r="J40" i="2"/>
  <c r="G41" i="2"/>
  <c r="H41" i="2"/>
  <c r="I41" i="2"/>
  <c r="J41" i="2"/>
  <c r="F41" i="2"/>
  <c r="D41" i="2" s="1"/>
  <c r="F40" i="2"/>
  <c r="D40" i="2" s="1"/>
  <c r="F38" i="2"/>
  <c r="F37" i="2"/>
  <c r="D37" i="2" s="1"/>
  <c r="F36" i="2"/>
  <c r="F35" i="2"/>
  <c r="F34" i="2"/>
  <c r="F32" i="2"/>
  <c r="E41" i="2"/>
  <c r="E40" i="2"/>
  <c r="E39" i="2"/>
  <c r="E38" i="2"/>
  <c r="E37" i="2"/>
  <c r="E36" i="2"/>
  <c r="E35" i="2"/>
  <c r="E34" i="2"/>
  <c r="E33" i="2"/>
  <c r="F21" i="2"/>
  <c r="D29" i="2"/>
  <c r="B3" i="2"/>
  <c r="AB19" i="45"/>
  <c r="AB17" i="45"/>
  <c r="D37" i="45"/>
  <c r="D39" i="45"/>
  <c r="AB16" i="47"/>
  <c r="F16" i="47" s="1"/>
  <c r="AB18" i="47"/>
  <c r="F18" i="47" s="1"/>
  <c r="D34" i="2"/>
  <c r="E16" i="47"/>
  <c r="D35" i="2"/>
  <c r="E20" i="47"/>
  <c r="AB20" i="47"/>
  <c r="F20" i="47" s="1"/>
  <c r="AB19" i="2"/>
  <c r="D32" i="2"/>
  <c r="AB18" i="45"/>
  <c r="F18" i="45" s="1"/>
  <c r="D40" i="45"/>
  <c r="F17" i="47"/>
  <c r="F19" i="47"/>
  <c r="F22" i="47" s="1"/>
  <c r="D36" i="47"/>
  <c r="D38" i="47"/>
  <c r="D41" i="47"/>
  <c r="D26" i="36"/>
  <c r="D28" i="36"/>
  <c r="AB20" i="45"/>
  <c r="F20" i="45"/>
  <c r="D36" i="49"/>
  <c r="D35" i="49"/>
  <c r="AB17" i="49"/>
  <c r="D22" i="49"/>
  <c r="E17" i="49"/>
  <c r="AB18" i="49"/>
  <c r="AB16" i="49"/>
  <c r="F16" i="49" s="1"/>
  <c r="E19" i="49"/>
  <c r="E18" i="49"/>
  <c r="E16" i="49"/>
  <c r="E20" i="49"/>
  <c r="G21" i="47" l="1"/>
  <c r="G16" i="47"/>
  <c r="G17" i="47"/>
  <c r="G15" i="47"/>
  <c r="G18" i="47"/>
  <c r="D39" i="2"/>
  <c r="D38" i="2"/>
  <c r="F17" i="45"/>
  <c r="F19" i="45"/>
  <c r="F22" i="49"/>
  <c r="E22" i="49"/>
  <c r="G19" i="47"/>
  <c r="G20" i="47"/>
  <c r="D36" i="2"/>
  <c r="F19" i="2"/>
  <c r="AB20" i="2"/>
  <c r="F20" i="2" s="1"/>
  <c r="AB17" i="2"/>
  <c r="F17" i="2" s="1"/>
  <c r="F22" i="2" s="1"/>
  <c r="F16" i="45"/>
  <c r="D22" i="2"/>
  <c r="E18" i="47"/>
  <c r="E22" i="47" s="1"/>
  <c r="D30" i="36"/>
  <c r="D27" i="36"/>
  <c r="D22" i="45"/>
  <c r="E19" i="45" s="1"/>
  <c r="D29" i="36"/>
  <c r="D18" i="36"/>
  <c r="E17" i="36" s="1"/>
  <c r="G21" i="2" l="1"/>
  <c r="G15" i="2"/>
  <c r="G18" i="2"/>
  <c r="G16" i="2"/>
  <c r="E16" i="45"/>
  <c r="F22" i="45"/>
  <c r="G16" i="45" s="1"/>
  <c r="G20" i="2"/>
  <c r="G20" i="49"/>
  <c r="G17" i="49"/>
  <c r="G18" i="49"/>
  <c r="G15" i="49"/>
  <c r="G19" i="49"/>
  <c r="G21" i="49"/>
  <c r="G19" i="45"/>
  <c r="G22" i="47"/>
  <c r="E20" i="45"/>
  <c r="E17" i="45"/>
  <c r="E18" i="45"/>
  <c r="E20" i="2"/>
  <c r="E16" i="2"/>
  <c r="E17" i="2"/>
  <c r="E19" i="2"/>
  <c r="E18" i="2"/>
  <c r="G17" i="2"/>
  <c r="G19" i="2"/>
  <c r="G16" i="49"/>
  <c r="G22" i="49" s="1"/>
  <c r="G17" i="45"/>
  <c r="E15" i="36"/>
  <c r="E16" i="36"/>
  <c r="G22" i="2" l="1"/>
  <c r="E22" i="2"/>
  <c r="G15" i="45"/>
  <c r="G18" i="45"/>
  <c r="G22" i="45" s="1"/>
  <c r="G20" i="45"/>
  <c r="G21" i="45"/>
  <c r="E22" i="45"/>
  <c r="E18" i="36"/>
</calcChain>
</file>

<file path=xl/sharedStrings.xml><?xml version="1.0" encoding="utf-8"?>
<sst xmlns="http://schemas.openxmlformats.org/spreadsheetml/2006/main" count="2344" uniqueCount="809">
  <si>
    <t>Objetivo Geral do PAN</t>
  </si>
  <si>
    <t>OBJETIVOS ESPECÍFICOS</t>
  </si>
  <si>
    <t>PLANEJAMENTO DO PAN</t>
  </si>
  <si>
    <t>Ação cujo início planejado é posterior ao período monitorado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</si>
  <si>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</si>
  <si>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</si>
  <si>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</si>
  <si>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</si>
  <si>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</si>
  <si>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</si>
  <si>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</si>
  <si>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</si>
  <si>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Revisão do texto da ação</t>
  </si>
  <si>
    <t>Revisão do produto da ação</t>
  </si>
  <si>
    <t>Revisão da Data de Início</t>
  </si>
  <si>
    <t>Revisão da Data de Término</t>
  </si>
  <si>
    <t>Revisão do articulador da ação</t>
  </si>
  <si>
    <t>Revisão da estimativa do custo global</t>
  </si>
  <si>
    <t>Revisão dos colaboradores</t>
  </si>
  <si>
    <t>Recomendações e observações</t>
  </si>
  <si>
    <t>REPROGRAMAÇÃO DO PAN</t>
  </si>
  <si>
    <t>X</t>
  </si>
  <si>
    <t>PAINEL DE GESTÃO DO PAN</t>
  </si>
  <si>
    <t>Número de Objetivos Específicos</t>
  </si>
  <si>
    <t>Concluída</t>
  </si>
  <si>
    <t>%</t>
  </si>
  <si>
    <t>TOTAL DE AÇÕES DO PAN</t>
  </si>
  <si>
    <t>PAINEL DE OBJETIVOS ESPECÍFICOS DO PAN</t>
  </si>
  <si>
    <t>Objetivos Específicos</t>
  </si>
  <si>
    <t>Ações</t>
  </si>
  <si>
    <t>OBJETIVO 1</t>
  </si>
  <si>
    <t>OBJETIVO 2</t>
  </si>
  <si>
    <t>OBJETIVO 3</t>
  </si>
  <si>
    <t>OBJETIVO 4</t>
  </si>
  <si>
    <t>OBJETIVO 5</t>
  </si>
  <si>
    <t>OBJETIVO 6</t>
  </si>
  <si>
    <t>OBJETIVO 7</t>
  </si>
  <si>
    <t>OBJETIVO 8</t>
  </si>
  <si>
    <t>OBJETIVO 9</t>
  </si>
  <si>
    <t>OBJETIVO 10</t>
  </si>
  <si>
    <t>OBJETIVO</t>
  </si>
  <si>
    <t xml:space="preserve">SITUAÇÃO ATUAL </t>
  </si>
  <si>
    <t xml:space="preserve">Recomendações ou Observações </t>
  </si>
  <si>
    <t>x</t>
  </si>
  <si>
    <t>PÓS MONITORIA</t>
  </si>
  <si>
    <t>Excluída</t>
  </si>
  <si>
    <t xml:space="preserve">MONITORIA </t>
  </si>
  <si>
    <t>Ação</t>
  </si>
  <si>
    <t>Produto</t>
  </si>
  <si>
    <t>Resultados esperados</t>
  </si>
  <si>
    <t>Período</t>
  </si>
  <si>
    <t>Articulador</t>
  </si>
  <si>
    <t>Custo estimado (R$)</t>
  </si>
  <si>
    <t>Colaboradores</t>
  </si>
  <si>
    <t>Observações</t>
  </si>
  <si>
    <t>Início</t>
  </si>
  <si>
    <t>Fim</t>
  </si>
  <si>
    <t>Nº</t>
  </si>
  <si>
    <t>1.1</t>
  </si>
  <si>
    <t>1.2</t>
  </si>
  <si>
    <t>1.3</t>
  </si>
  <si>
    <t>1.4</t>
  </si>
  <si>
    <t>1.5</t>
  </si>
  <si>
    <t>2.1</t>
  </si>
  <si>
    <t>2.2</t>
  </si>
  <si>
    <t>2.3</t>
  </si>
  <si>
    <t>2.4</t>
  </si>
  <si>
    <t>2.5</t>
  </si>
  <si>
    <t>2.6</t>
  </si>
  <si>
    <t>2.7</t>
  </si>
  <si>
    <t>3.1</t>
  </si>
  <si>
    <t>3.2</t>
  </si>
  <si>
    <t>3.3</t>
  </si>
  <si>
    <t>3.4</t>
  </si>
  <si>
    <t>3.5</t>
  </si>
  <si>
    <t>3.6</t>
  </si>
  <si>
    <t>3.7</t>
  </si>
  <si>
    <t>3.8</t>
  </si>
  <si>
    <t>4.1</t>
  </si>
  <si>
    <t>4.2</t>
  </si>
  <si>
    <t>4.3</t>
  </si>
  <si>
    <t>4.4</t>
  </si>
  <si>
    <t>4.5</t>
  </si>
  <si>
    <t>4.6</t>
  </si>
  <si>
    <t>4.7</t>
  </si>
  <si>
    <t>5.1</t>
  </si>
  <si>
    <t>5.2</t>
  </si>
  <si>
    <t>5.3</t>
  </si>
  <si>
    <t>5.4</t>
  </si>
  <si>
    <t>5.5</t>
  </si>
  <si>
    <t>5.6</t>
  </si>
  <si>
    <t>5.7</t>
  </si>
  <si>
    <t>5.8</t>
  </si>
  <si>
    <t>5.9</t>
  </si>
  <si>
    <t>5.10</t>
  </si>
  <si>
    <t>SITUAÇÃO DAS AÇÕES</t>
  </si>
  <si>
    <t>Agrupada</t>
  </si>
  <si>
    <t>PLANO DE AÇÃO NACIONAL DE CONSERVAÇÃO DE ESPÉCIES AMEAÇADAS DE EXTINÇÃO - PAN</t>
  </si>
  <si>
    <t>RESUMO DA SITUAÇÃO DAS AÇÕES DO PAN</t>
  </si>
  <si>
    <t>Ação não iniciada no período previsto</t>
  </si>
  <si>
    <t>Ação iniciada e não concluída no período previsto</t>
  </si>
  <si>
    <t>Data da monitoria</t>
  </si>
  <si>
    <t>Localização</t>
  </si>
  <si>
    <t>NOVAS AÇÕES:</t>
  </si>
  <si>
    <t>PLANEJAMENTO DE NOVAS AÇÕES</t>
  </si>
  <si>
    <t>OBJETIVO ESPECÍFICO</t>
  </si>
  <si>
    <t>INSERIR O NOME DO OBJETIVO ESPECÍFICO</t>
  </si>
  <si>
    <t>Inserir nova ação</t>
  </si>
  <si>
    <t>Objetivo geral do PAN</t>
  </si>
  <si>
    <t>Não iniciada no período previsto</t>
  </si>
  <si>
    <t>Iniciada e não concluída no período previsto</t>
  </si>
  <si>
    <t>Localidades</t>
  </si>
  <si>
    <t>Área de relevância</t>
  </si>
  <si>
    <t>SITUAÇÃO ATUAL DAS AÇÕES - 1ª MONITORIA (2017)</t>
  </si>
  <si>
    <t xml:space="preserve"> Excluída ou Agrupada - Pós monitoria</t>
  </si>
  <si>
    <t xml:space="preserve"> Início planejado é posterior ao período monitorado</t>
  </si>
  <si>
    <t xml:space="preserve"> Não iniciada no período previsto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</si>
  <si>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</si>
  <si>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</si>
  <si>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</si>
  <si>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</si>
  <si>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</si>
  <si>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Excluídas na Monitoria</t>
  </si>
  <si>
    <t xml:space="preserve"> Ações Agrupadas na Monitoria</t>
  </si>
  <si>
    <t>SITUAÇÃO ATUAL DAS AÇÕES - MONITORIA FINAL (2017)</t>
  </si>
  <si>
    <t>Revisão das localidades</t>
  </si>
  <si>
    <t>Revisão Área de Relevância</t>
  </si>
  <si>
    <t>Revisão do Resultado Esperado</t>
  </si>
  <si>
    <t>6.1</t>
  </si>
  <si>
    <t>6.2</t>
  </si>
  <si>
    <t>6.3</t>
  </si>
  <si>
    <t>PLANOS DE AÇÃO NACIONAIS DE CONSERVAÇÃO DE ESPÉCIES AMEAÇADAS DE EXTINÇÃO - PAN</t>
  </si>
  <si>
    <t>PLANO DE AÇÃO NACIONAL PARA A CONSERVAÇÃO DO TATU-BOLA</t>
  </si>
  <si>
    <t>1. Atualizar as áreas de ocorrência das espécies (Tolypeutes tricinctus e Tolypeutes matacus ) e avaliar as principais ameaças ao longo de suas distribuições
geográficas.</t>
  </si>
  <si>
    <t>2. Mobilizar as comunidades locais, em áreas de ocorrência de Tolypeutes tricinctus , bem como a sociedade em geral, sobre a importância da proteção da
espécie na Caatinga e no Cerrado.</t>
  </si>
  <si>
    <t>3. Ampliar o conhecimento sobre a biologia e ecologia (dinâmica populacional, variabilidade genética e vulnerabilidade às alterações antrópicas) para o
direcionamento de estratégias de conservação dos tatus-bola (Tolypeutes tricinctus e Tolypeutes matacus ).</t>
  </si>
  <si>
    <t>4. Ampliar, qualificar e integrar a fiscalização para coibir a caça do tatu-bola (Tolypeutes tricinctus ).</t>
  </si>
  <si>
    <t>5. Reduzir a taxa de perda de hábitat de Tolypeutes tricinctus nos próximos cinco anos.</t>
  </si>
  <si>
    <t>6. Promover a conectividade entre as populações de Tolypeutes tricinctus nos próximos cinco anos.</t>
  </si>
  <si>
    <t>Mapa atualizado da
distribuição da espécie</t>
  </si>
  <si>
    <t>Mapa de distribuição potencial das espécies</t>
  </si>
  <si>
    <t>Mapa atualizado da distribuição da espécie</t>
  </si>
  <si>
    <t>Mapa de localização das ameaças e relatório da caracterização nas diferentes regiões</t>
  </si>
  <si>
    <t>Rede criada e articulada</t>
  </si>
  <si>
    <t>Plano de captação de recurso elaborado e executado</t>
  </si>
  <si>
    <t>Relatórios de monitoramento da implantação dos programas de educação</t>
  </si>
  <si>
    <t>Plano de comunicação elaborado e iniciado</t>
  </si>
  <si>
    <t>Problemas, oportunidades e potencialidades de alternativas de renda identificados</t>
  </si>
  <si>
    <t>Parcerias estabelecidas e práticas sustentáveis implementadas</t>
  </si>
  <si>
    <t>Campanha criada e relatório anual das articulações realizadas</t>
  </si>
  <si>
    <t>Mapa e relatório contendo visão atualizada das populações de Tolypeutes tricinctus pelo menos em áreas protegidas</t>
  </si>
  <si>
    <t>Genoma do Tolypeutes tricinctus, publicação contendo dados sobre parentesco, nível de endogamia, estrutura de populações e sistemática de ambas espécies</t>
  </si>
  <si>
    <t>Identificação da composição da dieta, da utilização do hábitat e padrão de atividade</t>
  </si>
  <si>
    <t xml:space="preserve">Protocolo de destinação, Manual de manutenção em cativeiro dos tatus-bola, Publicação com dados biológicos </t>
  </si>
  <si>
    <t>Publicação caracterizando a resposta das espécies a áreas antropizadas e preservadas</t>
  </si>
  <si>
    <t>Informações enviadas semestralmente</t>
  </si>
  <si>
    <t>Rede de instituições criada e articulada</t>
  </si>
  <si>
    <t>Diagnóstico da situação da caça elaborado</t>
  </si>
  <si>
    <t>Banco de dados criado, atualizado e disponibilizado na rede</t>
  </si>
  <si>
    <t>Operações de fiscalização realizadas</t>
  </si>
  <si>
    <t>Agentes fiscalizadores capacitados</t>
  </si>
  <si>
    <t>TACs e transações penais realizados em benefícios da espécie</t>
  </si>
  <si>
    <t>Campanha criada</t>
  </si>
  <si>
    <t>Mapas temáticos elaborados</t>
  </si>
  <si>
    <t>Propostas elaboradas</t>
  </si>
  <si>
    <t>Relatórios e mapas</t>
  </si>
  <si>
    <t>Relatório anual do progresso das articulações; Unidades criadas</t>
  </si>
  <si>
    <t xml:space="preserve"> Relatórios anuais sobre a implementação das Ucs </t>
  </si>
  <si>
    <t xml:space="preserve"> Relatório anual sobre desmatamento do Cerrado e da Caatinga</t>
  </si>
  <si>
    <t xml:space="preserve">Proposta de criação de RPPNs e proprietários rurais incluídos em PSA; oficinas realizadas  </t>
  </si>
  <si>
    <t xml:space="preserve">Protocolo elaborado </t>
  </si>
  <si>
    <t>Protocolos inseridos nos Termos de Referência</t>
  </si>
  <si>
    <t>Programas de prevenção de incêndio implementados nas áreas de ocorrência</t>
  </si>
  <si>
    <t>Populações prioritárias identificadas</t>
  </si>
  <si>
    <t>Projeto piloto iniciado</t>
  </si>
  <si>
    <t>José Anderson Feijó (UFPB)</t>
  </si>
  <si>
    <t>Teresa Cristina Anacleto (UNEMAT)</t>
  </si>
  <si>
    <t>Flavia Miranda (IUCN/SSC/ASASG/Proj.Tamanduá/UFMG)</t>
  </si>
  <si>
    <t xml:space="preserve">Liana Sena (Assoc. Caatinga) </t>
  </si>
  <si>
    <t>Carlos Rodrigo Castro Schlaefli (Assoc.Caatinga)</t>
  </si>
  <si>
    <t>Grasiely (ICMBio CR06)</t>
  </si>
  <si>
    <t>Maria Izolda Monte Cardoso (IBAMA-PI)</t>
  </si>
  <si>
    <t>Karlla Celma B. L. Gomes (ICMBio/CR5)</t>
  </si>
  <si>
    <t>René Geraldo C. S. Junior (UNIVASF)</t>
  </si>
  <si>
    <t>Fabrício Rodrigues dos Santos (UFMG)</t>
  </si>
  <si>
    <t>Adriana Bocchiglieri (UFS)</t>
  </si>
  <si>
    <t>Leane Gondim (PZGV)</t>
  </si>
  <si>
    <t>Lilian Catenacci (UFPI)</t>
  </si>
  <si>
    <t xml:space="preserve">José Tiago Santos (ESEC Raso Catarina) </t>
  </si>
  <si>
    <t xml:space="preserve">José Tiago Santos (ESEC Raso da Catarina) </t>
  </si>
  <si>
    <t>Francisco Marcelo N. Beserra (BPMA-CE)</t>
  </si>
  <si>
    <t>Liana Sena (Assoc. Caatinga)</t>
  </si>
  <si>
    <t>Gerson Buss (CPB/ICMBio)</t>
  </si>
  <si>
    <t>Ewerton Torres (Associação Caatinga)</t>
  </si>
  <si>
    <t xml:space="preserve">José Alves de S. Filho (CRAD UNIVASF) </t>
  </si>
  <si>
    <t xml:space="preserve">Luiz Sergio Ferreira Martins (PARNA Grande Sertão Veredas) </t>
  </si>
  <si>
    <t xml:space="preserve">Grasiely Tavares (ICMBio/CR6) </t>
  </si>
  <si>
    <t xml:space="preserve">Samuel Victor D. Portela (Assoc. Caatinga) </t>
  </si>
  <si>
    <t>Marcelo Reis (ICMBio)</t>
  </si>
  <si>
    <t>Marco Antônio Alves Schetino (UFMG)</t>
  </si>
  <si>
    <t>Mapa atualizado com os registros  antigos e atuais (depois de 2000). Entrevistas a pesquisadores que trabalham ou trabalharam na área de ocorrência da espécie. Trabalhos de campo em áreas de possíveis locais de ocorrência.</t>
  </si>
  <si>
    <t>Mapa de distribuição histórica e atual. Mapa com limites de distribuição da espécie.</t>
  </si>
  <si>
    <t>Dificuldade na obtenção de recursos e envolvimento dos demais colaboradores</t>
  </si>
  <si>
    <t>Anderson Feijó</t>
  </si>
  <si>
    <t xml:space="preserve">Melhorar a rede de comunicação entre pesquisadores do grupo PAN Tatu Bola.  </t>
  </si>
  <si>
    <t xml:space="preserve">Anderson Feijo ja fez uma primeira versão do mapa de sua dsitribuição potencial </t>
  </si>
  <si>
    <t>1ª versão do mapa de distribuiçãp potencial</t>
  </si>
  <si>
    <t>Áreas novas de ocorrência da espécie foi detectada em Minas Gerais, Goias e Tocantins, ampliando o número de estados de que se tem conhecimento atual do T. tricinctus. Novos esforços estão em andamento visando detectar outras localidades.</t>
  </si>
  <si>
    <t>1ª versão do mapa de distribuiçãp atual</t>
  </si>
  <si>
    <t>Dificuldade na obtenção de recursos. Projeto enviado a Fundação Boticário em 2014, mas não contemplado.</t>
  </si>
  <si>
    <t>Obtenção de novos registros de ocorrência da espécie nos estados do Mato Grosso e Mato Grosso do Sul decorrentes de consulta ampla a pesquisadores. Confirmação de presença de indivíduos em localidade de ocorrência histórica. Nina continua trabalhando na região.</t>
  </si>
  <si>
    <t>novos registros de ocorrência atual</t>
  </si>
  <si>
    <t>Nina Attias</t>
  </si>
  <si>
    <t>Captação de recursos pela Associação Caatinga para a realização da ação pelo projeto Boticário com enfoque para a região oeste do Piauí (sub-bacia do rio Poti)</t>
  </si>
  <si>
    <t>nenhum</t>
  </si>
  <si>
    <t>Flavia Miranda</t>
  </si>
  <si>
    <t>A rede não foi criada</t>
  </si>
  <si>
    <t xml:space="preserve">Liana Sena </t>
  </si>
  <si>
    <t>saber com o Rodrigo o andamento da ação.  Se nada ainda foi feito a ação esta atrasada</t>
  </si>
  <si>
    <t>contatar o articulador</t>
  </si>
  <si>
    <t>Liana vai preencher</t>
  </si>
  <si>
    <t xml:space="preserve">Ainda não executado. </t>
  </si>
  <si>
    <t>reformular a ação.</t>
  </si>
  <si>
    <t>a articuladora não esta na reunião e não mandou informações sobre a ação</t>
  </si>
  <si>
    <r>
      <t xml:space="preserve">Avaliar na próxima monitoria a viabilidade desta ação até o fim do PAN Tatu Bola e simplificar a ação.  </t>
    </r>
    <r>
      <rPr>
        <b/>
        <sz val="11"/>
        <rFont val="Calibri"/>
        <family val="2"/>
        <scheme val="minor"/>
      </rPr>
      <t>Contactar a articuladora.</t>
    </r>
  </si>
  <si>
    <t>Contactar a articuladora.</t>
  </si>
  <si>
    <t>o articulador não esta na reunião e não mandou informações sobre a ação</t>
  </si>
  <si>
    <t>Parcialmente contemplado no projeto do Boticário da Associação Caatinga</t>
  </si>
  <si>
    <t>Flávia Miranda</t>
  </si>
  <si>
    <t>Dissertação Helena Tadiello (USP). Tecidos coletados por Nina Attias (UFMS) de T. matacus. Tese em andamento do Marco Antônio (UFMG).</t>
  </si>
  <si>
    <t>Tese de mestrado de Helena Tadiello (USP)</t>
  </si>
  <si>
    <t>Incluir estimativas demográficas (efetivo populacional e tendência das populações)</t>
  </si>
  <si>
    <t>Tese em andamento da Nina Attias (UFMS) e artigo em preparação da Adriana B. (UFS).</t>
  </si>
  <si>
    <t>Um casal de tatu-bola (vindo de apreensão) foi levando para cativeiro no Zoo de Brasília, com nascimento de 1 filhote, mas que veio a óbito 2 dias depois.  Um animal apreendido em Pernambuco demorou para ser destinado e acabou falecendo no CETAS.</t>
  </si>
  <si>
    <t>Marcelo Reis</t>
  </si>
  <si>
    <t>dividir em duas ações : elaborar fluxo de destinação de animais apreendidos ou resgatados e protocolos de manutenção ex situ.</t>
  </si>
  <si>
    <t xml:space="preserve">Tese em andamento da Nina Attias (UFMS) e artigo em preparação da Adriana B. (UFS) e Futura Tese de Liana Sena. </t>
  </si>
  <si>
    <t>Projeto submetido ao Boticario, mas não aprovado. Dificuldade na obtenção de recursos</t>
  </si>
  <si>
    <t>grupo assessor</t>
  </si>
  <si>
    <t>Acão será incorporada pela ação 2.1  reformulada</t>
  </si>
  <si>
    <t>Contactar o articulador.</t>
  </si>
  <si>
    <t xml:space="preserve"> Contactar o articulador e  Hugo Fernandes-Ferreira (UFRPE) em relação a Tese de Caça no Brasil.</t>
  </si>
  <si>
    <t>Contactar o articulador</t>
  </si>
  <si>
    <t>A portaria do MMA 189 de 22 de maio de 2014 que registrou o tatu-bola entre as espécies prioritárias para a fiscalização da caça.</t>
  </si>
  <si>
    <t xml:space="preserve">Gerson Buss (ICMBio/CPB), </t>
  </si>
  <si>
    <t>Contactar o articulador. Verificar o resultado da força tarefa Portaria MMA 189/2014</t>
  </si>
  <si>
    <t>A articuladora não esta na reunião e não mandou informações sobre a ação</t>
  </si>
  <si>
    <t>O articulador não esta na reunião e não mandou informações sobre a ação</t>
  </si>
  <si>
    <t>PRENCHER LIANA</t>
  </si>
  <si>
    <t>Passar para ação continua até o final do PAN. Liana contactará o possível futuro articulador  (Sandino Moreira) responsável pela Educação Ambiental na Associação Caatinga</t>
  </si>
  <si>
    <t>Gerson preencher</t>
  </si>
  <si>
    <t xml:space="preserve">Projeto Aprovado da Associação Caatinga no Boticario que tem como objetivo essa ação para a região do Piaui </t>
  </si>
  <si>
    <t>Dificuldades políticas para criação de unidades de conservação.</t>
  </si>
  <si>
    <t>Absorvida pela ação 5.2.</t>
  </si>
  <si>
    <t>Criação do Refugio de Vida Silvestre Tatu Bola</t>
  </si>
  <si>
    <t>Consultar o articulador</t>
  </si>
  <si>
    <t>Texto sobre métodos de captura em elaboração</t>
  </si>
  <si>
    <t>Depende da ação 5.9. O ICMBio esta conversando com o IBAMA para adoção de protocolos nos processos de licenciameto.</t>
  </si>
  <si>
    <t>Consultar o articulador e verificar a viabilizar e prioridade dessa ação com relação a conservação do tatu-bola.</t>
  </si>
  <si>
    <t xml:space="preserve">Ação em andamento (Fase inicial),  coleta de tecidos sendo realizadas para análises populacionais e identificação da diversidade genética e estruturação populacional. </t>
  </si>
  <si>
    <t>Fase inicial</t>
  </si>
  <si>
    <t>Marco Antônio</t>
  </si>
  <si>
    <t xml:space="preserve">Dependente das ações 1.1, 1.2, 1.3, 3.1, 3.2 e 3.5. Contato com outros articuladores serão realizados após a avaliação desta tabela. </t>
  </si>
  <si>
    <t>2.1 Criar uma Rede de Comunição Interna do PAN Tatu-bola  para integrar todos os atores apoiadores e potenciais colaboradores.</t>
  </si>
  <si>
    <t xml:space="preserve">Atualizar o contato dos parceiros do PAN Tatu-Bola. Criar um grupo de email e mante-lo ativo. </t>
  </si>
  <si>
    <t>Outubro/2015</t>
  </si>
  <si>
    <t>Novembro/2015</t>
  </si>
  <si>
    <t>2.4 Elaborar e executar plano de comunicação externa para a divulgação do PAN Tatu Bola.</t>
  </si>
  <si>
    <t>Portal Xenarthra - UFMG</t>
  </si>
  <si>
    <t>2.7 Articular uma campanha para associar a conservação do tatu-bola (T. tricinctus) a conservação da Caatinga.</t>
  </si>
  <si>
    <t>Liana Sena</t>
  </si>
  <si>
    <t>icluir: Claudia B. Campos (Pró-carnivoros)</t>
  </si>
  <si>
    <t>incluir: Sofia Marques Silva (MPEG)</t>
  </si>
  <si>
    <t>Outubro/ 2015</t>
  </si>
  <si>
    <t>Julho/2016</t>
  </si>
  <si>
    <t>Nina Attias (UFMS); Mariana Catapani (Projeto Tamandua); Grazieli Soresine (UFMS), Adriana B. (UFS), Filipe Reis (Zoo de Brasília)</t>
  </si>
  <si>
    <t>Contactar a Leane (Zoo BA)</t>
  </si>
  <si>
    <t>4.7 Implantar campanha alertando sobre implicações legais da caça do tatu-bola (T. tricinctus).</t>
  </si>
  <si>
    <t>??????????</t>
  </si>
  <si>
    <t>Sandino Moreira (Associação Caatinga)</t>
  </si>
  <si>
    <t>confirmar com o articulador</t>
  </si>
  <si>
    <t>Julho/ 2016</t>
  </si>
  <si>
    <t>Claudia B. Campos (Pro-carnivoros); Anderson Feijó (UFPB) Retirar Ivy Nunes;</t>
  </si>
  <si>
    <t>Samuel Portela (Associação Caatinga)</t>
  </si>
  <si>
    <t>incluir: Thiago Soares (associação caatinga)</t>
  </si>
  <si>
    <t>Claudia B. Campos (Pro-carnivoros)</t>
  </si>
  <si>
    <t>Nina Attias (UFMS)</t>
  </si>
  <si>
    <t>Julho/2017</t>
  </si>
  <si>
    <t>Sofia M. Silva (MPEG)</t>
  </si>
  <si>
    <t>excluída</t>
  </si>
  <si>
    <t>Reduzir o risco de extinção de Tolypeutes tricinctus para a categoria “Vulnerável” e avaliar adequadamente o estado de conservação de Tolypeutes matacus.</t>
  </si>
  <si>
    <t>11/2016 (virtual)</t>
  </si>
  <si>
    <t xml:space="preserve">Adriana Bocchiglieri (UFS), Flavia Miranda, Francisco Marcelo N. Beserra (BPMA-CE), José Alves de S. Filho (CRAD UNIVASF), José Tiago Santos (ESEC Raso da Catarina), 
Liana Sena (Assoc. Caatinga), Marcelo Reis (ICMBio)
Romário B. Dias (UFPI), Wallisson B.M. Pacheco (UFPI) 
</t>
  </si>
  <si>
    <t>Nina Attias (EMBRAPA Pantanal)</t>
  </si>
  <si>
    <t xml:space="preserve">André Restel, Fabrício Santos (UFMG), Flavia Miranda, 
Guilherme Mourão (EMBRAPA Pantanal), José Anderson Feijó (UFPB), Lilian Catenacci (UFPI), Teresa Cristina Anacleto (UNEMAT), Walfrido Tomas (EMBRAPA Pantanal) 
</t>
  </si>
  <si>
    <t>André Restel, Fernando Tizianel (PARNA Serra da Capivara),  Guilherme Mourão (EMBRAPA Pantanal), José Alves de S. Filho (CRAD UNIVASF), José Tiago Santos (ESEC Raso da Catarina), Lilian Catenacci (UFPI), Luiz Sergio Ferreira Martins Nina Attias (PARNA Grande Sertão Veredas), Marcelo Reis (ICMBio), Teresa Cristina Anacleto (UNEMAT), Walfrido Tomas (EMBRAPA Pantanal), Claudia B. Campos (Pró-carnivoros)</t>
  </si>
  <si>
    <t xml:space="preserve">Atualização do mapa produzido no primeiro ano do PAN.  Trabalhos de campo e confirmação atual da espécie em áreas de ocorrência histórica, a exemplo de Gentil do Ouro, Bahia. </t>
  </si>
  <si>
    <t>Mapa atualizado de ocorrência da espécie.</t>
  </si>
  <si>
    <t>Novas dados de ocorrëncia atual e histórica obtidos de pesquisadores que trabalham na Caatinga e Cerrado. Novos registros históricos baseados em espécimes de museus estrangeiros. Trabalhos de campo e registro de novas populações, a exemplo do Cänion do Rio Poti, Piauí.</t>
  </si>
  <si>
    <t xml:space="preserve">Os novos registros estão se tornando mais escassos.  </t>
  </si>
  <si>
    <t>Ampliar os trabalhos de campo. Expandir o contato com outros núcleos de pesquisa (universidades, ONG, Zoológicos, CETAS, Policia Ambiental) nos estados que o Tatu bola ocorre.</t>
  </si>
  <si>
    <t>Obtenção de novos registros de ocorrência da espécie nos estados do Mato Grosso e Mato Grosso do Sul decorrentes de consulta ampla a pesquisadores. Confirmação de presença de indivíduos em localidade de ocorrência histórica. Novos pontos decorrentes de entrevistas realizadas a pesquisadores. Está sendo feito levantamento de novas ocorrências através de entrevistas realizadas em áreas de Cerrado do Mato Grosso do Sul.</t>
  </si>
  <si>
    <t xml:space="preserve">Açao em andamento mas esse objetivo é muito amplo e nao será encerrado em curto periodo de tempo. Estamos com financiamento a longo prazo do Boticario e no próximo ano teremos um mapa atulaizado. </t>
  </si>
  <si>
    <t xml:space="preserve">Liana Sena (UFMG) </t>
  </si>
  <si>
    <t xml:space="preserve">Ana Helena Mendes Lustosa (NEA/IBAMA/PI), Fabiano Pessoa (IBAMA/PI), Fernando Tizianel (PARNA Serra da Capivara),  Francisco Marcelo N. Beserra (BPMA-CE), Grasiely Tavares (ICMBio/CR6), José Tiago Santos (ESEC Raso da Catarina), Karlla Celma B. L. Gomes (ICMBio/CR5), Lilian Catenacci (UFPI), Maria Izolda Monte Cardoso (IBAMA-PI), Marília Marini (ICMBio), René Geraldo C. S. Junior (UNIVASF), Tânia Martins (Rede Mata Viva) 
</t>
  </si>
  <si>
    <t>Aby Rodrigues (Assoc. Caatinga), Flavia Miranda, José Tiago Santos (ESEC Raso da Catarina), Liana Sena (Assoc. Caatinga), René Geraldo C. S. Junior (UNIVASF), Samuel Victor D. Portela (Assoc. Caatinga)</t>
  </si>
  <si>
    <t>Ana Helena Mendes Lustosa (NEA/IBAMA/PI), Fernando Tizianel (PARNA Serra da Capivara), Francisco Marcelo N. Beserra (BPMA-CE), Grasiely Tavares (ICMBio/CR6), José Tiago (ESEC do Raso da Catarina), Karlla Celma B. L. Gomes (ICMBio/CR5), Lilian Catenacci (UFPI), Maria Izolda Monte Cardoso (IBAMA-PI), René Geraldo C. S. Junior (UNIVASF)</t>
  </si>
  <si>
    <t>Ana Helena Mendes Lustosa (NEA/IBAMA/PI), André Pessoa (Jornal), Fernando Tizianel (PARNA Serra da Capivara), Francisco Marcelo N. Beserra (BPMA-CE), Jakeline Mastria (Geas Brasil), José Tiago Santos (ESEC Raso da Catarina), Karlla Celma B. L. Gomes (ICMBio/CR5), Karlla Celma B. L. Gomes (ICMBio/CR5), Lilian Catenacci (UFPI), Maria Izolda Monte Cardoso (IBAMA-PI), Tânia Martins (Rede Mata Viva)</t>
  </si>
  <si>
    <t>Ana Helena Mendes Lustosa (NEA/IBAMA/PI), Fabiano Pessoa (IBAMA/PI), Fernando Tizianel (PARNA Serra da Capivara), José Tiago Santos (ESEC Raso da Catarina), Karlla Celma B. L. Gomes (ICMBio/CR5), Maria Izolda Monte Cardoso (IBAMA-PI), René Geraldo C. S. Junior (UNIVASF)</t>
  </si>
  <si>
    <t>José Tiago Santos (ESEC Raso da Catarina), Maria Izolda Monte Cardoso (IBAMA-PI), René Geraldo C. S. Junior (UNIVASF)</t>
  </si>
  <si>
    <t>Carlos Rodrigo Castro Schlaefli (Assoc.Caatinga), Flavia Miranda (IUCN)</t>
  </si>
  <si>
    <t>Liana criou um grupo do PAN Tatu no yahoo grupos em dezembro de 2016 e convidou todos que participaram da elaboração do PAN.</t>
  </si>
  <si>
    <t>Ação não iniciada.</t>
  </si>
  <si>
    <t xml:space="preserve">Devido ao financiamento da Fundacao Boticário temos um site falando sobre a especies e a importancia de preserva-la. </t>
  </si>
  <si>
    <t>Articulador pediu para se desligar do PAN</t>
  </si>
  <si>
    <t>Fluxo de destinação elaborado e publicado.</t>
  </si>
  <si>
    <t xml:space="preserve">Manual de manutenção em cativeiro dos tatus-bola, Publicação com dados biológicos </t>
  </si>
  <si>
    <t>Liana Sena (UFMG)</t>
  </si>
  <si>
    <t xml:space="preserve">Fernando Tizianel (PARNA Serra da Capivara), José Tiago Santos (ESEC Raso Catarina), Karlla Celma B. L. Gomes (ICMBio/CR5), Leane Gondim (PZGV), Luiz Sergio Ferreira Martins (PN Grande Sertão Veredas), Marcelo Reis (ICMBio),  Onildo João Marini Filho (CECAT/ICMBio), Claúdia Campos (Pró-Carnívoros)
</t>
  </si>
  <si>
    <t xml:space="preserve">Helena Tadiello de Moraes (IB/USP), José Tiago Santos (ESEC Raso Catarina), Marcelo Reis (ICMBio), Marco Antônio Alves Schetino (UFMG), Sofia Marques Silva (MPEG)
</t>
  </si>
  <si>
    <t xml:space="preserve">Guilherme Mourão (EMBRAPA Pantanal), José Tiago Santos (ESEC Raso Catarina), Marcelo Reis (ICMBio), Nina Attias (EMBRAPA Pantanal)
</t>
  </si>
  <si>
    <t>Flavia Miranda, Nina Attias (UFMS); Mariana Catapani (Projeto Tamandua); Grazieli Soresine (UFMS), Adriana B. (UFS)</t>
  </si>
  <si>
    <t>Flavia Miranda, Nina Attias (UFMS); Mariana Catapani (Projeto Tamandua); Grazieli Soresine (UFMS), Adriana B. (UFS), Filipe Reis (Zoo de Brasília)</t>
  </si>
  <si>
    <t xml:space="preserve">Atualmente estamos na fase de coleta de material biológico das espécies. Temos apenas 4 indivíduos amostrados de T. tricinctus. Outras amostras de T. tricinctus e T. matacus estão sendo analisadas por Helena Tadiello. </t>
  </si>
  <si>
    <t>Não temos financiamento apropriado para execução do genoma do T. tricinctus, mas estamos em contato com grupos que estariam dispostos a executar esta parte, independente dos pesquisadores do PAN.  Estamos utilizando financiamento do CNPq e Boticário para alguns estudos preliminares com os poucos exemplares que obtivemos.</t>
  </si>
  <si>
    <t>Fabrício Santos</t>
  </si>
  <si>
    <t>Conversar com os responsáveis pelo Edital CEPF do Cerrado, para incluir T. tricinctus e T. matacus como espécies do Cerrado também, que poderiam receber recursos neste Edital.  Facilitar a divulgação desta ação para os grupos que encontrarem animais que podem ter sangue retirado para análises genéticas.</t>
  </si>
  <si>
    <t>Dados em análise</t>
  </si>
  <si>
    <t>Tese em andamento Nina Attias (UFMS).</t>
  </si>
  <si>
    <t>Adriana Bocchiglieri</t>
  </si>
  <si>
    <t>Apesar da necessidade e urgência da ação, ainda nada foi feito de efetivo. Já houve um caso de recebimento de um espécime no nordeste (PE) em 2015, quando se iniciou no grupo a discussão sobre a destinação desses indivíduos. Entretanto, não se chegou a um consenso e o animal acabou falecendo no CETAS. Recentemente, foi recebido no CETAS de Brasília um espécime macho e apesar de ainda não ter o fluxo, foi sugerido o envio ao Zoo de Brasília que é o único zoológico com a espécie em cativeiro (Ação 3.5). Justificativa: a espécie não ocorre na região, aparentemente o animal já estava em cativeiro, estava com parasitas e pode reforçar o plantel do Zoo que atualmente possui apenas um casal.</t>
  </si>
  <si>
    <t xml:space="preserve">Faltou tempo e comunicação entre os participantes do grupo de discussão e existe uma indefinição do papel institucional (oficialização) do ICMBio nesse processo. </t>
  </si>
  <si>
    <t>Preparar uma minuta do fluxo e Iniciar novamente a discussão</t>
  </si>
  <si>
    <t>O articulador ficará responsável pela elaboração da minuta</t>
  </si>
  <si>
    <t>Desde 2015 existe um casal no Zoo de Brasília. Em Outubro de 2015 ocorreu o nascimento de um indivíduo. Entretanto, o mesmo faleceu 3 dias após o nascimento. Vários dados já foram levantados, faltando a elaboração do Protocolo.</t>
  </si>
  <si>
    <t xml:space="preserve">Faltou tempo a elaboração do Protocolo (organizar as informações já obtidas de forma estruturada)  </t>
  </si>
  <si>
    <t>Elaborar o protocolo com as informações existentes.</t>
  </si>
  <si>
    <t>Antonia Fernandes (IDEMA- RN), Fernando Tizianel (PARNA Serra da Capivara), Francisco Marcelo N. Beserra (BPMA-CE), Karlla Celma B. L. Gomes (ICMBio/CR5), Maria Izolda Monte Cardoso (IBAMA-PI), René Geraldo C. S. Junior (UNIVASF)</t>
  </si>
  <si>
    <t>Francisco Marcelo N. Beserra (BPMA-CE), Karlla Celma B. L. Gomes (ICMBio/CR5), Lilian Catenacci (UFPI), Fernando Tizianel (PARNA Serra da Capivara), Maria Izolda NEA (IBAMA), Ewerton Torres Melo (Assoc. Caatinga), Antonia Fernandes (IDEMA- RN)</t>
  </si>
  <si>
    <t>Fernando Tizianel (PARNA Serra da Capivara), Flavia Batista (RAN/ICMBio), Francisco Marcelo N. Beserra (BPMA-CE), Karlla Celma B. L. Gomes (ICMBio/CR5), Maria Izolda NEA (IBAMA), Ewerton Torres Melo (Assoc. Caatinga), Antonia Fernandes (IDEMA- RN)</t>
  </si>
  <si>
    <t>Antonia Fernandes (IDEMA- RN), Fernando Tizianel (PARNA Serra da Capivara), Francisco Marcelo N. Beserra (BPMA-CE),  Grasiely Tavares (ICMBio/CR6), Karlla Celma B. L. Gomes (ICMBio/CR5)</t>
  </si>
  <si>
    <t xml:space="preserve">Antonia Fernandes (IDEMA- RN), Fernando Tizianel (PARNA Serra da Capivara), Francisco Marcelo N. Beserra (BPMA-CE), José Tiago Santos (ESEC Raso Catarina), Karlla Celma B. L. Gomes (ICMBio/CR5), Liana Sena (Assoc. Caatinga), Marcelo Reis (ICMBio)                 </t>
  </si>
  <si>
    <t>Antonia Fernandes (IDEMA- RN), Fernando Tizianel (PARNA Serra da Capivara), Grasiely Tavares (ICMBio/CR6), José Tiago Santos (ESEC Raso Catarina), Karlla Celma B. L. Gomes (ICMBio/CR5), Maria Izolda Monte Cardoso (IBAMA-PI)</t>
  </si>
  <si>
    <t>Antonia Fernandes (IDEMA- RN), Ewerton Torres Melo (Assoc. Caatinga), Fernando Tizianel (PARNA Serra da Capivara), Francisco Marcelo N. Beserra (BPMA-CE), José Tiago Santos (ESEC Raso Catarina), Maria Izolda NEA (IBAMA), Tânia Martins (Rede Mata Viva)</t>
  </si>
  <si>
    <t>Dificuldades de contactar os colaboradores e dificuldades de organizar a equipe de apoio na UC. Entretanto, as correspondencias já foram elaboradas e serão encaminhadas ainda no mês de outubro de 2016.</t>
  </si>
  <si>
    <t>Ação depende dos resultados das anteriores e carece de recursos</t>
  </si>
  <si>
    <t>O grupo considerou que não basta só criar a campanha, é preciso implantá-la. Sendo assim, o texto da ação foi alterado (incluído o verbo "implantar") e a data de término foi estendido até o final do PAN considerando que é uma ação contínua.</t>
  </si>
  <si>
    <t>Incluir Osmar Barreto Borges</t>
  </si>
  <si>
    <t>José Alves de S. Filho (CRAD UNIVASF), Teresa Cristina Anacleto (UNEMAT), Claudia B. Campos (Pro-carnivoros); Anderson Feijó (UFPB)</t>
  </si>
  <si>
    <t xml:space="preserve">Fernando Tizianel (PARNA Serra da Capivara), José Alves de S. Filho (CRAD UNIVASF), Luiz Sergio Ferreira Martins (PARNA Grande Sertão Veredas), Marcelo Reis (ICMBio), Samuel Victor D. Portela (Assoc. Caatinga), Thiago Soares (associação caatinga) </t>
  </si>
  <si>
    <t xml:space="preserve">Grasiely Tavares (ICMBio/CR6), Karlla Celma B. L. Gomes (ICMBio/CR5), Luiz Sergio Ferreira Martins (PARNA Grande Sertão Veredas), Fernando Tizianel (PARNA Serra da Capivara), Claudia B. Campos (Pro-carnivoros)                 
</t>
  </si>
  <si>
    <t>Lilian Catenacci (UFPI), Ewerton Torres Melo (Assoc. Caatinga)</t>
  </si>
  <si>
    <t xml:space="preserve">Adriana Bocchiglieri (UFS), Marília Marini (ICMBio), Nina Attias (UFMS) </t>
  </si>
  <si>
    <t>Grasiely Tavares (ICMBio/CR6), Karlla Celma B. L. Gomes (ICMBio/CR5), Marília Marini (ICMBio)</t>
  </si>
  <si>
    <t>Kurtis Bastos  (PREVFOGO IBAMA-CE), René Geraldo C. S. Junior (UNIVASF)</t>
  </si>
  <si>
    <t xml:space="preserve">Grasiely Tavares (ICMBio/CR6), Karlla Celma B. L. Gomes (ICMBio/CR5), Marcelo Reis (ICMBio), Claudia B. Campos (Pro-carnivoros) </t>
  </si>
  <si>
    <t>Elaborado e aprovado com o apoio da Fundação Grupo Boticário o Programa de Conservação do Tatu-bola (Tolypeutes tricinctus) que prevê a criação de no mínimo duas RPPNs e a elaboração de uma proposta de criação de uma Unidade de Conservação pública em áreas de ocorrêrncia do animal. RPPN Serra das Almas está em fase de ampliação em mais 454ha. Embora o processo de compra não esteja concluido, a área já é tratada e gerida como RPPN.</t>
  </si>
  <si>
    <t>Áreas de ocorrência da espécie identificadas</t>
  </si>
  <si>
    <t xml:space="preserve">Foram feitas inúmeras tentativas de contato com o ICMBio (em diversas instâncias, inclusive com a presidência), porém nunca foi dado retorno. "Apesar do esforço descomunal de articulação e estudos para a criação das duas UC's não tivemos qualquer apoio do ICMBIO e do PAN tatu bola". Como exemplo o mesmo cirta o caso da RVS Tatu-bola em Pernambuco e do PN Boqueirão da Onça. </t>
  </si>
  <si>
    <t>Participou da oficina de elaboração como representante da CR06, porém, a UC que ela trabalha não tem relação com a área de abrangência do PAN. A articuladora repassou os produtos do PAN para a CR06 porém não teve um posicionamento de quem seria o representante da CR no PAN. É preciso substituir o articulador. Renata vai entrar em contato com a CR06 para tentar essa indicação.</t>
  </si>
  <si>
    <t>Já existem várias informações, entretanto, não foram consolidadas e organizadas.</t>
  </si>
  <si>
    <t>Falta a elaboração do protocolo.</t>
  </si>
  <si>
    <t>Samuel Portela</t>
  </si>
  <si>
    <t>Falta de apoio do ICMBio e do PAN nas tentativas/possibilidades de criação de UC que surgiram.</t>
  </si>
  <si>
    <t>José Alves</t>
  </si>
  <si>
    <t>Grasiely Tavares</t>
  </si>
  <si>
    <t>Não houve articulação para execução da ação; falta de tempo dos envolvidos.</t>
  </si>
  <si>
    <t>Incluri Flávia Miranda</t>
  </si>
  <si>
    <t>Adriana Bocchiglieri (UFS), Helena Tadiello de Moraes (IB/USP), José Anderson Feijó (UFPB), Marcelo Reis (ICMBio), Marília Marini (ICMBio), Teresa Cristina Anacleto (UNEMAT), Sofia M. Silva (MPEG)</t>
  </si>
  <si>
    <t xml:space="preserve">Adriana Bocchiglieri (UFS), Fabrício Santos (UFMG),
Flávia Miranda, Helena Tadiello de Moraes (IB/USP), José Anderson Feijó (UFPB), Lilian Catenacci (UFPI), Luiz Sergio Ferreira Martins (PARNA Grande Sertão Veredas), Marco Antônio Alves Schetino (UFMG), Marília Marini (ICMBio),  Teresa Cristina Anacleto (UNEMAT) 
</t>
  </si>
  <si>
    <t>André Pessoa, Ewerton Torres Melo (Assoc. Caatinga), Lilian Catenacci (UFPI), Marco Antônio Alves Schetino (UFMG)</t>
  </si>
  <si>
    <r>
      <t xml:space="preserve">Revisar os registros de ocorrência levantados na avaliação do estado de conservação de </t>
    </r>
    <r>
      <rPr>
        <i/>
        <sz val="11"/>
        <rFont val="Calibri"/>
        <family val="2"/>
        <scheme val="minor"/>
      </rPr>
      <t>Tolypeutes tricinctus</t>
    </r>
    <r>
      <rPr>
        <sz val="11"/>
        <rFont val="Calibri"/>
        <family val="2"/>
        <scheme val="minor"/>
      </rPr>
      <t>.</t>
    </r>
  </si>
  <si>
    <t>Adriana Bocchiglieri (UFS),  Antonia Fernandes (IDEMA- RN),  Flavia Miranda, Francisco Marcelo N. Beserra (BPMA-CE), José Tiago Santos (ESEC Raso da Catarina), 
Liana Sena (Assoc. Caatinga),  Marcelo Reis (ICMBio)
Marília Marini (ICMBio),  Romário B. Dias (UFPI), 
Wallisson B.M. Pacheco (UFPI); Claudia B. Campos (Pro-Carnivoros)</t>
  </si>
  <si>
    <t>Elencar elementos preditores de hábitats para ocorrência das espécies e conciliar com a modelagem de sua distribuição potencial passada, presente e futura.</t>
  </si>
  <si>
    <t xml:space="preserve">Adriana Bocchiglieri (UFS), André Restel, Gerson Buss (ICMBio/CPB), Anderson Feijó (UFPB), Marcelo Reis (ICMBio), Nina Attias (EMBRAPA Pantanal), Walfrido Tomas (EMBRAPA Pantanal), </t>
  </si>
  <si>
    <t xml:space="preserve">Adriana Bocchiglieri (UFS),  Flavia Miranda, Francisco Marcelo N. Beserra (BPMA-CE), José Alves de S. Filho (CRAD UNIVASF), José Tiago Santos (ESEC Raso da Catarina), Liana Sena (Assoc. Caatinga), Marcelo Reis (ICMBio), Romário B. Dias (UFPI), Wallisson B.M. Pacheco (UFPI)
</t>
  </si>
  <si>
    <r>
      <t xml:space="preserve">Identificar novas áreas de ocorrência de </t>
    </r>
    <r>
      <rPr>
        <i/>
        <sz val="11"/>
        <rFont val="Calibri"/>
        <family val="2"/>
        <scheme val="minor"/>
      </rPr>
      <t>Tolypeutes tricinctus</t>
    </r>
    <r>
      <rPr>
        <sz val="11"/>
        <rFont val="Calibri"/>
        <family val="2"/>
        <scheme val="minor"/>
      </rPr>
      <t>.</t>
    </r>
  </si>
  <si>
    <r>
      <t xml:space="preserve">Identificar áreas de ocorrência de </t>
    </r>
    <r>
      <rPr>
        <i/>
        <sz val="11"/>
        <rFont val="Calibri"/>
        <family val="2"/>
        <scheme val="minor"/>
      </rPr>
      <t>Tolypeutes matacus</t>
    </r>
    <r>
      <rPr>
        <sz val="11"/>
        <rFont val="Calibri"/>
        <family val="2"/>
        <scheme val="minor"/>
      </rPr>
      <t xml:space="preserve"> no Brasil.</t>
    </r>
  </si>
  <si>
    <t>Caracterizar as ameaças locais ao longo da distribuição geográfica das espécies.</t>
  </si>
  <si>
    <t>André Restel,  Fernando Tizianel (PARNA Serra da Capivara), Guilherme Mourão (EMBRAPA Pantanal), José Alves de S. Filho (CRAD UNIVASF), José Tiago Santos (ESEC Raso da Catarina), Lilian Catenacci (UFPI), Luiz Sergio Ferreira MartinsNina Attias (PARNA Grande Sertão Veredas), Marcelo Reis (ICMBio), Teresa Cristina Anacleto (UNEMAT), Walfrido Tomas (EMBRAPA Pantanal), Claudia B. Campos (Pró-carnivoros)</t>
  </si>
  <si>
    <t>2. Mobilizar as comunidades locais, em áreas de ocorrência de Tolypeutes tricinctus, bem como a sociedade em geral, sobre a importância da proteção da
espécie na Caatinga e no Cerrado.</t>
  </si>
  <si>
    <r>
      <t>Criar uma Rede de Proteção do Tatu-bola (</t>
    </r>
    <r>
      <rPr>
        <i/>
        <sz val="11"/>
        <rFont val="Calibri"/>
        <family val="2"/>
        <scheme val="minor"/>
      </rPr>
      <t>T. tricinctus</t>
    </r>
    <r>
      <rPr>
        <sz val="11"/>
        <rFont val="Calibri"/>
        <family val="2"/>
        <scheme val="minor"/>
      </rPr>
      <t>) para integrar todos os atores apoiadores e potenciais colaboradores.</t>
    </r>
  </si>
  <si>
    <t xml:space="preserve">Ana Helena Mendes Lustosa (NEA/IBAMA/PI), Fabiano Pessoa (IBAMA/PI), Fernando Tizianel (PARNA Serra da Capivara), Francisco Marcelo N. Beserra (BPMA-CE)
Grasiely Tavares (ICMBio/CR6), José Tiago Santos (ESEC Raso da Catarina), Karlla Celma B. L. Gomes (ICMBio/CR5)
Lilian Catenacci (UFPI), Maria Izolda Monte Cardoso (IBAMA-PI), Marília Marini (ICMBio), René Geraldo C. S. Junior (UNIVASF), Tânia Martins (Rede Mata Viva) 
</t>
  </si>
  <si>
    <r>
      <t>Elaborar e executar um plano de captação de recursos para implementação de programa de educação e de plano de comunicação para a conservação de</t>
    </r>
    <r>
      <rPr>
        <i/>
        <sz val="11"/>
        <rFont val="Calibri"/>
        <family val="2"/>
        <scheme val="minor"/>
      </rPr>
      <t xml:space="preserve"> T. tricinctus</t>
    </r>
    <r>
      <rPr>
        <sz val="11"/>
        <rFont val="Calibri"/>
        <family val="2"/>
        <scheme val="minor"/>
      </rPr>
      <t>.</t>
    </r>
  </si>
  <si>
    <t>Aby Rodrigues (Assoc. Caatinga), Flavia Miranda, 
José Tiago Santos (ESEC Raso da Catarina), Liana Sena (Assoc. Caatinga), René Geraldo C. S. Junior (UNIVASF),
Samuel Victor D. Portela (Assoc. Caatinga)</t>
  </si>
  <si>
    <r>
      <t xml:space="preserve">Ampliar e integrar os programas de educação para a conservação de </t>
    </r>
    <r>
      <rPr>
        <i/>
        <sz val="11"/>
        <rFont val="Calibri"/>
        <family val="2"/>
        <scheme val="minor"/>
      </rPr>
      <t>T. tricinctus</t>
    </r>
    <r>
      <rPr>
        <sz val="11"/>
        <rFont val="Calibri"/>
        <family val="2"/>
        <scheme val="minor"/>
      </rPr>
      <t>, adaptando-os de acordo com as peculiaridades regionais e com foco na capacitação de multiplicadores, especialmente na rede pública de ensino.</t>
    </r>
  </si>
  <si>
    <r>
      <t xml:space="preserve">Elaborar e executar plano de comunicação para a divulgação de </t>
    </r>
    <r>
      <rPr>
        <i/>
        <sz val="11"/>
        <rFont val="Calibri"/>
        <family val="2"/>
        <scheme val="minor"/>
      </rPr>
      <t>T. tricinctus</t>
    </r>
    <r>
      <rPr>
        <sz val="11"/>
        <rFont val="Calibri"/>
        <family val="2"/>
        <scheme val="minor"/>
      </rPr>
      <t xml:space="preserve"> pela Rede de Proteção do Tatu-bola.</t>
    </r>
  </si>
  <si>
    <t>Ana Helena Mendes Lustosa (NEA/IBAMA/PI), André Pessoa (Jornal), Fernando Tizianel (PARNA Serra da Capivara), Francisco Marcelo N. Beserra (BPMA-CE), Jakeline Mastria (Geas Brasil), José Tiago Santos (ESEC Raso da Catarina), Karlla Celma B. L. Gomes (ICMBio/CR5),
Karlla Celma B. L. Gomes (ICMBio/CR5), Lilian Catenacci (UFPI), Maria Izolda Monte Cardoso (IBAMA-PI), Tânia Martins (Rede Mata Viva)</t>
  </si>
  <si>
    <t>Realizar diagnóstico social, econômico e ambiental para identificar problemas, oportunidades e potencialidades de alternativas de renda.</t>
  </si>
  <si>
    <t>Ana Helena Mendes Lustosa (NEA/IBAMA/PI), Fabiano Pessoa (IBAMA/PI), Fernando Tizianel (PARNA Serra da Capivara), José Tiago Santos (ESEC Raso da Catarina), 
Karlla Celma B. L. Gomes (ICMBio/CR5), Maria Izolda Monte Cardoso (IBAMA-PI), René Geraldo C. S. Junior (UNIVASF)</t>
  </si>
  <si>
    <r>
      <t>Buscar parcerias para a implementação de práticas sustentáveis como oportunidade para geração de renda de maneira a evitar a caça de</t>
    </r>
    <r>
      <rPr>
        <i/>
        <sz val="11"/>
        <rFont val="Calibri"/>
        <family val="2"/>
        <scheme val="minor"/>
      </rPr>
      <t xml:space="preserve"> T. tricinctus.</t>
    </r>
  </si>
  <si>
    <r>
      <t>Criar e articular uma campanha para tornar o tatu-bola (</t>
    </r>
    <r>
      <rPr>
        <i/>
        <sz val="11"/>
        <rFont val="Calibri"/>
        <family val="2"/>
        <scheme val="minor"/>
      </rPr>
      <t>T. tricinctus</t>
    </r>
    <r>
      <rPr>
        <sz val="11"/>
        <rFont val="Calibri"/>
        <family val="2"/>
        <scheme val="minor"/>
      </rPr>
      <t>) uma espécie símbolo para a defesa da Caatinga.</t>
    </r>
  </si>
  <si>
    <r>
      <t xml:space="preserve">Caracterizar as populações de </t>
    </r>
    <r>
      <rPr>
        <i/>
        <sz val="11"/>
        <rFont val="Calibri"/>
        <family val="2"/>
        <scheme val="minor"/>
      </rPr>
      <t>Tolypeutes tricinctus</t>
    </r>
    <r>
      <rPr>
        <sz val="11"/>
        <rFont val="Calibri"/>
        <family val="2"/>
        <scheme val="minor"/>
      </rPr>
      <t>, especialmente em áreas protegidas.</t>
    </r>
  </si>
  <si>
    <t xml:space="preserve">Fernando Tizianel (PARNA Serra da Capivara), José Tiago Santos (ESEC Raso Catarina), Karlla Celma B. L. Gomes (ICMBio/CR5), Leane Gondim (PZGV), Luiz Sergio Ferreira Martins (PN Grande Sertão Veredas), Marcelo Reis (ICMBio), Onildo João Marini Filho (CECAT/ICMBio), 
</t>
  </si>
  <si>
    <r>
      <t>Caracterizar a variabilidade genética intra e interpopulacional das espécies (</t>
    </r>
    <r>
      <rPr>
        <i/>
        <sz val="11"/>
        <rFont val="Calibri"/>
        <family val="2"/>
        <scheme val="minor"/>
      </rPr>
      <t xml:space="preserve">T. tricinctus </t>
    </r>
    <r>
      <rPr>
        <sz val="11"/>
        <rFont val="Calibri"/>
        <family val="2"/>
        <scheme val="minor"/>
      </rPr>
      <t>e</t>
    </r>
    <r>
      <rPr>
        <i/>
        <sz val="11"/>
        <rFont val="Calibri"/>
        <family val="2"/>
        <scheme val="minor"/>
      </rPr>
      <t xml:space="preserve"> T. matacus</t>
    </r>
    <r>
      <rPr>
        <sz val="11"/>
        <rFont val="Calibri"/>
        <family val="2"/>
        <scheme val="minor"/>
      </rPr>
      <t>).</t>
    </r>
  </si>
  <si>
    <t xml:space="preserve">Helena Tadiello de Moraes (IB/USP), José Tiago Santos (ESEC Raso Catarina), Marcelo Reis (ICMBio), Marco Antônio Alves Schetino (UFMG)
</t>
  </si>
  <si>
    <r>
      <t>Caracterizar a utilização de recursos alimentares, espaciais e temporais das espécies (</t>
    </r>
    <r>
      <rPr>
        <i/>
        <sz val="11"/>
        <rFont val="Calibri"/>
        <family val="2"/>
        <scheme val="minor"/>
      </rPr>
      <t>T. tricinctus</t>
    </r>
    <r>
      <rPr>
        <sz val="11"/>
        <rFont val="Calibri"/>
        <family val="2"/>
        <scheme val="minor"/>
      </rPr>
      <t xml:space="preserve"> e </t>
    </r>
    <r>
      <rPr>
        <i/>
        <sz val="11"/>
        <rFont val="Calibri"/>
        <family val="2"/>
        <scheme val="minor"/>
      </rPr>
      <t>T. matacus</t>
    </r>
    <r>
      <rPr>
        <sz val="11"/>
        <rFont val="Calibri"/>
        <family val="2"/>
        <scheme val="minor"/>
      </rPr>
      <t>).</t>
    </r>
  </si>
  <si>
    <t>Elaborar protocolos de destinação e de manutenção em cativeiro dos tatus-bola (T. tricinctus e T. matacus), inclusive para realização de estudos de biologia ex situ.</t>
  </si>
  <si>
    <t xml:space="preserve">Flavia Miranda, Marcelo  Reis (ICMBIO) </t>
  </si>
  <si>
    <t>Realizar estudos comparativos de populações de Tolypeutes spp. entre áreas preservadas e antropizadas.</t>
  </si>
  <si>
    <t>Marcelo  Reis (ICMBIO), Nina Attias (EMBRAPA Pantanal)</t>
  </si>
  <si>
    <t>Integrar as informações geradas em ações de pesquisa na Rede Tatu-bola (Ação 2.1).</t>
  </si>
  <si>
    <t>Jakeline Mastria (Geas Brasil), Romário B. Dias (UFPI), Wallisson B.M. Pacheco (UFPI), Todos participantes do PAN</t>
  </si>
  <si>
    <t>Criar uma rede de instituições para subsidiar as ações de fiscalização.</t>
  </si>
  <si>
    <r>
      <t xml:space="preserve">Diagnosticar a situação da caça nas áreas de ocorrência da espécie </t>
    </r>
    <r>
      <rPr>
        <i/>
        <sz val="11"/>
        <rFont val="Calibri"/>
        <family val="2"/>
        <scheme val="minor"/>
      </rPr>
      <t>T. tricinctus</t>
    </r>
    <r>
      <rPr>
        <sz val="11"/>
        <rFont val="Calibri"/>
        <family val="2"/>
        <scheme val="minor"/>
      </rPr>
      <t>, especialmente nas Unidades de Conservação (UC) e entorno.</t>
    </r>
  </si>
  <si>
    <r>
      <t>Criar um banco de dados para compartilhamento de informações entre órgãos de fiscalização para direcionar ações de combate à caça do tatu-bola (</t>
    </r>
    <r>
      <rPr>
        <i/>
        <sz val="11"/>
        <rFont val="Calibri"/>
        <family val="2"/>
        <scheme val="minor"/>
      </rPr>
      <t>T. tricinctus</t>
    </r>
    <r>
      <rPr>
        <sz val="11"/>
        <rFont val="Calibri"/>
        <family val="2"/>
        <scheme val="minor"/>
      </rPr>
      <t>).</t>
    </r>
  </si>
  <si>
    <t>Fernando Tizianel (PARNA Serra da Capivara), Flavia Batista (RAN/ICMBio), Francisco Marcelo N. Beserra (BPMA-CE), Karlla Celma B. L. Gomes (ICMBio/CR5), Maria Izolda NEA (IBAMA), Ewerton Torres Melo (Assoc. Caatinga),
Antonia Fernandes (IDEMA- RN)</t>
  </si>
  <si>
    <r>
      <t>Promover operações de fiscalização nas áreas de ocorrência do tatu-bola (</t>
    </r>
    <r>
      <rPr>
        <i/>
        <sz val="11"/>
        <rFont val="Calibri"/>
        <family val="2"/>
        <scheme val="minor"/>
      </rPr>
      <t>T. tricinctus</t>
    </r>
    <r>
      <rPr>
        <sz val="11"/>
        <rFont val="Calibri"/>
        <family val="2"/>
        <scheme val="minor"/>
      </rPr>
      <t>), especialmente nas UC e seu entorno.</t>
    </r>
  </si>
  <si>
    <t>Antonia Fernandes (IDEMA- RN), Fernando Tizianel (PARNA Serra da Capivara), Francisco Marcelo N. Beserra (BPMA-CE), Grasiely Tavares (ICMBio/CR6), Karlla Celma B. L. Gomes (ICMBio/CR5)</t>
  </si>
  <si>
    <r>
      <t>Auxiliar na capacitação dos agentes fiscalizadores para atuar no controle da caça nas áreas de ocorrência do tatu-bola (</t>
    </r>
    <r>
      <rPr>
        <i/>
        <sz val="11"/>
        <rFont val="Calibri"/>
        <family val="2"/>
        <scheme val="minor"/>
      </rPr>
      <t>T. tricinctus</t>
    </r>
    <r>
      <rPr>
        <sz val="11"/>
        <rFont val="Calibri"/>
        <family val="2"/>
        <scheme val="minor"/>
      </rPr>
      <t>).</t>
    </r>
  </si>
  <si>
    <r>
      <t>Estreitar contato com a esfera judicial e Ministério Público para possibilitar a efetivação dos Termos de Ajustamento de Conduta (TAC) e transações penais em benefício do tatu-bola (</t>
    </r>
    <r>
      <rPr>
        <i/>
        <sz val="11"/>
        <rFont val="Calibri"/>
        <family val="2"/>
        <scheme val="minor"/>
      </rPr>
      <t>T. tricinctus</t>
    </r>
    <r>
      <rPr>
        <sz val="11"/>
        <rFont val="Calibri"/>
        <family val="2"/>
        <scheme val="minor"/>
      </rPr>
      <t xml:space="preserve">).  </t>
    </r>
  </si>
  <si>
    <r>
      <t>Criar campanha alertando sobre implicações legais da caça do tatu-bola (</t>
    </r>
    <r>
      <rPr>
        <i/>
        <sz val="11"/>
        <rFont val="Calibri"/>
        <family val="2"/>
        <scheme val="minor"/>
      </rPr>
      <t>T. tricinctus</t>
    </r>
    <r>
      <rPr>
        <sz val="11"/>
        <rFont val="Calibri"/>
        <family val="2"/>
        <scheme val="minor"/>
      </rPr>
      <t>).</t>
    </r>
  </si>
  <si>
    <r>
      <t>Criar mapas que integrem uso e ocupação do solo (mineração, assentamentos, projetos agropecuários, manejo florestal e outros), obras estruturantes governamentais (rodovias, adutoras, canais e outros) e áreas protegidas, com a ocorrência do tatu-bola (</t>
    </r>
    <r>
      <rPr>
        <i/>
        <sz val="11"/>
        <rFont val="Calibri"/>
        <family val="2"/>
        <scheme val="minor"/>
      </rPr>
      <t>T. tricinctus</t>
    </r>
    <r>
      <rPr>
        <sz val="11"/>
        <rFont val="Calibri"/>
        <family val="2"/>
        <scheme val="minor"/>
      </rPr>
      <t>).</t>
    </r>
  </si>
  <si>
    <t xml:space="preserve">Ivy Nunes (CPB/ICMBio), José Alves de S. Filho (CRAD UNIVASF), Teresa Cristina Anacleto (UNEMAT) </t>
  </si>
  <si>
    <r>
      <t>Elaborar propostas para criação e ampliação de Unidades de Conservação na área de ocorrência do tatu-bola (</t>
    </r>
    <r>
      <rPr>
        <i/>
        <sz val="11"/>
        <rFont val="Calibri"/>
        <family val="2"/>
        <scheme val="minor"/>
      </rPr>
      <t>T. tricinctus</t>
    </r>
    <r>
      <rPr>
        <sz val="11"/>
        <rFont val="Calibri"/>
        <family val="2"/>
        <scheme val="minor"/>
      </rPr>
      <t>), como no Piauí (Buriti dos Montes, São Miguel do Tapuio e Castelo do Piauí), Oeste Baiano e no Sub-médio rio São Francisco.</t>
    </r>
  </si>
  <si>
    <t xml:space="preserve">Fernando Tizianel (PARNA Serra da Capivara), José Alves de S. Filho (CRAD UNIVASF), Luiz Sergio Ferreira Martins (PARNA Grande Sertão Veredas), Marcelo Reis (ICMBio), Samuel Victor D. Portela (Assoc. Caatinga) </t>
  </si>
  <si>
    <t>Identificar novas áreas prioritárias para criação de Unidades de Conservação utilizando como base as áreas atuais de ocorrência do tatu-bola (T. tricinctus).</t>
  </si>
  <si>
    <t xml:space="preserve">Grasiely Tavares (ICMBio/CR6), José Alves de S. Filho (CRAD UNIVASF), Marcelo Reis (ICMBio), Samuel Victor D. Portela (Assoc. Caatinga) </t>
  </si>
  <si>
    <r>
      <t>Fazer gestão para acelerar a criação de Unidades de Conservação que já estão em curso na área de ocorrência do tatu-bola (</t>
    </r>
    <r>
      <rPr>
        <i/>
        <sz val="11"/>
        <rFont val="Calibri"/>
        <family val="2"/>
        <scheme val="minor"/>
      </rPr>
      <t>T. tricinctus</t>
    </r>
    <r>
      <rPr>
        <sz val="11"/>
        <rFont val="Calibri"/>
        <family val="2"/>
        <scheme val="minor"/>
      </rPr>
      <t>), como, por exemplo, Boqueirão da Onça (BA), Dunas do São Francisco (BA) e Parque Estadual Tatu-bola (PE).</t>
    </r>
  </si>
  <si>
    <t xml:space="preserve">Grasiely Tavares (ICMBio/CR6), Karlla Celma B. L. Gomes (ICMBio/CR5), Marcelo Reis (ICMBio) </t>
  </si>
  <si>
    <r>
      <t>Fazer gestão para implementar Unidades de Conservação de proteção integral, com presença do tatu-bola (</t>
    </r>
    <r>
      <rPr>
        <i/>
        <sz val="11"/>
        <rFont val="Calibri"/>
        <family val="2"/>
        <scheme val="minor"/>
      </rPr>
      <t>T. tricinctus</t>
    </r>
    <r>
      <rPr>
        <sz val="11"/>
        <rFont val="Calibri"/>
        <family val="2"/>
        <scheme val="minor"/>
      </rPr>
      <t xml:space="preserve">).  </t>
    </r>
  </si>
  <si>
    <t xml:space="preserve">Grasiely Tavares (ICMBio/CR6), Karlla Celma B. L. Gomes (ICMBio/CR5), Luiz Sergio Ferreira Martins (PARNA Grande Sertão Veredas), Fernando Tizianel (PARNA Serra da Capivara)                 
</t>
  </si>
  <si>
    <t>Cobrar o cumprimento do Programa de Monitoramento da Cobertura Vegetal do Cerrado e Caatinga, coordenado pelo IBAMA</t>
  </si>
  <si>
    <r>
      <t xml:space="preserve">Incentivar, em áreas de ocorrência do </t>
    </r>
    <r>
      <rPr>
        <i/>
        <sz val="11"/>
        <rFont val="Calibri"/>
        <family val="2"/>
        <scheme val="minor"/>
      </rPr>
      <t>T. tricinctus</t>
    </r>
    <r>
      <rPr>
        <sz val="11"/>
        <rFont val="Calibri"/>
        <family val="2"/>
        <scheme val="minor"/>
      </rPr>
      <t>, a criação de reservas particulares (RPPN) e a inclusão de proprietários rurais em Programas de Pagamento por Serviços Ambientais.</t>
    </r>
  </si>
  <si>
    <r>
      <t xml:space="preserve">Elaborar protocolo de levantamento e monitoramento de </t>
    </r>
    <r>
      <rPr>
        <i/>
        <sz val="11"/>
        <rFont val="Calibri"/>
        <family val="2"/>
        <scheme val="minor"/>
      </rPr>
      <t>T. tricinctus</t>
    </r>
    <r>
      <rPr>
        <sz val="11"/>
        <rFont val="Calibri"/>
        <family val="2"/>
        <scheme val="minor"/>
      </rPr>
      <t xml:space="preserve"> para utilização nos processos de licenciamento em áreas da distribuição da espécie.</t>
    </r>
  </si>
  <si>
    <t xml:space="preserve">Adriana Bocchiglieri (UFS), Marília Marini (ICMBio) </t>
  </si>
  <si>
    <r>
      <t xml:space="preserve">Inserir nos Termos de Referência (TR) dos processos de licenciamento, em área de distribuição de </t>
    </r>
    <r>
      <rPr>
        <i/>
        <sz val="11"/>
        <rFont val="Calibri"/>
        <family val="2"/>
        <scheme val="minor"/>
      </rPr>
      <t>T. tricinctus</t>
    </r>
    <r>
      <rPr>
        <sz val="11"/>
        <rFont val="Calibri"/>
        <family val="2"/>
        <scheme val="minor"/>
      </rPr>
      <t>, os protocolos de inventário e monitoramento, bem como a responsabilidade do empreendedor em relação à conservação da população dessa espécie impactada pelo empreendimento.</t>
    </r>
  </si>
  <si>
    <r>
      <t>Direcionar o Programa de Prevenção de Incêndios para as áreas com maior incidência de queimadas nas áreas de ocorrência do tatu-bola (</t>
    </r>
    <r>
      <rPr>
        <i/>
        <sz val="11"/>
        <rFont val="Calibri"/>
        <family val="2"/>
        <scheme val="minor"/>
      </rPr>
      <t>T. tricinctus</t>
    </r>
    <r>
      <rPr>
        <sz val="11"/>
        <rFont val="Calibri"/>
        <family val="2"/>
        <scheme val="minor"/>
      </rPr>
      <t>).</t>
    </r>
  </si>
  <si>
    <r>
      <t>Identificar populações prioritárias e barreiras geográficas na área de ocorrência do tatu-bola (</t>
    </r>
    <r>
      <rPr>
        <i/>
        <sz val="11"/>
        <rFont val="Calibri"/>
        <family val="2"/>
        <scheme val="minor"/>
      </rPr>
      <t>T. tricinctus</t>
    </r>
    <r>
      <rPr>
        <sz val="11"/>
        <rFont val="Calibri"/>
        <family val="2"/>
        <scheme val="minor"/>
      </rPr>
      <t>) e eleger áreas que propiciem a conectividade estrutural entre essas populações.</t>
    </r>
  </si>
  <si>
    <t xml:space="preserve">Adriana Bocchiglieri (UFS), Helena Tadiello de Moraes (IB/USP), José Anderson Feijó (UFPB), Marcelo Reis (ICMBio), Marília Marini (ICMBio), Teresa Cristina Anacleto (UNEMAT) </t>
  </si>
  <si>
    <r>
      <t>Promover estudos piloto de repovoamento a fim de subsidiar futuros programas de manejo metapopulacional integrados do tatu-bola (</t>
    </r>
    <r>
      <rPr>
        <i/>
        <sz val="11"/>
        <rFont val="Calibri"/>
        <family val="2"/>
        <scheme val="minor"/>
      </rPr>
      <t>T. tricinctus</t>
    </r>
    <r>
      <rPr>
        <sz val="11"/>
        <rFont val="Calibri"/>
        <family val="2"/>
        <scheme val="minor"/>
      </rPr>
      <t>).</t>
    </r>
  </si>
  <si>
    <t xml:space="preserve">Adriana Bocchiglieri (UFS), Fabrício Santos (UFMG), Flávia Miranda, Helena Tadiello de Moraes (IB/USP), José Anderson Feijó (UFPB), Lilian Catenacci (UFPI), Luiz Sergio Ferreira Martins (PARNA Grande Sertão Veredas), Marco Antônio Alves Schetino (UFMG), Marília Marini (ICMBio), Teresa Cristina Anacleto (UNEMAT) 
</t>
  </si>
  <si>
    <r>
      <t>Implementar projetos piloto de restauração em áreas de ocorrência do tatu-bola (</t>
    </r>
    <r>
      <rPr>
        <i/>
        <sz val="11"/>
        <rFont val="Calibri"/>
        <family val="2"/>
        <scheme val="minor"/>
      </rPr>
      <t>T. tricinctus</t>
    </r>
    <r>
      <rPr>
        <sz val="11"/>
        <rFont val="Calibri"/>
        <family val="2"/>
        <scheme val="minor"/>
      </rPr>
      <t>), especialmente na Caatinga, nas áreas identificadas como prioritárias para a manutenção da conectividade (conforme Ação 6.1).</t>
    </r>
  </si>
  <si>
    <r>
      <t xml:space="preserve">Elaborar e executar plano de comunicação externa para a divulgação de </t>
    </r>
    <r>
      <rPr>
        <i/>
        <sz val="11"/>
        <rFont val="Calibri"/>
        <family val="2"/>
        <scheme val="minor"/>
      </rPr>
      <t>T. tricinctus</t>
    </r>
    <r>
      <rPr>
        <sz val="11"/>
        <rFont val="Calibri"/>
        <family val="2"/>
        <scheme val="minor"/>
      </rPr>
      <t xml:space="preserve"> pela Rede de Proteção do Tatu-bola.</t>
    </r>
  </si>
  <si>
    <r>
      <t>Articular uma campanha para associar a conservação do tatu-bola (</t>
    </r>
    <r>
      <rPr>
        <i/>
        <sz val="11"/>
        <rFont val="Calibri"/>
        <family val="2"/>
        <scheme val="minor"/>
      </rPr>
      <t>T. tricinctus</t>
    </r>
    <r>
      <rPr>
        <sz val="11"/>
        <rFont val="Calibri"/>
        <family val="2"/>
        <scheme val="minor"/>
      </rPr>
      <t>) a conservação da Caatinga.</t>
    </r>
  </si>
  <si>
    <r>
      <t>Caracterizar a variabilidade genética intra e interpopulacional das espécies (</t>
    </r>
    <r>
      <rPr>
        <i/>
        <sz val="11"/>
        <rFont val="Calibri"/>
        <family val="2"/>
        <scheme val="minor"/>
      </rPr>
      <t>T. tricinctus</t>
    </r>
    <r>
      <rPr>
        <sz val="11"/>
        <rFont val="Calibri"/>
        <family val="2"/>
        <scheme val="minor"/>
      </rPr>
      <t xml:space="preserve"> e </t>
    </r>
    <r>
      <rPr>
        <i/>
        <sz val="11"/>
        <rFont val="Calibri"/>
        <family val="2"/>
        <scheme val="minor"/>
      </rPr>
      <t>T. matacus</t>
    </r>
    <r>
      <rPr>
        <sz val="11"/>
        <rFont val="Calibri"/>
        <family val="2"/>
        <scheme val="minor"/>
      </rPr>
      <t>).</t>
    </r>
  </si>
  <si>
    <r>
      <t>Elaborar fluxo de destinação de indivíduos apreendidos ou resgatados de tatus-bola (</t>
    </r>
    <r>
      <rPr>
        <i/>
        <sz val="11"/>
        <rFont val="Calibri"/>
        <family val="2"/>
        <scheme val="minor"/>
      </rPr>
      <t>T. tricinctus</t>
    </r>
    <r>
      <rPr>
        <sz val="11"/>
        <rFont val="Calibri"/>
        <family val="2"/>
        <scheme val="minor"/>
      </rPr>
      <t xml:space="preserve"> e </t>
    </r>
    <r>
      <rPr>
        <i/>
        <sz val="11"/>
        <rFont val="Calibri"/>
        <family val="2"/>
        <scheme val="minor"/>
      </rPr>
      <t>T. matacus</t>
    </r>
    <r>
      <rPr>
        <sz val="11"/>
        <rFont val="Calibri"/>
        <family val="2"/>
        <scheme val="minor"/>
      </rPr>
      <t>).</t>
    </r>
  </si>
  <si>
    <r>
      <t>Elaborar protocolos de manutenção em cativeiro dos tatus-bola (</t>
    </r>
    <r>
      <rPr>
        <i/>
        <sz val="11"/>
        <rFont val="Calibri"/>
        <family val="2"/>
        <scheme val="minor"/>
      </rPr>
      <t>T. tricinctus</t>
    </r>
    <r>
      <rPr>
        <sz val="11"/>
        <rFont val="Calibri"/>
        <family val="2"/>
        <scheme val="minor"/>
      </rPr>
      <t xml:space="preserve"> e </t>
    </r>
    <r>
      <rPr>
        <i/>
        <sz val="11"/>
        <rFont val="Calibri"/>
        <family val="2"/>
        <scheme val="minor"/>
      </rPr>
      <t>T. matacus</t>
    </r>
    <r>
      <rPr>
        <sz val="11"/>
        <rFont val="Calibri"/>
        <family val="2"/>
        <scheme val="minor"/>
      </rPr>
      <t>), inclusive para realização de estudos de biologia ex situ.</t>
    </r>
  </si>
  <si>
    <r>
      <t>Implantar campanha alertando sobre implicações legais da caça do tatu-bola (</t>
    </r>
    <r>
      <rPr>
        <i/>
        <sz val="11"/>
        <rFont val="Calibri"/>
        <family val="2"/>
        <scheme val="minor"/>
      </rPr>
      <t>T. tricinctus</t>
    </r>
    <r>
      <rPr>
        <sz val="11"/>
        <rFont val="Calibri"/>
        <family val="2"/>
        <scheme val="minor"/>
      </rPr>
      <t>).</t>
    </r>
  </si>
  <si>
    <t>Adriana Bocchiglieri (UFS), Antonia Fernandes (IDEMA- RN), Flavia Miranda, Francisco Marcelo N. Beserra (BPMA-CE), José Tiago Santos (ESEC Raso da Catarina), Liana Sena (Assoc. Caatinga), Marcelo Reis (ICMBio), Marília Marini (ICMBio), Romário B. Dias (UFPI), Wallisson B.M. Pacheco (UFPI), Claudia B. Campos (Pro-Carnivoros)</t>
  </si>
  <si>
    <t>Adriana Bocchiglieri (UFS), André Restel, Gerson Buss (ICMBio/CPB), Anderson Feijó (UFPB), Marcelo Reis (ICMBio), Nina Attias (EMBRAPA Pantanal), Walfrido Tomas (EMBRAPA Pantanal)</t>
  </si>
  <si>
    <t>Criar uma rede de comunicação interna do PAN para integrar todos os atores apoiadores e potenciais colaboradores.</t>
  </si>
  <si>
    <t xml:space="preserve">Atualizar o contato dos parceiros do PAN Tatu-Bola. Criar um grupo de email e mantê-lo ativo. </t>
  </si>
  <si>
    <t>Carlos Rodrigo Castro Schlaefli Assoc.Caatinga)</t>
  </si>
  <si>
    <t xml:space="preserve"> Relatórios anuais sobre a implementação das UCs </t>
  </si>
  <si>
    <t>Não acho que tenha custo, é só articulação</t>
  </si>
  <si>
    <t>14/09/2017 e 15/09/2017 (presencial)</t>
  </si>
  <si>
    <t xml:space="preserve">Adriana Bocchiglieri (UFS), Flavia Miranda, Francisco Marcelo N. Beserra (BPMA-CE), José Alves de S. Filho (CRAD UNIVASF), José Tiago Santos (ESEC Raso da Catarina), Liana Sena (Assoc. Caatinga), Marcelo Reis (ICMBio), Romário B. Dias (UFPI), Wallisson B.M. Pacheco (UFPI) 
</t>
  </si>
  <si>
    <t>EXCLUÍDA</t>
  </si>
  <si>
    <t>As bases relacionadas a elaboração dos mapas estão sendo atualizadas. Além dos mapas está sendo desenvolvido um procedimento de análise de dados visando a integração das informações. Rodrigo Ranulpho (Núcleo Geo CPB) está responsável pela elaboração dos mapas e análise de dados.</t>
  </si>
  <si>
    <t xml:space="preserve">Mapas dos impactos e áreas protegidas. </t>
  </si>
  <si>
    <t xml:space="preserve">A execução da ação sofreu atraso em virtude da desativação do Núcleo de Geoprocessamento do CPB no ano de 2016, trabalhos foram retomados em 2017, com a contratação de pessoal especializado. </t>
  </si>
  <si>
    <t>Gerson Buss</t>
  </si>
  <si>
    <t>Os produtos deverão estar terminados até set/2017.</t>
  </si>
  <si>
    <t xml:space="preserve">Os pontos de ocorrência foram organizados e foi realizada a modelagem em três cenários distintos: passado, presente e futuro. Está em andamento a discussão dos mapas, que consequentemente culminará na indicação dos elementos preditores de hábitats. </t>
  </si>
  <si>
    <t>Teresa Anacleto</t>
  </si>
  <si>
    <t xml:space="preserve">Ação em andamento, necessário ainda coleta de tecidos para análises populacionais e identificação da diversidade genética e estruturação populacional. </t>
  </si>
  <si>
    <t>Marco Schetino</t>
  </si>
  <si>
    <t xml:space="preserve">Dependente das ações 1.1, 1.2, 1.3, 3.1, 3.2 e 3.5.  Será realizado o contato com os responsáveis por cada ação e coletados os novos mapas de ocorrência nesta etapa. </t>
  </si>
  <si>
    <t>Análise dos dados de dieta e redação de artigo sobre uso do espaço e padrão de atividade de T. tricinctus por A. Bocchiglieri e  submissão do artigo "Effects of air temperature on habitat selection and activity patterns of two tropical imperfect homeotherms"  por Attias et al.</t>
  </si>
  <si>
    <t>Obter parceiros efetivos e financiamento para o desenvolvimento das atividades em campo</t>
  </si>
  <si>
    <t>Análise de dados de T. matacus em região preservada do Pantanal (Serra do Amolar) e área de pasto ao norte do Pantanal (Cáceres) por N. Attias</t>
  </si>
  <si>
    <t>Obter parceiros efetivos e financiamento para o desenvolvimento das atividades em campo. Tenho os dados de área alterada para T. tricinctus mas não consigo achar uma área preservada no Cerrado com registro dessa espécie para a análise comparativa.</t>
  </si>
  <si>
    <t xml:space="preserve">Criação de um Plano de Comunicação para o Programa Tatu-bola, apoiado pela Fundação Grupo o Boticário de Proteção à Natureza. Sendo assim, um site e uma fan page foram criadas e as ações do Programa são divulgadas  nesses meios. Foi realizado também um evento de lançamento de um documentário produzido durante uma expedição ao Cânion do Rio Poti, o documentário se encontra divulgado no Youtube. Além disso, realizamos uma campanha de financiamento coletivo no site Kickante para a construção de um Centro de Pesquisa que ficaria na Reserva Natural Serra das Almas, em Crateús, no entanto, não alcaçamos o número necessário de doadores.  </t>
  </si>
  <si>
    <t xml:space="preserve">Um Plano de Comunicação, um documentário, um evento de lançamento, materiais gráficos para divulgação, uma campanha de financiamento coletivo, um site e uma fan page. </t>
  </si>
  <si>
    <t xml:space="preserve">Na campanha de financiamento Coletivo não obtivemos o número sufuciente de apoiadores para que o Centro de Pesquisa fosse construído. </t>
  </si>
  <si>
    <t>Buscar uma empresa para a organização da próxima Campanha de financiamento coletivo</t>
  </si>
  <si>
    <t>Jéssika Thais</t>
  </si>
  <si>
    <t>Sandino Moreira Silva</t>
  </si>
  <si>
    <t>Áreas de ocorrência da espécie identificadas e processo de criação de UC Pública, no município de Buriti dos Montes no estado do Piauí, em andamento com previsão de conclusão para setembro ou outubro.</t>
  </si>
  <si>
    <t>muitos problemas na documentação das propriedade e difícil sensibilização dos proprietários quanto ao tema conservação e RPPN</t>
  </si>
  <si>
    <t>1 RPPN em processo de ampliação e 15 proprietários de terras sensibilizados e com possibilidades de criar RPPNs</t>
  </si>
  <si>
    <t>Dificil sensibilização dos propritários quanto ao processo de criação de uma RPPN e muitos problemas na documentação das terras.</t>
  </si>
  <si>
    <t>Apesar da necessidade e urgência da ação, ainda nada foi feito de efetivo. Os animais que são apreendidos e/ou resgatados atualmente são destinados de qualquer forma. Esses eventos não são nem informados e registrados, sabe-se somente por conversas casuais. O Zoológico de Brasília é a única instituição registrada que se tem a informação de possuir espécimes de T. tricintus (um casal, desde 2015).</t>
  </si>
  <si>
    <t>Faltou tempo e comunicação entre os participantes do grupo de discussão e existe uma indefinição do papel institucional (oficialização) do ICMBio nesse processo.  Esta sendo oficializada uma parceria com a SZB para assumir a execução do Prtograma de Cativeiro da espécie</t>
  </si>
  <si>
    <t>Preparar uma minuta do fluxo e Iniciar novamente a discussão.</t>
  </si>
  <si>
    <t xml:space="preserve">Faltou tempo para a elaboração do Protocolo (organizar as informações já obtidas de forma estruturada)  </t>
  </si>
  <si>
    <t xml:space="preserve">Depende da ação 5.8 (elaboração do protocolo). Já existe uma articulação com o IBAMA na utilização dos Protocolos nos processos de licenciamento. 
Em agosto/2017 recebemos a demanda de um pesquisador, Rodolfo Assis, solicitando o protocolo da ação 5.8 para utilizar em um empreendimento eólico na Bahia. O GAT foi consultado e, apesar do protocolo não estar pronto, indicou a melhor metodologia a ser utilizada.  </t>
  </si>
  <si>
    <t>Falta de retorno dos membros do grupo.</t>
  </si>
  <si>
    <t xml:space="preserve">As iniciativas identificadas nesse período são ações de comunicação e não programas de educação. </t>
  </si>
  <si>
    <t>Tabela com a confirmação do registro do tatu-bola somente na Caatinga</t>
  </si>
  <si>
    <t>Contato com os Gestores de Ucs federais onde há sobreposição da distribuição potencial do tatu-bola. Resta fazer contato com as Ucs no Cerrado. (Isso foi um problema?)</t>
  </si>
  <si>
    <t>As entrevistas realizadas na região de Cerrado do MS (pela equipe de A. Desbiez) não geraram novos registros da espécie visto a incerteza das informações dadas pela população. Nesta região Cabassous também é conhecido pelo nome tatu-bola.</t>
  </si>
  <si>
    <t>mapas com a distribuição potencial para o passado, o presente e o futuro. Modelagem realizada pela professora Carina, da UFG.</t>
  </si>
  <si>
    <t>Ampliar os trabalhos de campo em áreas de ocorrência histórica. Expandir o contato com outros núcleos de pesquisa (universidades, ONG, Zoológicos, CETAS, Policia Ambiental) nos estados que o Tatu bola ocorre.</t>
  </si>
  <si>
    <t xml:space="preserve">Foram recuperados 189 localidades com registro de Toypeutes tricinctus. Esse é o maior levantamento já realizado para a espécie e inclui informações de diversas fontes, como entrevistas, observações,  e espécimes de museu. </t>
  </si>
  <si>
    <t>Mapa atualizado com todos os pontos de ocorrência da espécie</t>
  </si>
  <si>
    <t xml:space="preserve">Mapa atualizado concluido </t>
  </si>
  <si>
    <r>
      <t xml:space="preserve">Novas áreas de ocorrência da espécie foram identificadas principalmente no leste do Piauí, fruto do trabalho de campo da Associação Caatinga. Outras áreas na região central da Bahia tiveram a sua ocorrência revisada e atualizada.
</t>
    </r>
    <r>
      <rPr>
        <sz val="11"/>
        <color rgb="FFFF0000"/>
        <rFont val="Calibri"/>
        <family val="2"/>
        <scheme val="minor"/>
      </rPr>
      <t>Revisar o mapa para incluir pontos não considerados</t>
    </r>
  </si>
  <si>
    <t xml:space="preserve">Realizamos consulta ampla a pesquisadores e entrevistas em área de cerrado do MS e na região de Cáceres - MT. Obtivemos novos registros de ocorrência da espécie nos estados do Mato Grosso e Mato Grosso do Sul. Confirmamos a presença de indivíduos em localidade de ocorrência histórica e sua ausência na Faz. Nhumirim. </t>
  </si>
  <si>
    <t>Foi criado um grupo de mails</t>
  </si>
  <si>
    <t>Grupo criado</t>
  </si>
  <si>
    <t>os colaboradores não têm usado o grupo para atualizar o andamento das ações</t>
  </si>
  <si>
    <t>Atualizar e reativar o grupo e mantê-lo em atividade</t>
  </si>
  <si>
    <t>Ação em andamento. Foi feito contato por email com os membros do grupo, porém, não houve retorno dos emails enviados. 
Liana e Liliam farão reunião para elaborar uma estratégia de educação ambiental usando os GEAS (grupos de estudos de animais silvestres) para ser aplicada, inicialmente no Piauí, e posteriormente para o resto do país.</t>
  </si>
  <si>
    <t>A ação não chegou a ser inciada; a articuladora não está mais na instituição e nunca deu retorno.</t>
  </si>
  <si>
    <t>agrupar com a ação 2.4</t>
  </si>
  <si>
    <t>A ação não chegou a ser inciada; a articuladoranunca deu retorno.</t>
  </si>
  <si>
    <t>Caracterizar as populações de Tolypeutes tricinctus, especialmente em áreas protegidas.</t>
  </si>
  <si>
    <t>Caracterizar as populações de Tolypeutes tricinctus, especialmente em unidades de conservação</t>
  </si>
  <si>
    <t>Foi feita uma parceria com o programa de monitoramento da população de tatu-bola do empreendimento da Geradora eólica localizada no entorno da Chapada Diamantina. 
Foi realizado estudo com transecção e armadilha fotográfica com resultados positivos para a presença da espécie nesta área.</t>
  </si>
  <si>
    <t>Informações das duas últimas monitorias</t>
  </si>
  <si>
    <t>Liana vai tentar atualização com o Fabrício e solicitar protocolos de coleta de material para os geneticistas</t>
  </si>
  <si>
    <t>Tese de mestrado de Helena Tadiello (USP)
Tese de Marco Antônio (UFMG)</t>
  </si>
  <si>
    <t>Até 2015: Dissertação Helena Tadiello (USP). Tecidos coletados por Nina Attias (UFMS) de T. matacus. Tese em andamento do Marco Antônio (UFMG)
Até 2016: fase de coleta de material biológico das espécies; 4 indivíduos amostrados de T. tricinctus. Outras amostras de T. tricinctus e T. matacus estavam sendo analisadas por Helena Tadiello. 
2017: resultados no GeneBank (de 6 indivíduos)</t>
  </si>
  <si>
    <t>Filipe Carneiro Reis (Zoo Brasília), Liana Sena (UFMG)</t>
  </si>
  <si>
    <t>Estudo já realizado na área do Piauí do Programa Tatu-bola.</t>
  </si>
  <si>
    <t>Flávia</t>
  </si>
  <si>
    <t>Site criado</t>
  </si>
  <si>
    <t>Falta de recursos para alimentação do site</t>
  </si>
  <si>
    <t>Flavia</t>
  </si>
  <si>
    <t>Site do Programa Tatu-bola
Articulação para realização de uma série de reportagens sobre o PAN (Associação Caatinga)</t>
  </si>
  <si>
    <t>Flávia vai articular para criação da logo do PAN e incluir o link do PAN no site do Programa</t>
  </si>
  <si>
    <r>
      <rPr>
        <sz val="11"/>
        <rFont val="Calibri"/>
        <family val="2"/>
        <scheme val="minor"/>
      </rPr>
      <t xml:space="preserve">Elaborar e executar plano de comunicação externa para a divulgação de </t>
    </r>
    <r>
      <rPr>
        <i/>
        <sz val="11"/>
        <rFont val="Calibri"/>
        <family val="2"/>
        <scheme val="minor"/>
      </rPr>
      <t>T. tricinctus</t>
    </r>
    <r>
      <rPr>
        <sz val="11"/>
        <rFont val="Calibri"/>
        <family val="2"/>
        <scheme val="minor"/>
      </rPr>
      <t xml:space="preserve"> pela Rede de Proteção do Tatu-bola.</t>
    </r>
  </si>
  <si>
    <t>inviável</t>
  </si>
  <si>
    <t>A ação não foi executada</t>
  </si>
  <si>
    <t>Elaborar questionário (perguntas dentro do questionário da ação 1.5)  para gestores de UC, CR, batalhões ambientais, IBAMA, CETAS...</t>
  </si>
  <si>
    <r>
      <t>Indicar as áreas para realização de operações de fiscalização nas áreas de ocorrência do tatu-bola (</t>
    </r>
    <r>
      <rPr>
        <i/>
        <sz val="11"/>
        <rFont val="Calibri"/>
        <family val="2"/>
        <scheme val="minor"/>
      </rPr>
      <t>T. tricinctus</t>
    </r>
    <r>
      <rPr>
        <sz val="11"/>
        <rFont val="Calibri"/>
        <family val="2"/>
        <scheme val="minor"/>
      </rPr>
      <t>), especialmente nas UC e seu entorno.</t>
    </r>
  </si>
  <si>
    <t>Ação não foi realizada</t>
  </si>
  <si>
    <r>
      <t>Produzir vídeo para auxiliar na capacitação dos agentes fiscalizadores para atuar no controle da caça nas áreas de ocorrência do tatu-bola (</t>
    </r>
    <r>
      <rPr>
        <i/>
        <sz val="11"/>
        <rFont val="Calibri"/>
        <family val="2"/>
        <scheme val="minor"/>
      </rPr>
      <t>T. tricinctus</t>
    </r>
    <r>
      <rPr>
        <sz val="11"/>
        <rFont val="Calibri"/>
        <family val="2"/>
        <scheme val="minor"/>
      </rPr>
      <t>).</t>
    </r>
  </si>
  <si>
    <t>Até 2015: Produção de cartilha de Educação Ambiental-Todos Contra a caça" e cartazes(3 tipos diferentes) com a mesma temática; Realização de oficinas e palestras em escolas públicas e eventos com a distribuição dos materiais produzidos. As ações previstas tiveram suporte do Projeto NCC (No Clima da Caatinga) patrocinado pela PETROBRAS(Programa Petrobras Sócio-Ambiental).
2017: projeto foi renovado pela Petrobrás e novos materiais serão produzidos</t>
  </si>
  <si>
    <t>Registrar número de ações realizadas e público atingido</t>
  </si>
  <si>
    <r>
      <t xml:space="preserve">900 cartazes (em 3 modelos diferentes) 600 cartilhas impressas para as ações da campanha. Exposições e palestras realizadas em escolas de Crateus-CE, Fortaleza-CE e Buriti dos Montes-PI. 
</t>
    </r>
    <r>
      <rPr>
        <sz val="11"/>
        <color rgb="FFFF0000"/>
        <rFont val="Calibri"/>
        <family val="2"/>
        <scheme val="minor"/>
      </rPr>
      <t>Campanha "Todos contra a caça" premiada</t>
    </r>
  </si>
  <si>
    <t>Elaborado e aprovado com o apoio da Fundação Grupo Boticário o Programa de Conservação do Tatu-bola (Tolypeutes tricinctus) que prevê a criação de no mínimo duas RPPNs e a elaboração de uma proposta de criação de uma Unidade de Conservação pública em áreas de ocorrêrncia do animal. RPPN Serra das Almas está em fase de ampliação em mais 454ha. Embora o processo de compra não esteja concluido, a área já é tratada e gerida como RPPN. Áreas com potencial para criação da UCs identificadas e confirmadas a presença do  Tatu-bola (Tolypeutes tricinctus) no município de Buriti dos Montes no estado do Piauí. Consultoria para Elaboração de proposta de criação do Parque Estadual Tatu-bola em área de ocorrência concluído e consulta pública realizada.</t>
  </si>
  <si>
    <t>Boqueirão da Onça (BA): foi autorizada em julho de 2017 a criação de um mosaico, incluindo uma APA e um PARNA, que está no MMA para publicação
Dunas do São Francisco (BA): sem informações
 A proposta de UC que seria "Parque Estadual Tatu-bola (PE)" foi criada como RVS Tatu-bola, sendo em seguida recategorizado como APA.</t>
  </si>
  <si>
    <r>
      <t>Realizar diagnóstico da implementação das Unidades de Conservação de proteção integral (ex. via SANGE), com presença do tatu-bola (</t>
    </r>
    <r>
      <rPr>
        <i/>
        <sz val="11"/>
        <rFont val="Calibri"/>
        <family val="2"/>
        <scheme val="minor"/>
      </rPr>
      <t>T. tricinctus</t>
    </r>
    <r>
      <rPr>
        <sz val="11"/>
        <rFont val="Calibri"/>
        <family val="2"/>
        <scheme val="minor"/>
      </rPr>
      <t xml:space="preserve">).  </t>
    </r>
  </si>
  <si>
    <t>A ação não foi realizada</t>
  </si>
  <si>
    <t>Renata (CPB)</t>
  </si>
  <si>
    <t>Elaborado e aprovado com o apoio da Fundação Grupo Boticário o Programa de Conservação do Tatu-bola (Tolypeutes tricinctus) que prevê a criação de no mínimo duas RPPNs. RPPN Serra das Almas está em fase de ampliação em mais 454ha. Embora o processo de compra não esteja concluido, a área já é tratada e gerida como RPPN. Ampliação da RPPN Serra das Almas em andamento. 8 propriedades com potencial para criação de RPPNs visitadas no município de Buiriti dos Montes.</t>
  </si>
  <si>
    <t>Colaboradores do PAN utilizarem o questionário para levantar informações nas suas áreas de atuação (incluir questões sobre incêndios, caça e desmatamento). 
Encaminhar questionário eletrônico para unidades, CRs, Ibama, batalhões ambientais, Cetas</t>
  </si>
  <si>
    <r>
      <t>Indicar áreas para atuação dos Programas de Prevenção de Incêndios nas áreas com maior incidência de queimadas nas áreas de ocorrência do tatu-bola (</t>
    </r>
    <r>
      <rPr>
        <i/>
        <sz val="11"/>
        <rFont val="Calibri"/>
        <family val="2"/>
        <scheme val="minor"/>
      </rPr>
      <t>T. tricinctus</t>
    </r>
    <r>
      <rPr>
        <sz val="11"/>
        <rFont val="Calibri"/>
        <family val="2"/>
        <scheme val="minor"/>
      </rPr>
      <t>).</t>
    </r>
  </si>
  <si>
    <t>A escasses de material biológico coletado para as análises genéticas pode inviabilizar  ou tornar incompleto  os objetivos desta ação.</t>
  </si>
  <si>
    <t>Júlio Vilela (COPAN)</t>
  </si>
  <si>
    <t>Ação não iniciada</t>
  </si>
  <si>
    <r>
      <t>Promover estudos a fim de subsidiar futuros programas de manejo metapopulacional integrados do tatu-bola (</t>
    </r>
    <r>
      <rPr>
        <i/>
        <sz val="11"/>
        <rFont val="Calibri"/>
        <family val="2"/>
        <scheme val="minor"/>
      </rPr>
      <t>T. tricinctus</t>
    </r>
    <r>
      <rPr>
        <sz val="11"/>
        <rFont val="Calibri"/>
        <family val="2"/>
        <scheme val="minor"/>
      </rPr>
      <t>).</t>
    </r>
  </si>
  <si>
    <t>Filipe Reis</t>
  </si>
  <si>
    <t xml:space="preserve">Desde 2015 existe um casal no Zoo de Brasília (o macho foi enviado pela Associação Caatinga). Em Outubro de 2015 ocorreu o nascimento de um indivíduo. Entretanto, o mesmo faleceu 3 dias após o nascimento. O Zoo recebeu outro indivíduo em 2016, mas que faleceu em 2017, Vários dados já foram levantados, faltando a elaboração do Protocolo.
</t>
  </si>
  <si>
    <t>Elaborar o protocolo com as informações existentes.
Consultar protocolo da EAZA</t>
  </si>
  <si>
    <t>Não existe mais o programa de monitoramento</t>
  </si>
  <si>
    <r>
      <t xml:space="preserve">Não sabemos todavia em quais desses pontos a espécie já foi extinta.
</t>
    </r>
    <r>
      <rPr>
        <sz val="11"/>
        <color rgb="FFFF0000"/>
        <rFont val="Calibri"/>
        <family val="2"/>
        <scheme val="minor"/>
      </rPr>
      <t>Revisar a tabela e o mapa para incluir pontos não considerados
Incluir registros do banco de dados do CPB</t>
    </r>
  </si>
  <si>
    <t>Refazer a modelagem com os pontos revisados pelo grupo</t>
  </si>
  <si>
    <r>
      <rPr>
        <sz val="11"/>
        <color theme="1"/>
        <rFont val="Calibri"/>
        <family val="2"/>
        <scheme val="minor"/>
      </rPr>
      <t>Criar mapas que integrem uso e ocupação do solo (mineração, assentamentos, projetos agropecuários, manejo florestal e outros), obras estruturantes governamentais (rodovias, adutoras, canais e outros) e áreas protegidas, com a ocorrência do tatu-bola (</t>
    </r>
    <r>
      <rPr>
        <i/>
        <sz val="11"/>
        <color theme="1"/>
        <rFont val="Calibri"/>
        <family val="2"/>
        <scheme val="minor"/>
      </rPr>
      <t>T. tricinctus</t>
    </r>
    <r>
      <rPr>
        <sz val="11"/>
        <color theme="1"/>
        <rFont val="Calibri"/>
        <family val="2"/>
        <scheme val="minor"/>
      </rPr>
      <t>).</t>
    </r>
  </si>
  <si>
    <t>Mapa atualizado com todas as informações reunidas até o momento
Tese da Nina Attias defendida em ago/2017</t>
  </si>
  <si>
    <t>Publicação do artigo "Yes, they can! Three-banded armadillos Tolypeutes sp. (Cingulata: Dasypodidae) dig their own burrows" de autoria de N. Attias, F.R. Miranda, L.M.M. Sena, W.M. Tomas, G.M. Mourão.
Tese da Nina Attias defendida em ago/2017</t>
  </si>
  <si>
    <r>
      <rPr>
        <strike/>
        <sz val="11"/>
        <rFont val="Calibri"/>
        <family val="2"/>
        <scheme val="minor"/>
      </rPr>
      <t>Criar um banco de dados para compartilhamento de informações entre órgãos de fiscalização para direcionar ações de combate à caça do tatu-bola (</t>
    </r>
    <r>
      <rPr>
        <i/>
        <strike/>
        <sz val="11"/>
        <rFont val="Calibri"/>
        <family val="2"/>
        <scheme val="minor"/>
      </rPr>
      <t>T. tricinctus</t>
    </r>
    <r>
      <rPr>
        <strike/>
        <sz val="11"/>
        <rFont val="Calibri"/>
        <family val="2"/>
        <scheme val="minor"/>
      </rPr>
      <t>).</t>
    </r>
  </si>
  <si>
    <r>
      <rPr>
        <strike/>
        <sz val="11"/>
        <rFont val="Calibri"/>
        <family val="2"/>
        <scheme val="minor"/>
      </rPr>
      <t>Estreitar contato com a esfera judicial e Ministério Público para possibilitar a efetivação dos Termos de Ajustamento de Conduta (TAC) e transações penais em benefício do tatu-bola (</t>
    </r>
    <r>
      <rPr>
        <i/>
        <strike/>
        <sz val="11"/>
        <rFont val="Calibri"/>
        <family val="2"/>
        <scheme val="minor"/>
      </rPr>
      <t>T. tricinctus</t>
    </r>
    <r>
      <rPr>
        <strike/>
        <sz val="11"/>
        <rFont val="Calibri"/>
        <family val="2"/>
        <scheme val="minor"/>
      </rPr>
      <t xml:space="preserve">).  </t>
    </r>
  </si>
  <si>
    <r>
      <t xml:space="preserve">1. Atualizar as áreas de ocorrência das espécies (Tolypeutes tricinctus e Tolypeutes matacus ) e </t>
    </r>
    <r>
      <rPr>
        <strike/>
        <sz val="11"/>
        <color theme="1"/>
        <rFont val="Calibri"/>
        <family val="2"/>
        <scheme val="minor"/>
      </rPr>
      <t>avaliar</t>
    </r>
    <r>
      <rPr>
        <sz val="11"/>
        <color theme="1"/>
        <rFont val="Calibri"/>
        <family val="2"/>
        <scheme val="minor"/>
      </rPr>
      <t xml:space="preserve"> </t>
    </r>
    <r>
      <rPr>
        <sz val="11"/>
        <color rgb="FFFF0000"/>
        <rFont val="Calibri"/>
        <family val="2"/>
        <scheme val="minor"/>
      </rPr>
      <t xml:space="preserve">identificar </t>
    </r>
    <r>
      <rPr>
        <sz val="11"/>
        <color theme="1"/>
        <rFont val="Calibri"/>
        <family val="2"/>
        <scheme val="minor"/>
      </rPr>
      <t>as principais ameaças ao longo de suas distribuições geográficas.</t>
    </r>
  </si>
  <si>
    <t xml:space="preserve">André Restel, Fabrício Santos (UFMG), Flavia Miranda, Guilherme Mourão (EMBRAPA Pantanal), José Anderson Feijó (UFPB), Lilian Catenacci (UFPI), Teresa Cristina Anacleto (UNEMAT), Walfrido Tomas (EMBRAPA Pantanal) 
</t>
  </si>
  <si>
    <r>
      <rPr>
        <strike/>
        <sz val="11"/>
        <rFont val="Calibri"/>
        <family val="2"/>
        <scheme val="minor"/>
      </rPr>
      <t>Buscar parcerias para a implementação de práticas sustentáveis como oportunidade para geração de renda de maneira a evitar a caça de</t>
    </r>
    <r>
      <rPr>
        <i/>
        <strike/>
        <sz val="11"/>
        <rFont val="Calibri"/>
        <family val="2"/>
        <scheme val="minor"/>
      </rPr>
      <t xml:space="preserve"> T. tricinctus.</t>
    </r>
  </si>
  <si>
    <t>3. Ampliar o conhecimento sobre a biologia e ecologia (dinâmica populacional, variabilidade genética e vulnerabilidade às alterações antrópicas) para o
direcionamento de estratégias de conservação dos tatus-bola (Tolypeutes tricinctus e Tolypeutes matacus).</t>
  </si>
  <si>
    <t>3. Ampliar o conhecimento sobre a biologia e ecologia (dinâmica populacional, variabilidade genética e vulnerabilidade às alterações antrópicas) para o direcionamento de estratégias de conservação dos tatus-bola (Tolypeutes tricinctus e Tolypeutes matacus).</t>
  </si>
  <si>
    <t>AGRUPADA</t>
  </si>
  <si>
    <r>
      <t xml:space="preserve">Caracterizar as populações de </t>
    </r>
    <r>
      <rPr>
        <i/>
        <sz val="11"/>
        <color theme="1"/>
        <rFont val="Calibri"/>
        <family val="2"/>
        <scheme val="minor"/>
      </rPr>
      <t>Tolypeutes tricinctus</t>
    </r>
    <r>
      <rPr>
        <sz val="11"/>
        <color theme="1"/>
        <rFont val="Calibri"/>
        <family val="2"/>
        <scheme val="minor"/>
      </rPr>
      <t>, especialmente em unidades de conservação.</t>
    </r>
  </si>
  <si>
    <t>4. Ampliar, qualificar e integrar a fiscalização para coibir a caça do tatu-bola (Tolypeutes tricinctus).</t>
  </si>
  <si>
    <t>Relatório com indicação das áreas prioritárias encaminhado aos órgões de fiscalização</t>
  </si>
  <si>
    <t>Vídeo elaborado</t>
  </si>
  <si>
    <t>Diagnóstico das UC de Proteção Integral com a presença da espécie</t>
  </si>
  <si>
    <t>insignificante</t>
  </si>
  <si>
    <t>Documentos indicando as áreas de maior incidência de queimadas entregues ao IBAMA</t>
  </si>
  <si>
    <t>Filipe Reis (Zoológico de Brasília)</t>
  </si>
  <si>
    <t>Plano de Ação Nacional para a Conservação do Tatu-bola</t>
  </si>
  <si>
    <t>14 e 15 de setembro, ICMBio-Sede</t>
  </si>
  <si>
    <r>
      <t xml:space="preserve">2. </t>
    </r>
    <r>
      <rPr>
        <sz val="11"/>
        <color rgb="FFFF0000"/>
        <rFont val="Calibri"/>
        <family val="2"/>
        <scheme val="minor"/>
      </rPr>
      <t>Divulgar junto</t>
    </r>
    <r>
      <rPr>
        <sz val="11"/>
        <color theme="1"/>
        <rFont val="Calibri"/>
        <family val="2"/>
        <scheme val="minor"/>
      </rPr>
      <t xml:space="preserve"> </t>
    </r>
    <r>
      <rPr>
        <strike/>
        <sz val="11"/>
        <color theme="1"/>
        <rFont val="Calibri"/>
        <family val="2"/>
        <scheme val="minor"/>
      </rPr>
      <t>Mobilizar</t>
    </r>
    <r>
      <rPr>
        <sz val="11"/>
        <color theme="1"/>
        <rFont val="Calibri"/>
        <family val="2"/>
        <scheme val="minor"/>
      </rPr>
      <t xml:space="preserve"> as comunidades locais, em áreas de ocorrência de Tolypeutes tricinctus , bem como a sociedade em geral, sobre a importância da proteção da espécie na Caatinga e no Cerrado.</t>
    </r>
  </si>
  <si>
    <r>
      <t>Articular uma campanha para associar a conservação do tatu-bola (</t>
    </r>
    <r>
      <rPr>
        <i/>
        <sz val="11"/>
        <rFont val="Calibri"/>
        <family val="2"/>
        <scheme val="minor"/>
      </rPr>
      <t>T. tricinctus</t>
    </r>
    <r>
      <rPr>
        <sz val="11"/>
        <rFont val="Calibri"/>
        <family val="2"/>
        <scheme val="minor"/>
      </rPr>
      <t>) a conservação da Caatinga. AGRUPADA NA 2.4</t>
    </r>
  </si>
  <si>
    <t>Elaborar fluxo de destinação de indivíduos apreendidos ou resgatados de tatus-bola (T. tricinctus e T. matacus).</t>
  </si>
  <si>
    <t>Elaborar protocolos de manutenção em cativeiro dos tatus-bola (T. tricinctus e T. matacus), inclusive para realização de estudos de biologia ex situ.</t>
  </si>
  <si>
    <t>01/10/2015 - 02/10/2015 (Congresso de Mastozoologia, João Pessoa)</t>
  </si>
  <si>
    <t>revisar colaboradores</t>
  </si>
  <si>
    <t>Novos mapas devem ser elaborados utilizando a base revisada pelo grupo; revisar colaboradores</t>
  </si>
  <si>
    <t>Melhorar a comunicação interna para que a externa seja mais eficiente. Muitos colaboradores não tomaram conhecimento da execução da ação. Revisar colaboradores</t>
  </si>
  <si>
    <t>Adriana Bocchiglieri (UFS), Flavia Miranda (IUCN/SSC/ASASG/ProjetoTamanduá/UFMG), José Tiago Santos (ESEC Raso da Catarina), Liana Sena (UFMG), Marcelo Reis (ICMBio), Marília Marini (ICMBio), Romário B. Dias (UFPI), Wallisson B.M. Pacheco (UFPI), Claudia B. Campos (Pro-Carnivoros)</t>
  </si>
  <si>
    <t xml:space="preserve">Ana Helena Mendes Lustosa (NEA/IBAMA/PI), Fabiano Pessoa (IBAMA/PI), José Tiago Santos (ESEC Raso da Catarina), Lilian Catenacci (UFPI), Marília Marini (ICMBio), René Geraldo C. S. Junior (UNIVASF), Tânia Martins (Rede Mata Viva) 
</t>
  </si>
  <si>
    <t>Marcelo  Reis (ICMBIO), Nina Attias (ICAS)</t>
  </si>
  <si>
    <t>Flavia Miranda (IUCN/SSC/ASASG/ProjetoTamanduá/UFMG), Nina Attias (ICAS), Mariana Catapani (Projeto Tamandua); Grazieli Soresine (UFMS), Adriana B. (UFS), Filipe Carneiro Reis (Zoo Brasília), Liana Sena (UFMG)</t>
  </si>
  <si>
    <t>Flavia Miranda (IUCN/SSC/ASASG/ProjetoTamanduá/UFMG), Nina Attias (ICAS), Mariana Catapani (Projeto Tamandua); Grazieli Soresine (UFMS), Adriana B. (UFS), Filipe Reis (Zoo de Brasília)</t>
  </si>
  <si>
    <t xml:space="preserve">José Alves de S. Filho (CRAD UNIVASF), Marcelo Reis (ICMBio), Samuel Victor D. Portela (Assoc. Caatinga), Thiago Soares (Assoc. Caatinga) </t>
  </si>
  <si>
    <t xml:space="preserve">Marcelo Reis (ICMBio), Claudia B. Campos (Pro-carnivoros) </t>
  </si>
  <si>
    <t xml:space="preserve">Claudia B. Campos (Pro-carnivoros)     </t>
  </si>
  <si>
    <t xml:space="preserve">Adriana Bocchiglieri (UFS), Marília Marini (ICMBio), Nina Attias (ICAS) </t>
  </si>
  <si>
    <t>Marília Marini (ICMBio)</t>
  </si>
  <si>
    <t>Kurtis Bastos  (PREVFOGO IBAMA-CE)</t>
  </si>
  <si>
    <r>
      <t xml:space="preserve">Mapa e relatório contendo visão atualizada das populações de </t>
    </r>
    <r>
      <rPr>
        <i/>
        <sz val="11"/>
        <rFont val="Calibri"/>
        <family val="2"/>
        <scheme val="minor"/>
      </rPr>
      <t>Tolypeutes tricinctus</t>
    </r>
    <r>
      <rPr>
        <sz val="11"/>
        <rFont val="Calibri"/>
        <family val="2"/>
        <scheme val="minor"/>
      </rPr>
      <t xml:space="preserve"> pelo menos em áreas protegidas</t>
    </r>
  </si>
  <si>
    <r>
      <t xml:space="preserve">Genoma do </t>
    </r>
    <r>
      <rPr>
        <i/>
        <sz val="11"/>
        <rFont val="Calibri"/>
        <family val="2"/>
        <scheme val="minor"/>
      </rPr>
      <t>Tolypeutes tricinctus</t>
    </r>
    <r>
      <rPr>
        <sz val="11"/>
        <rFont val="Calibri"/>
        <family val="2"/>
        <scheme val="minor"/>
      </rPr>
      <t>, publicação contendo dados sobre parentesco, nível de endogamia, estrutura de populações e sistemática de ambas espécies</t>
    </r>
  </si>
  <si>
    <r>
      <t xml:space="preserve">6. Promover a conectividade entre as populações de </t>
    </r>
    <r>
      <rPr>
        <i/>
        <sz val="11"/>
        <color theme="1"/>
        <rFont val="Calibri"/>
        <family val="2"/>
        <scheme val="minor"/>
      </rPr>
      <t>Tolypeutes tricinctus</t>
    </r>
    <r>
      <rPr>
        <sz val="11"/>
        <color theme="1"/>
        <rFont val="Calibri"/>
        <family val="2"/>
        <scheme val="minor"/>
      </rPr>
      <t xml:space="preserve"> nos próximos cinco anos.</t>
    </r>
  </si>
  <si>
    <r>
      <t xml:space="preserve">5. Reduzir a taxa de perda de hábitat de </t>
    </r>
    <r>
      <rPr>
        <i/>
        <sz val="11"/>
        <color theme="1"/>
        <rFont val="Calibri"/>
        <family val="2"/>
        <scheme val="minor"/>
      </rPr>
      <t>Tolypeutes tricinctus</t>
    </r>
    <r>
      <rPr>
        <sz val="11"/>
        <color theme="1"/>
        <rFont val="Calibri"/>
        <family val="2"/>
        <scheme val="minor"/>
      </rPr>
      <t xml:space="preserve"> nos próximos cinco anos.</t>
    </r>
  </si>
  <si>
    <r>
      <t>4. Ampliar, qualificar e integrar a fiscalização para coibir a caça do tatu-bola (</t>
    </r>
    <r>
      <rPr>
        <i/>
        <sz val="11"/>
        <color theme="1"/>
        <rFont val="Calibri"/>
        <family val="2"/>
        <scheme val="minor"/>
      </rPr>
      <t>Tolypeutes tricinctus</t>
    </r>
    <r>
      <rPr>
        <sz val="11"/>
        <color theme="1"/>
        <rFont val="Calibri"/>
        <family val="2"/>
        <scheme val="minor"/>
      </rPr>
      <t>).</t>
    </r>
  </si>
  <si>
    <r>
      <t>3. Ampliar o conhecimento sobre a biologia e ecologia (dinâmica populacional, variabilidade genética e vulnerabilidade às alterações antrópicas) para o direcionamento de estratégias de conservação dos tatus-bola (</t>
    </r>
    <r>
      <rPr>
        <i/>
        <sz val="11"/>
        <color theme="1"/>
        <rFont val="Calibri"/>
        <family val="2"/>
        <scheme val="minor"/>
      </rPr>
      <t>Tolypeutes tricinctus</t>
    </r>
    <r>
      <rPr>
        <sz val="11"/>
        <color theme="1"/>
        <rFont val="Calibri"/>
        <family val="2"/>
        <scheme val="minor"/>
      </rPr>
      <t xml:space="preserve"> e</t>
    </r>
    <r>
      <rPr>
        <i/>
        <sz val="11"/>
        <color theme="1"/>
        <rFont val="Calibri"/>
        <family val="2"/>
        <scheme val="minor"/>
      </rPr>
      <t xml:space="preserve"> Tolypeutes matacus)</t>
    </r>
    <r>
      <rPr>
        <sz val="11"/>
        <color theme="1"/>
        <rFont val="Calibri"/>
        <family val="2"/>
        <scheme val="minor"/>
      </rPr>
      <t>.</t>
    </r>
  </si>
  <si>
    <r>
      <t xml:space="preserve">Realizar estudos comparativos de populações de </t>
    </r>
    <r>
      <rPr>
        <i/>
        <sz val="11"/>
        <rFont val="Calibri"/>
        <family val="2"/>
        <scheme val="minor"/>
      </rPr>
      <t>Tolypeutes</t>
    </r>
    <r>
      <rPr>
        <sz val="11"/>
        <rFont val="Calibri"/>
        <family val="2"/>
        <scheme val="minor"/>
      </rPr>
      <t xml:space="preserve"> spp. entre áreas preservadas e antropizadas.</t>
    </r>
  </si>
  <si>
    <r>
      <t>Produzir vídeo para auxiliar na capacitação dos agentes fiscalizadores para atuar no controle da caça nas áreas de ocorrência do tatu-bola (</t>
    </r>
    <r>
      <rPr>
        <i/>
        <sz val="11"/>
        <color theme="1"/>
        <rFont val="Calibri"/>
        <family val="2"/>
        <scheme val="minor"/>
      </rPr>
      <t>T. tricinctus</t>
    </r>
    <r>
      <rPr>
        <sz val="11"/>
        <color theme="1"/>
        <rFont val="Calibri"/>
        <family val="2"/>
        <scheme val="minor"/>
      </rPr>
      <t>).</t>
    </r>
  </si>
  <si>
    <r>
      <t>Indicar áreas para atuação dos Programas de Prevenção de Incêndios nas áreas com maior incidência de queimadas nas áreas de ocorrência do tatu-bola (</t>
    </r>
    <r>
      <rPr>
        <i/>
        <sz val="11"/>
        <color theme="1"/>
        <rFont val="Calibri"/>
        <family val="2"/>
        <scheme val="minor"/>
      </rPr>
      <t>T. tricinctus</t>
    </r>
    <r>
      <rPr>
        <sz val="11"/>
        <color theme="1"/>
        <rFont val="Calibri"/>
        <family val="2"/>
        <scheme val="minor"/>
      </rPr>
      <t>).</t>
    </r>
  </si>
  <si>
    <r>
      <t>Promover estudos a fim de subsidiar futuros programas de manejo metapopulacional integrados do tatu-bola (</t>
    </r>
    <r>
      <rPr>
        <i/>
        <sz val="11"/>
        <color theme="1"/>
        <rFont val="Calibri"/>
        <family val="2"/>
        <scheme val="minor"/>
      </rPr>
      <t>T. tricinctus</t>
    </r>
    <r>
      <rPr>
        <sz val="11"/>
        <color theme="1"/>
        <rFont val="Calibri"/>
        <family val="2"/>
        <scheme val="minor"/>
      </rPr>
      <t>).</t>
    </r>
  </si>
  <si>
    <r>
      <t xml:space="preserve">Atualizar o contato dos parceiros do PAN Tatu-Bola. Criar um grupo de </t>
    </r>
    <r>
      <rPr>
        <i/>
        <sz val="11"/>
        <rFont val="Calibri"/>
        <family val="2"/>
        <scheme val="minor"/>
      </rPr>
      <t>e-mail</t>
    </r>
    <r>
      <rPr>
        <sz val="11"/>
        <rFont val="Calibri"/>
        <family val="2"/>
        <scheme val="minor"/>
      </rPr>
      <t xml:space="preserve"> e mantê-lo ativo. </t>
    </r>
  </si>
  <si>
    <r>
      <t>1. Atualizar as áreas de ocorrência das espécies (</t>
    </r>
    <r>
      <rPr>
        <i/>
        <sz val="11"/>
        <color theme="1"/>
        <rFont val="Calibri"/>
        <family val="2"/>
        <scheme val="minor"/>
      </rPr>
      <t>Tolypeutes tricinctus</t>
    </r>
    <r>
      <rPr>
        <sz val="11"/>
        <color theme="1"/>
        <rFont val="Calibri"/>
        <family val="2"/>
        <scheme val="minor"/>
      </rPr>
      <t xml:space="preserve"> e</t>
    </r>
    <r>
      <rPr>
        <i/>
        <sz val="11"/>
        <color theme="1"/>
        <rFont val="Calibri"/>
        <family val="2"/>
        <scheme val="minor"/>
      </rPr>
      <t xml:space="preserve"> Tolypeutes matacus</t>
    </r>
    <r>
      <rPr>
        <sz val="11"/>
        <color theme="1"/>
        <rFont val="Calibri"/>
        <family val="2"/>
        <scheme val="minor"/>
      </rPr>
      <t>) e identificar as principais ameaças ao longo de suas distribuições geográficas.</t>
    </r>
  </si>
  <si>
    <r>
      <t xml:space="preserve">Diagnosticar a situação da caça nas áreas de ocorrência da espécie </t>
    </r>
    <r>
      <rPr>
        <i/>
        <sz val="11"/>
        <rFont val="Calibri"/>
        <family val="2"/>
        <scheme val="minor"/>
      </rPr>
      <t>T. tricinctus</t>
    </r>
    <r>
      <rPr>
        <sz val="11"/>
        <rFont val="Calibri"/>
        <family val="2"/>
        <scheme val="minor"/>
      </rPr>
      <t>, especialmente nas Unidades de Conservação (UCs) e entorno.</t>
    </r>
  </si>
  <si>
    <r>
      <t>Indicar as áreas para realização de operações de fiscalização nas áreas de ocorrência do tatu-bola (</t>
    </r>
    <r>
      <rPr>
        <i/>
        <sz val="11"/>
        <color theme="1"/>
        <rFont val="Calibri"/>
        <family val="2"/>
        <scheme val="minor"/>
      </rPr>
      <t>T. tricinctus</t>
    </r>
    <r>
      <rPr>
        <sz val="11"/>
        <color theme="1"/>
        <rFont val="Calibri"/>
        <family val="2"/>
        <scheme val="minor"/>
      </rPr>
      <t>), especialmente nas UC</t>
    </r>
    <r>
      <rPr>
        <sz val="11"/>
        <rFont val="Calibri"/>
        <family val="2"/>
        <scheme val="minor"/>
      </rPr>
      <t xml:space="preserve">s </t>
    </r>
    <r>
      <rPr>
        <sz val="11"/>
        <color theme="1"/>
        <rFont val="Calibri"/>
        <family val="2"/>
        <scheme val="minor"/>
      </rPr>
      <t>e seu entorno.</t>
    </r>
  </si>
  <si>
    <r>
      <t>Realizar diagnóstico da implementação das Unidades de Conservação de proteção integral (</t>
    </r>
    <r>
      <rPr>
        <sz val="11"/>
        <rFont val="Calibri"/>
        <family val="2"/>
        <scheme val="minor"/>
      </rPr>
      <t>p.</t>
    </r>
    <r>
      <rPr>
        <sz val="11"/>
        <color theme="1"/>
        <rFont val="Calibri"/>
        <family val="2"/>
        <scheme val="minor"/>
      </rPr>
      <t>ex. via SANGE), com presença do tatu-bola (</t>
    </r>
    <r>
      <rPr>
        <i/>
        <sz val="11"/>
        <color theme="1"/>
        <rFont val="Calibri"/>
        <family val="2"/>
        <scheme val="minor"/>
      </rPr>
      <t>T. tricinctus</t>
    </r>
    <r>
      <rPr>
        <sz val="11"/>
        <color theme="1"/>
        <rFont val="Calibri"/>
        <family val="2"/>
        <scheme val="minor"/>
      </rPr>
      <t xml:space="preserve">).  </t>
    </r>
  </si>
  <si>
    <t>Júlio Vilela (ICMBio/COPAN)</t>
  </si>
  <si>
    <t>Renata Azevedo (ICMBio/CPB)</t>
  </si>
  <si>
    <t>Gerson Buss (ICMBio/CPB)</t>
  </si>
  <si>
    <t>Nina Attias (EMBRAPA-Pantanal)</t>
  </si>
  <si>
    <t>Adriana Bocchiglieri (UFS), André Restel, Gerson Buss (ICMBio/CPB), Anderson Feijó (UFPB), Marcelo Reis (ICMBio), Nina Attias (ICAS), Walfrido Tomas (EMBRAPA-Pantanal)</t>
  </si>
  <si>
    <t xml:space="preserve">Adriana Bocchiglieri (UFS), Flavia Miranda (IUCN/SSC/ASASG/ProjetoTamanduá/UFMG), José Alves de S. Filho (CRAD UNIVASF), José Tiago Santos (ICMBio/ESEC Raso da Catarina), Liana Sena (UFMG), Marcelo Reis (ICMBio), Romário B. Dias (UFPI), Wallisson B.M. Pacheco (UFPI) 
</t>
  </si>
  <si>
    <t xml:space="preserve">André Restel, Fabrício Santos (UFMG), Flavia Miranda (IUCN/SSC/ASASG/ProjetoTamanduá/UFMG), Guilherme Mourão (EMBRAPA-Pantanal), José Anderson Feijó (UFPB), Lilian Catenacci (UFPI), Teresa Cristina Anacleto (UNEMAT), Walfrido Tomas (EMBRAPA-Pantanal) 
</t>
  </si>
  <si>
    <t>André Restel, Guilherme Mourão (EMBRAPA Pantanal), José Alves de S. Filho (CRAD UNIVASF), José Tiago Santos (ICMBio/ESEC Raso da Catarina), Lilian Catenacci (UFPI), Nina Attias (ICAS), Marcelo Reis (ICMBio), Teresa Cristina Anacleto (UNEMAT), Walfrido Tomas (EMBRAPA-Pantanal), Claudia B. Campos (Pró-carnivoros)</t>
  </si>
  <si>
    <t>Aby Rodrigues (Assoc. Caatinga), Flavia Miranda (IUCN/SSC/ASASG/ProjetoTamanduá/UFMG), José Tiago Santos (ICMBio/ESEC Raso da Catarina), Liana Sena (UFMG), Samuel Victor D. Portela (Assoc. Caatinga)</t>
  </si>
  <si>
    <t>Ana Helena Mendes Lustosa (IBAMA/NEA-PI), José Tiago (ICMBio/ESEC do Raso da Catarina), Lilian Catenacci (UFPI)</t>
  </si>
  <si>
    <t>Ana Helena Mendes Lustosa (IBAMA/NEA-PI), André Pessoa (Jornal), Jakeline Mastria (Geas Brasil), José Tiago Santos (ICMBio/ESEC Raso da Catarina), Lilian Catenacci (UFPI), Tânia Martins (Rede Mata Viva)</t>
  </si>
  <si>
    <t xml:space="preserve">José Tiago Santos (ICMBio/ESEC Raso Catarina), Marcelo Reis (ICMBio), Claúdia Campos (Pró-Carnívoros)
</t>
  </si>
  <si>
    <t xml:space="preserve">Helena Tadiello de Moraes (USP/IB), José Tiago Santos (ICMBio/ESEC Raso Catarina), Marcelo Reis (ICMBio), Marco Antônio Alves Schetino (UFMG), Sofia Marques Silva (MPEG)
</t>
  </si>
  <si>
    <t xml:space="preserve">Guilherme Mourão (EMBRAPA-Pantanal), José Tiago Santos (ICMBio/ESEC Raso Catarina), Marcelo Reis (ICMBio), Nina Attias (ICAS)
</t>
  </si>
  <si>
    <t xml:space="preserve">José Tiago Santos (ICMBio/ESEC Raso Catarina), Liana Sena (UFMG), Marcelo Reis (ICMBio)                 </t>
  </si>
  <si>
    <t>Ewerton Torres Melo (Assoc. Caatinga), José Tiago Santos (ICMBio/ESEC Raso Catarina), Tânia Martins (Rede Mata Viva)</t>
  </si>
  <si>
    <t>Adriana Bocchiglieri (UFS), Helena Tadiello de Moraes (USP/IB), José Anderson Feijó (UFPB), Marcelo Reis (ICMBio), Marília Marini (ICMBio), Teresa Cristina Anacleto (UNEMAT), Sofia M. Silva (MPEG)</t>
  </si>
  <si>
    <t xml:space="preserve">Adriana Bocchiglieri (UFS), Fabrício Santos (UFMG), Flávia Miranda (IUCN/SSC/ASASG/ProjetoTamanduá/UFMG), Helena Tadiello de Moraes (USP/IB), José Anderson Feijó (UFPB), Lilian Catenacci (UFPI), Marco Antônio Alves Schetino (UFMG), Marília Marini (ICMBio),  Teresa Cristina Anacleto (UNEMAT) 
</t>
  </si>
  <si>
    <r>
      <t>2. Divulgar junto as comunidades locais, em áreas de ocorrência de</t>
    </r>
    <r>
      <rPr>
        <i/>
        <sz val="11"/>
        <color theme="1"/>
        <rFont val="Calibri"/>
        <family val="2"/>
        <scheme val="minor"/>
      </rPr>
      <t xml:space="preserve"> Tolypeutes tricinctus</t>
    </r>
    <r>
      <rPr>
        <sz val="11"/>
        <color theme="1"/>
        <rFont val="Calibri"/>
        <family val="2"/>
        <scheme val="minor"/>
      </rPr>
      <t>, bem como a sociedade em geral, a importância da proteção da espécie na Caatinga e no Cerrado.</t>
    </r>
  </si>
  <si>
    <r>
      <t>Elaborar e executar um plano de captação de recursos para implementação de programa de educação e do plano de comunicação para a conservação de</t>
    </r>
    <r>
      <rPr>
        <i/>
        <sz val="11"/>
        <rFont val="Calibri"/>
        <family val="2"/>
        <scheme val="minor"/>
      </rPr>
      <t xml:space="preserve"> T. tricinctus</t>
    </r>
    <r>
      <rPr>
        <sz val="11"/>
        <rFont val="Calibri"/>
        <family val="2"/>
        <scheme val="minor"/>
      </rPr>
      <t>.</t>
    </r>
  </si>
  <si>
    <r>
      <t xml:space="preserve">Identificar áreas de ocorrência de </t>
    </r>
    <r>
      <rPr>
        <i/>
        <sz val="11"/>
        <rFont val="Calibri"/>
        <family val="2"/>
        <scheme val="minor"/>
      </rPr>
      <t>Tolypeutes matacus</t>
    </r>
    <r>
      <rPr>
        <sz val="11"/>
        <rFont val="Calibri"/>
        <family val="2"/>
        <scheme val="minor"/>
      </rPr>
      <t>no Brasil.</t>
    </r>
  </si>
  <si>
    <t>Flavia Miranda (IUCN/SSC/ASASG/Projeto Tamanduá/UFMG)</t>
  </si>
  <si>
    <t>Flávia Miranda (IUCN/SSC/ASASG/Projeto Tamanduá/UFMG)</t>
  </si>
  <si>
    <t>03 e 04 de outubro de 2018</t>
  </si>
  <si>
    <t>Ação em andamento, sem financiamento próprio, parte da Tese de Marcos Schetino sobre Tolypeutinae. Apenas três amostras de T. tricinctus estão na coleção e não temos DNA de T. matacus.</t>
  </si>
  <si>
    <t>Não temos amostras de T. matacus e não temos também número significativo de T. tricinctus para uma análise populacional e nem financiamento para fazer um genoma de boa resolução.</t>
  </si>
  <si>
    <t>Fabrício R. Santos</t>
  </si>
  <si>
    <t>Filogenia dos Tolypeutinae, indicando T. tricinctus como basal no grupo.</t>
  </si>
  <si>
    <t xml:space="preserve">Samuel Portela (Assoc. Caatinga) </t>
  </si>
  <si>
    <t>Áreas de ocorrência da espécie identificadas e inclusão das áreas identificadas na poligonal do Parque Estadual do Cânon do Rio Poti.</t>
  </si>
  <si>
    <t>Renata Azevedo</t>
  </si>
  <si>
    <t>Publicação do artigo "Effects of air temperature on habitat selection and activity patterns of two tropical imperfect homeotherms"  por Attias et al. (Animal Behaviour, 140:129-140).</t>
  </si>
  <si>
    <t xml:space="preserve">Tempo para articular com os pesquisadores e parceiros para alimentar o banco de dados. </t>
  </si>
  <si>
    <t xml:space="preserve">Falta de verba </t>
  </si>
  <si>
    <t>Depende da ação 4.2</t>
  </si>
  <si>
    <t>Novos mapas temáticos elaborados</t>
  </si>
  <si>
    <t>junho de 2019</t>
  </si>
  <si>
    <t xml:space="preserve">Apesar de concluída (grupo de mails e de zap), a comunicação não está funcionando tão bem. </t>
  </si>
  <si>
    <t>Textos/Mídias/comunicações orais de divulgação</t>
  </si>
  <si>
    <t>Não avançou</t>
  </si>
  <si>
    <t>Dissertação de Micaele da UFS no Raso da Catarina</t>
  </si>
  <si>
    <t>Para as UC federais o ICMBio está usando um sistema que permite associar automaticamente os protocolos às espécies.</t>
  </si>
  <si>
    <t>Depende da ação anterior</t>
  </si>
  <si>
    <t xml:space="preserve">Não tenho contato com o Dr Kurtis Bastos impossibilitando a articulação desta. Também não estamos analisando esta ameaça em nosso projeto. Não me sinto apta a realizar a coordenação desta ação. </t>
  </si>
  <si>
    <t>Mapa com áreas de incêndios dentro da distribuição da espécie</t>
  </si>
  <si>
    <t>Localizar a ação no Ceará. A Associação Caatinga fará articulação com o Kurtis/Humberto para apresentar o mapa de áreas de incêndio na distribuição do tatu para verificar se já são áreas atendidas pelo Programa ou se podem ser incluídas.</t>
  </si>
  <si>
    <t>Samuel</t>
  </si>
  <si>
    <t>Não avançou devido à complexidade: depende de resultados de outras ações, principalmente da 3.2</t>
  </si>
  <si>
    <t>Não iniciada</t>
  </si>
  <si>
    <t>A Associação Caatinga tem desenvolvido ações de educação ambiental na região de Buriti dos Montes e Crateús (40 comunidades no entorno da Serra das Almas).  Nas demais regiões não temos conhecimento se algo está sendo realizado.</t>
  </si>
  <si>
    <t>Os colaboradores vão revisar os registros por estado. Renata encaminhou as planilhas em dez/2018.</t>
  </si>
  <si>
    <r>
      <t xml:space="preserve">Análise realizada apenas para </t>
    </r>
    <r>
      <rPr>
        <i/>
        <sz val="11"/>
        <color theme="1"/>
        <rFont val="Calibri"/>
        <family val="2"/>
        <scheme val="minor"/>
      </rPr>
      <t>T. tricinctus</t>
    </r>
    <r>
      <rPr>
        <sz val="11"/>
        <color theme="1"/>
        <rFont val="Calibri"/>
        <family val="2"/>
        <scheme val="minor"/>
      </rPr>
      <t>.</t>
    </r>
  </si>
  <si>
    <r>
      <t xml:space="preserve">Nina vai tentar fazer as modelagens para </t>
    </r>
    <r>
      <rPr>
        <i/>
        <sz val="11"/>
        <color theme="1"/>
        <rFont val="Calibri"/>
        <family val="2"/>
        <scheme val="minor"/>
      </rPr>
      <t>T. matacus</t>
    </r>
    <r>
      <rPr>
        <sz val="11"/>
        <color theme="1"/>
        <rFont val="Calibri"/>
        <family val="2"/>
        <scheme val="minor"/>
      </rPr>
      <t>.</t>
    </r>
  </si>
  <si>
    <r>
      <t xml:space="preserve">Levantamento da problemática na área de ocorrência do Programa Tatu-Bola e de alguns colaboradores. 
Existe também o diagnóstico para o oeste baiano, que a Blue vai passar para a Flávia.
Para </t>
    </r>
    <r>
      <rPr>
        <i/>
        <sz val="11"/>
        <color theme="1"/>
        <rFont val="Calibri"/>
        <family val="2"/>
        <scheme val="minor"/>
      </rPr>
      <t>matacus</t>
    </r>
    <r>
      <rPr>
        <sz val="11"/>
        <color theme="1"/>
        <rFont val="Calibri"/>
        <family val="2"/>
        <scheme val="minor"/>
      </rPr>
      <t xml:space="preserve"> a conversão de habitat é a principal ameaça em toda a sua distribuição.</t>
    </r>
  </si>
  <si>
    <t>Flávia Miranda
Adriana Bocchiglieri
Nina Attias</t>
  </si>
  <si>
    <t xml:space="preserve">Banco de dados (parcial) com descrição da problemática na região de Buriti dos Montes. </t>
  </si>
  <si>
    <t>Renata vai entrar em contato com todos os colaboradores para levantar estas informações.</t>
  </si>
  <si>
    <t>Não existe um plano escrito, mas a captação de recursos está acontecendo pela Associação Caatinga para beneficiar a região de Buriti dos Montes e Crateús (40 comunidades no entorno da Serra das Almas): Petrobras, Boticário, parcerias com algumas empresas.</t>
  </si>
  <si>
    <t>Projeto no Clima da Caatinga financiado pela Petrobras região de Buriti dos Montes e Crateúsbeneficiando 40 comunidades no entorno da Serra das Almas.
Programa de Conservação do Tatu-bola financiado pela Fundação Boticário.</t>
  </si>
  <si>
    <t>O PAN Tatu foi contemplado pelo GEF Terrestre e submeteu quatro ações para financiamento. Ainda não existe uma data prevista para liberação do recurso.</t>
  </si>
  <si>
    <t>Financiamento para implementação das ações de educação e comunicação.</t>
  </si>
  <si>
    <r>
      <t>Captar recursos para implementação de ações de educação e de comunicação para a conservação de</t>
    </r>
    <r>
      <rPr>
        <i/>
        <sz val="11"/>
        <rFont val="Calibri"/>
        <family val="2"/>
        <scheme val="minor"/>
      </rPr>
      <t xml:space="preserve"> T. tricinctus</t>
    </r>
    <r>
      <rPr>
        <sz val="11"/>
        <rFont val="Calibri"/>
        <family val="2"/>
        <scheme val="minor"/>
      </rPr>
      <t>.</t>
    </r>
  </si>
  <si>
    <r>
      <t xml:space="preserve">Exposição de banners e réplicas de animais da Caatinga, enfatizando a importância do </t>
    </r>
    <r>
      <rPr>
        <i/>
        <sz val="11"/>
        <color theme="1"/>
        <rFont val="Calibri"/>
        <family val="2"/>
        <scheme val="minor"/>
      </rPr>
      <t>Tolypeutes tricinctus</t>
    </r>
    <r>
      <rPr>
        <sz val="11"/>
        <color theme="1"/>
        <rFont val="Calibri"/>
        <family val="2"/>
        <scheme val="minor"/>
      </rPr>
      <t>; Campanha todos contra a caça em Crateús e Buriti dos Montes - Sensibilização com palestra, distribuição de folders, e seção de cinema com temática ambiental; 8 comunidades e mais de 400 pessoas alcançadas.</t>
    </r>
  </si>
  <si>
    <t>Participantes monitoria
Sandino Moreira Silva</t>
  </si>
  <si>
    <r>
      <t xml:space="preserve">Ampliar e integrar as ações de educação para a conservação de </t>
    </r>
    <r>
      <rPr>
        <i/>
        <sz val="11"/>
        <color theme="1"/>
        <rFont val="Calibri"/>
        <family val="2"/>
        <scheme val="minor"/>
      </rPr>
      <t>T. tricinctus</t>
    </r>
    <r>
      <rPr>
        <sz val="11"/>
        <color theme="1"/>
        <rFont val="Calibri"/>
        <family val="2"/>
        <scheme val="minor"/>
      </rPr>
      <t>, adaptando-as de acordo com as peculiaridades regionais e com foco na capacitação de multiplicadores, especialmente na rede pública de ensino.</t>
    </r>
  </si>
  <si>
    <t>Plano de comunicação do Programa Tatu-bola esta sendo utilizado para divulgar o PAN. Não temos recurso para fazer algo individualizado. 
Matéria na National Geographic sobre tatu-peba citou o PAN (Nina Attias).
Submissão de uma nota de divulgação sobre o PAN na Edentata a ser publicada ano que vem (Adriana Bocchiglieri).</t>
  </si>
  <si>
    <t>Divulgação das ações do PAN nas mídias do Programa de Conservação do tatu-bola. 
Divulgação na National Geographic.</t>
  </si>
  <si>
    <r>
      <t xml:space="preserve"> Divulgação externa do PAN e de </t>
    </r>
    <r>
      <rPr>
        <i/>
        <sz val="11"/>
        <rFont val="Calibri"/>
        <family val="2"/>
        <scheme val="minor"/>
      </rPr>
      <t>T. tricinctus.</t>
    </r>
    <r>
      <rPr>
        <sz val="11"/>
        <rFont val="Calibri"/>
        <family val="2"/>
        <scheme val="minor"/>
      </rPr>
      <t xml:space="preserve"> </t>
    </r>
  </si>
  <si>
    <t>Sandino (Associação Caatinga) (verificar com Liana e com Sandino)</t>
  </si>
  <si>
    <t>Informações da tese da Blue (Fazenda Jatobá na Bahia); Relatório da consultoria do parque eólico em Brotas de Macaúbas/BA, no entorno da Chapada Diamantina.</t>
  </si>
  <si>
    <t xml:space="preserve">Tese da Liana em desenvolvimento. Tem como objetivo: (1) investigar as variáveis preditoras da ocorrência e probabilidade de uso do habitat por T. tricinctus (e.g vegetação, solo, altitude), (2) investigar efeitos da caça sobre a probabilidade de ocupação do tatu-bola, (3) estimar a densidade no PN Serra da Capivara e (4) e investigar o efeito da lua e de predadores no padrão de atividade. 
</t>
  </si>
  <si>
    <t>Confirmar com Flávio Rodrigues os estudos realizados pelo grupo dele na área do PN Boqueirão da Onça.</t>
  </si>
  <si>
    <r>
      <t xml:space="preserve">Análise dos dados sobre </t>
    </r>
    <r>
      <rPr>
        <i/>
        <sz val="11"/>
        <color theme="1"/>
        <rFont val="Calibri"/>
        <family val="2"/>
        <scheme val="minor"/>
      </rPr>
      <t>T. tricinctus</t>
    </r>
    <r>
      <rPr>
        <sz val="11"/>
        <color theme="1"/>
        <rFont val="Calibri"/>
        <family val="2"/>
        <scheme val="minor"/>
      </rPr>
      <t xml:space="preserve"> por Adriana Bocchiglieri.
Preparação de manuscrito sobre ecologia de </t>
    </r>
    <r>
      <rPr>
        <i/>
        <sz val="11"/>
        <color theme="1"/>
        <rFont val="Calibri"/>
        <family val="2"/>
        <scheme val="minor"/>
      </rPr>
      <t>T. matacus</t>
    </r>
    <r>
      <rPr>
        <sz val="11"/>
        <color theme="1"/>
        <rFont val="Calibri"/>
        <family val="2"/>
        <scheme val="minor"/>
      </rPr>
      <t xml:space="preserve"> (padrão de atividades, uso de habitat, sociobiologia) por Nina Attias.
O protocolo para monitoramento de áreas abertas em UC (uso de camera trap) do Programa Monitora do ICMBio está em elaboração e poderá contribuir com resultados para a ação.</t>
    </r>
  </si>
  <si>
    <r>
      <t xml:space="preserve">Preparação de manuscrito sobre </t>
    </r>
    <r>
      <rPr>
        <i/>
        <sz val="11"/>
        <color theme="1"/>
        <rFont val="Calibri"/>
        <family val="2"/>
        <scheme val="minor"/>
      </rPr>
      <t>T. tricinctus</t>
    </r>
    <r>
      <rPr>
        <sz val="11"/>
        <color theme="1"/>
        <rFont val="Calibri"/>
        <family val="2"/>
        <scheme val="minor"/>
      </rPr>
      <t xml:space="preserve"> em área alterada no Cerrado por Adriana Bocchiglieri. 
Análise de dados de </t>
    </r>
    <r>
      <rPr>
        <i/>
        <sz val="11"/>
        <color theme="1"/>
        <rFont val="Calibri"/>
        <family val="2"/>
        <scheme val="minor"/>
      </rPr>
      <t>T. matacus</t>
    </r>
    <r>
      <rPr>
        <sz val="11"/>
        <color theme="1"/>
        <rFont val="Calibri"/>
        <family val="2"/>
        <scheme val="minor"/>
      </rPr>
      <t xml:space="preserve"> em região preservada do Pantanal e área de pasto ao norte do Pantanal (Cáceres) por Nina Attias (alguns resultados estarão em artigo em elaboração).</t>
    </r>
  </si>
  <si>
    <r>
      <t>Elaborar protocolos de manutenção em cativeiro dos tatus-bola (</t>
    </r>
    <r>
      <rPr>
        <i/>
        <sz val="11"/>
        <rFont val="Calibri"/>
        <family val="2"/>
        <scheme val="minor"/>
      </rPr>
      <t>T. tricinctus</t>
    </r>
    <r>
      <rPr>
        <sz val="11"/>
        <rFont val="Calibri"/>
        <family val="2"/>
        <scheme val="minor"/>
      </rPr>
      <t xml:space="preserve"> e </t>
    </r>
    <r>
      <rPr>
        <i/>
        <sz val="11"/>
        <rFont val="Calibri"/>
        <family val="2"/>
        <scheme val="minor"/>
      </rPr>
      <t>T. matacus</t>
    </r>
    <r>
      <rPr>
        <sz val="11"/>
        <rFont val="Calibri"/>
        <family val="2"/>
        <scheme val="minor"/>
      </rPr>
      <t xml:space="preserve">), inclusive para realização de estudos de biologia </t>
    </r>
    <r>
      <rPr>
        <i/>
        <sz val="11"/>
        <rFont val="Calibri"/>
        <family val="2"/>
        <scheme val="minor"/>
      </rPr>
      <t>ex situ</t>
    </r>
    <r>
      <rPr>
        <sz val="11"/>
        <rFont val="Calibri"/>
        <family val="2"/>
        <scheme val="minor"/>
      </rPr>
      <t>.</t>
    </r>
  </si>
  <si>
    <t>Renata vai entrar em contato com as UC na área de distribuição da espécie pedindo informações sobre as atividades de caça.
Samuel vai conversar com Hugo Fernandes sobre a possibilidade de colaboração.</t>
  </si>
  <si>
    <t xml:space="preserve">Em busca de parceiro para fazer o vídeo sem custo. Na próxima expedição levaremos o fotógrafo e cinegrafista da National Geographic. Em contra partida, foi pedido o video de apoio. Sem previsão de lançamento. </t>
  </si>
  <si>
    <t>Essa foi uma das ações indicadas para o GEF Terrestre.</t>
  </si>
  <si>
    <t>Foram realizados novos mapas com novas bases (as definidas na 3a monitoria).</t>
  </si>
  <si>
    <t>Após a revisão dos pontos, refazer os mapas.</t>
  </si>
  <si>
    <t>Elaborado e aprovado com o apoio da Fundação Grupo Boticário o Programa de Conservação do Tatu-bola que prevê a criação de, no mínimo, duas RPPNs e a elaboração de uma proposta de criação de uma Unidade de Conservação pública em áreas de ocorrência da espécie. A RPPN Serra das Almas está em fase de ampliação em mais 454ha. Embora o processo de compra não esteja concluído, a área já é tratada e gerida como RPPN. Áreas com potencial para criação da UC identificadas e confirmada a presença do  Tatu-bola no município de Buriti dos Montes, recentemente transformada em um Parque Estadual após a contratação da Associação Caatinga para a elaboração de proposta de criação de uma UC pública estadual (Parque Estadual do Cânion do Rio Poti). Decreto de criação: Decreto Estadual 17.429 de 18/10/2017.
Existe ainda uma proposta de criação de uma UC federal no entorno do Parque Estadual do Rio Poti abrangendo Ceará e Piauí.</t>
  </si>
  <si>
    <t>Áreas de ocorrência da espécie identificadas.
Criação do PE do Cânion do rio Poti (Buriti dos Montes, Piauí). 
Criação do PARNA e APA do Boqueirão da Onça, Bahia. Decreto Estadual 17.429 de 18/10/2017.</t>
  </si>
  <si>
    <t>Muitos problemas na documentação das propriedade e difícil sensibilização dos proprietários quanto ao tema conservação e RPPN.</t>
  </si>
  <si>
    <t>Verificar se nas novas UC estaduais criadas no Piauí tem ocorrência da espécie.</t>
  </si>
  <si>
    <t>Falta apenas a criação do Dunas do São Francisco.</t>
  </si>
  <si>
    <t>PARNA Boqueirão da Onça (BA)
APA do Boqueirão da Onça (BA)
Parque Estadual Tatu-bola (PE)</t>
  </si>
  <si>
    <t>O CPB contratou uma pessoa (via PNUD) para fazer o levantamento da presença potencial e confirmada das espécies de xenartras nas UC. O próximo passo será consultar a página de cada UC com a presença da espécie e ver os instrumentos de implementação existentes (PM, Conselho, base, etc.)</t>
  </si>
  <si>
    <t>Matriz com a presença potencial e confirmada de xenartras nas UC federais</t>
  </si>
  <si>
    <t>Renata vai consultar as páginas das UC federais para identificar o grau de implementação das mesmas.</t>
  </si>
  <si>
    <t>Devido a falta de conhecimento da população local a respeito dos temas que envolvem conservação de fauna e principalmente a criação de RPPNs, a equipe está encontrando muita dificuldade em sensibilizar proprietários de terras nas áreas de ocorrência da espécie em questão. Desta forma, está sendo complicado encontrar proprietários interessados em criar reservas particulares e principalmente que possuam documentação. São muito raras ou quase nulas as propriedade que estão com a documentação da terra regularizada. A maioria das propriedades estão no nome de familiares já falecidos e não há interesse da parte dos proprietários em buscar a regularização devido a questão burocratica.
Diante deste entrave e buscando garantir a conservação dessas áreas, em parceria com o Governo do Estado do Piauí, com a Secretaria de Meio Ambiente e Recursos Hídricos- SEMAR, durante a execução do Projeto de Criação do Parque Estadual do Cânion do Rio Poti,  incluímos as propriedades com maior relevância ambiental, dentro dos limites da poligonal do novo Parque, fazendo com que estas importantes áreas ficassem protegidas integralmente e os proprietários, que não tinham interesse e nem recursos para regularizarem suas propriedades, entrassem no grupo dos que serão indenizados com a regularização fundiária. Desta forma, asseguramos a proteção das áreas de ocorrência do Tolypeutes tricinctus e resolvemos, em parte, os problemas fundiários de algumas das propriedades rurais, que não tinham interesse em criar as RPPNs, mas que tinham interesse na venda das terras. Após toda esta mobilização, oficinas e sensibilizações a área do Parque Estadual do Cânion do Rio Poti passou de 6.670 hectares na proprosta inicial, para 24.772,23 hectares na sua proprosta final. Até o presente momento foram identificadas duas possibilidades de programas de PSA uma no Estado do Piauí (que está mais avançada) e uma no Estado do Ceará, onde a Minuta da Lei já foi redigida, porém está pendente de aprovação.</t>
  </si>
  <si>
    <t>Em bom andamento apenas na região de atuação da Associação Caatinga. Para as demais áreas nada foi realizado. A expectativa é que o PSA tenha abrangência em todo o estado do Piauí.</t>
  </si>
  <si>
    <t>Renata entrou em contato com a COCUC que informou que existem duas propostas de criação de UC na região das Dunas do São Francisco, uma de proteção integral e outra de uso sustentável. Ambos os processos possuem estudos realizados, contudo devido ao tempo decorrido entre a realização dos estudos até o presente entendo que precisaram de uma atualização.  
Como ainda não temos definido como será a priorização das propostas de criação de novas unidades em função da mudança de governo, não podemos prever se estas propostas terão continuidade em curto e médio prazo.</t>
  </si>
  <si>
    <t>1. Atualizar as áreas de ocorrência das espécies (Tolypeutes tricinctus e Tolypeutes matacus) e identificar as principais ameaças ao longo de suas distribuições geográficas.</t>
  </si>
  <si>
    <t>2. Divulgar junto as comunidades locais, em áreas de ocorrência de Tolypeutes tricinctus, bem como a sociedade em geral, a importância da proteção da espécie na Caatinga e no Cerrado.</t>
  </si>
  <si>
    <t>Sandino Silva (Associação Caatinga)</t>
  </si>
  <si>
    <t>Mapa de localização das ameaças e relatório da caracterização nas diferentes regiões.</t>
  </si>
  <si>
    <t>Adriana Bocchiglieri (UFS), Flavia Miranda (IUCN/SSC/ASASG/ProjetoTamanduá/UFMG), José Tiago Santos (ESEC Raso da Catarina), Liana Sena (UFMG), Marcelo Reis (ICMBio)</t>
  </si>
  <si>
    <t>Adriana Bocchiglieri (UFS), Gerson Buss (ICMBio/CPB), Anderson Feijó (UFPB), Marcelo Reis (ICMBio), Nina Attias (ICAS), Walfrido Tomas (EMBRAPA-Pantanal)</t>
  </si>
  <si>
    <t xml:space="preserve">Adriana Bocchiglieri (UFS), Flavia Miranda (IUCN/SSC/ASASG/ProjetoTamanduá/UFMG), José Tiago Santos (ICMBio/ESEC Raso da Catarina), Liana Sena (UFMG), Marcelo Reis (ICMBio)
</t>
  </si>
  <si>
    <t xml:space="preserve">José Tiago Santos (ESEC Raso da Catarina), Lilian Catenacci (UFPI)
</t>
  </si>
  <si>
    <t>José Tiago (ICMBio/ESEC do Raso da Catarina), Lilian Catenacci (UFPI)</t>
  </si>
  <si>
    <t>José Tiago Santos (ICMBio/ESEC Raso da Catarina), Lilian Catenacci (UFPI)</t>
  </si>
  <si>
    <t>Flavia Miranda (IUCN/SSC/ASASG/ProjetoTamanduá/UFMG), Nina Attias (ICAS), Mariana Catapani (Projeto Tamandua), Adriana B. (UFS), Filipe Carneiro Reis (Zoo Brasília), Liana Sena (UFMG)</t>
  </si>
  <si>
    <t>Ewerton Torres Melo (Assoc. Caatinga), José Tiago Santos (ICMBio/ESEC Raso Catarina)</t>
  </si>
  <si>
    <t>Teresa Cristina Anacleto (UNEMAT), Claudia B. Campos (Pro-carnivoros); Anderson Feijó (UFPB)</t>
  </si>
  <si>
    <t>Marcelo Reis (ICMBio), Samuel Victor D. Portela (Assoc. Caatinga)</t>
  </si>
  <si>
    <t xml:space="preserve">Adriana Bocchiglieri (UFS), Nina Attias (ICAS) </t>
  </si>
  <si>
    <t>Adriana Bocchiglieri (UFS), Helena Tadiello de Moraes (USP/IB), José Anderson Feijó (UFPB), Marcelo Reis (ICMBio), Teresa Cristina Anacleto (UNEMAT), Sofia M. Silva (MPEG)</t>
  </si>
  <si>
    <t xml:space="preserve">Adriana Bocchiglieri (UFS), Fabrício Santos (UFMG), Flávia Miranda (IUCN/SSC/ASASG/ProjetoTamanduá/UFMG), Helena Tadiello de Moraes (USP/IB), José Anderson Feijó (UFPB), Lilian Catenacci (UFPI), Marco Antônio Alves Schetino (UFMG), Teresa Cristina Anacleto (UNEMAT) 
</t>
  </si>
  <si>
    <t>Ewerton Torres Melo (Assoc. Caatinga), Lilian Catenacci (UFPI), Marco Antônio Alves Schetino (UFMG)</t>
  </si>
  <si>
    <t>Se conseguirmos recursos financeiros, a Associação Caatinga poderá executar oficinas/cursos em outras áreas.</t>
  </si>
  <si>
    <r>
      <t xml:space="preserve">Um financiamento para o genoma das duas espécies traria informação básica para iniciar o Studbook, mas seriam necessárias mais amostras de ambas as espécies. 
Fabricio encaminhou os protocolos de coleta de material para Liana.
</t>
    </r>
    <r>
      <rPr>
        <sz val="11"/>
        <rFont val="Calibri"/>
        <family val="2"/>
        <scheme val="minor"/>
      </rPr>
      <t>Renata disponibilzará o protocolo para os colaboradores.</t>
    </r>
    <r>
      <rPr>
        <sz val="11"/>
        <color theme="1"/>
        <rFont val="Calibri"/>
        <family val="2"/>
        <scheme val="minor"/>
      </rPr>
      <t xml:space="preserve">
Renata fará articulação para juntar colaboradores de coleta de material e análises laboratoriais, para tentar viabilizar a ação.</t>
    </r>
  </si>
  <si>
    <t>Tentar fazer esboço durante a reunião com a participação dos membros do GAT.</t>
  </si>
  <si>
    <t>Já existem as informações, só faltando fazer a consolidação e  sistematização.</t>
  </si>
  <si>
    <t>Essa foi uma das ações indicadas para o GEF Terrestre. A ideia é fazer um vídeo mais amplo, falando da identificação da espécie, das ameaças, da importância de conservação.</t>
  </si>
  <si>
    <t>Tentar desenhar o protocolo durante a monitoria. Pedir para Liana protocolo utilizado pelo Rodolfo para servir de base.</t>
  </si>
  <si>
    <t>Mapa com os limites das duas propostas (já encaminhado para a coordenação do PAN)</t>
  </si>
  <si>
    <t>No início do ano comecei a "estudar" o SAMGE, buscar relatórios, entender o sistema, como buscar as informações, quais informações são mais relevantes, etc... O sistema está muito legal, com muitas informações interessantes. Porém, não consegui, por falta de tempo contínuo pra me dedicar a essa atividade, elaborar um diagnóstico organizado das UC de proteção integral. Porém, o sistema dispõe de um "Painel de Resultados Consolidados" que já apresenta alguns resultados bem interessantes já sistematizados. Sugiro que todos visitem a página do SAMGE (http://samge.icmbio.gov.br).</t>
  </si>
  <si>
    <t>Falta de tempo contínuo pra me dedicar a reunir as informações de todas as UC de Proteção Integral em um documento organizado.</t>
  </si>
  <si>
    <t>Que todos os colaboradores visitem o SAMGE</t>
  </si>
  <si>
    <t>Nenhum</t>
  </si>
  <si>
    <t>Não há alunos envolvidos desde início de 2018, assim como não há financiamento</t>
  </si>
  <si>
    <t>Falta de recursos para expandir as ações. Tudo foi feito com a captação de recursos da Associação Caatinga.</t>
  </si>
  <si>
    <t>Área de 450 ha comprados para serem transformados em RPPN</t>
  </si>
  <si>
    <t xml:space="preserve">Até o presente momento só foi possível acompanhar/monitorar as queimadas no entorno da Reserva Natural Serra das Almas em Crateús CE. </t>
  </si>
  <si>
    <t>Monitoramente de incêndios em 5 microbacias hidrográficas no entorno da Reserva Natural Serra das Almas.</t>
  </si>
  <si>
    <t>A área monitorada faz parte da área geográfica do projeto No Clima da Caatinga patrocinado pela Petrobras e executado pela Associação Caatinga. Com a falta de recursos fica impossível ampliar a área de cobertura da ação, não sendo possível ampliar para fora da área geográfica do projeto.</t>
  </si>
  <si>
    <t>61 ha restaurados e monitorados pelo projeto No Clima da Caatinga.</t>
  </si>
  <si>
    <t>A área restaurada e monitorada faz parte da área geográfica do projeto No Clima da Caatinga patrocinado pela Petrobras e executado pela Associação Caatinga. Com a falta de recursos fica impossível ampliar a área de cobertura da ação, não sendo possível ampliar para fora da área geográfica do projeto.</t>
  </si>
  <si>
    <t>As ações desenvolvidas foram possíveis graças ao projeto NCC- No Clima da Caatinga, financiado pela Petrobras e ao Programa de Conservação do tatu-bola, financiado pela Fundação Grupo o Boticário. O alcance das ações depende da quantidade de recursos obtidos junto aos respectivos projetos. Quando da disponibilidade de mais recursos, tanto públicos quanto privados, o poder de alcance das ações certamente será maior.</t>
  </si>
  <si>
    <t>CONCLUÍDA</t>
  </si>
  <si>
    <t>Criar um banco de dados para compartilhamento de informações entre órgãos de fiscalização para direcionar ações de combate à caça do tatu-bola (T. tricinctus).</t>
  </si>
  <si>
    <t xml:space="preserve">Estreitar contato com a esfera judicial e Ministério Público para possibilitar a efetivação dos Termos de Ajustamento de Conduta (TAC) e transações penais em benefício do tatu-bola (T. tricinctus).  </t>
  </si>
  <si>
    <t>Foram captados recursos para o "Projeto No Clima da Caatinga" e "Programa de Conservação do Tatu-bola" onde estavam previstas ações de comunicação e educação ambiental. Os patrocinadores foram Petrobrás e Fundação Grupo Boticário de Proteção à Natureza.</t>
  </si>
  <si>
    <t>Em janeiro/2019 foi feito contato com a Coordenação de Criação do ICMBio que informou que na região das "Dunas do São Francisco" existem duas propostas de criação de unidades de conservação, uma de proteção integral e outra de uso sustentável. Ambos processos possuem estudos realizados, contudo devido ao tempo decorrido entre a realização dos estudos até o presente precisariam de uma atualização (os processos ainda não estão digitalizados no SEI, a COCUC estava providenciando a digitalização). Na época, a COCUC ressaltou que como ainda não tinham uma definição sobre como seria a priorização das propostas de criação de novas unidades, em função da mudança de governo, não tinham como prever se estas propostas teriam continuidade em curto e médio prazo.</t>
  </si>
  <si>
    <t>Falta de tempo para elaborar, pouco retorno da apreciação do esboço e falta de cobrança do articulador</t>
  </si>
  <si>
    <t>Foi elaborado um esboço parcial do PROTOCOLO  e será enviado para complementação e apreciação do grupo.</t>
  </si>
  <si>
    <t>Falta de tempo para elaborar  o esboço.</t>
  </si>
  <si>
    <t>Falta de tempo para articular a elaboração do Protocolo</t>
  </si>
  <si>
    <t xml:space="preserve">Foi elaborado um esboço do FLUXO e enviado para apreciação do grupo. Pouco retorno. </t>
  </si>
  <si>
    <t>Nada foi feito</t>
  </si>
  <si>
    <t>Grupo presente na oficina</t>
  </si>
  <si>
    <t>Perguntar a Nina o que tem sobre a implementação da ação</t>
  </si>
  <si>
    <t>Relatório do Programa de conservacão do tatu-bola. Aplicamos questionário para levantamento das ameaças em diferentes áreas no Piauí.</t>
  </si>
  <si>
    <t>Posteriomente foi criado um grupo de Whatsapp que se mantem ativo.</t>
  </si>
  <si>
    <t xml:space="preserve">Divulgação em seis eventos (congressos) e em mídias sociais;
15 postagens nas redes sociais da Associação Caatinga (Facebook e Instagran). 20 Publicações em portais de notícias a nível nacional. </t>
  </si>
  <si>
    <t xml:space="preserve">Considerar o relatório de clipping - Associação Caatinga (2018-2019); Pegar os dados da Liana e Adriana.
</t>
  </si>
  <si>
    <t>Tese da Liana</t>
  </si>
  <si>
    <t>O CPB vai tentar levantar dados de caça com o Filipi Silva (IBAMA)</t>
  </si>
  <si>
    <t>Foram levantados 73 UCs  a partir dos registros da espécie. Foi feita um pesquisa junto aos gestores das UCs, mas o retorno foi baixo. Levantou dados de caça nas UCs Federais e entorno da unidade, e teve como resultado a confirmação da caça no RESEX Raso da Catarina, PARNA Capivara, PARNA Serra das Confusões.</t>
  </si>
  <si>
    <t>Não foi feita nenhuma análise genética desde 2017, porém há material coletado de pelo menos 10 ind. Do Canyon do Poti no Piauí (talvez nem todos depositados na UFMG); Houve coleta de material para matacus. Há um animal vivo no zoo de Brasília. Há três animais (da Serra da Capivara) depositados na coleção da UFMG .</t>
  </si>
  <si>
    <t>Há informações sobre utilização do hábitat e padrão de atividade e dados coletados, mas ainda não analisados de dieta.</t>
  </si>
  <si>
    <t>Relatório com indicação das áreas prioritárias encaminhado aos órgãos de fiscalização</t>
  </si>
  <si>
    <t>Foi realizada para a região da ESEC Raso da Catarina. A espécie foi incluída como alvo do planejamento anual das ações de fiscalização (PLANAF)</t>
  </si>
  <si>
    <t>O CPB vai tentar levantar dados de caça com o Filipi Silva (IBAMA); Nos autos de infração, incluir um campo obrigatório para identificação da espécie e a quantidade de animais apreendidos. Verificar o aplicativo da SEMA-AL e da fiscalização do ICMBio.</t>
  </si>
  <si>
    <t>Existem vídeos sobre o tatu-bola (da Associação Caatinga) que podem ser adaptados para servir a esta ação.</t>
  </si>
  <si>
    <t xml:space="preserve">Foi elaborada uma proposta de criação de uma Unidade de Conservação pública em áreas de ocorrêrncia do animal no Ceará e Piauí (no âmbito do Programa de Conservação do Tatu-bola -Tolypeutes tricinctus- apoiado pela Fundação Grupo Boticário). A proposta foi apresentada aos ógãos estaduais de meio ambiente dos estados do Ceará e Piauí e encaminhada à Coordenação do PAN Tatu-bola para sair como encaminhamento do PAN, o seu processo de criação. RPPN Serra das Almas está em fase de ampliação em mais 454 ha. O processo de compra foi concluído, a área já é tratada e gerida como RPPN, mas ainda falta tranformar a área em RPPN. </t>
  </si>
  <si>
    <t xml:space="preserve">Proposta de criação de uma Unidade de Conservação pública em áreas de ocorrência do animal, elaborada e apresentada aos ógãos estaduais de meio ambiente dos estados do Ceará e Piauí e encaminhada à Coordenação do PAN Tatu-bola </t>
  </si>
  <si>
    <t xml:space="preserve">1. RPPN Serra das Almas está em fase de ampliação em mais 454ha. O processo de compra foi concluido, a área já é tratada e gerida como RPPN, mas ainda falta tranformar a área em RPPN. 
2. Diante da situação fundiárias seria difícil a criação de RPPNs. Assim, as áreas indicadas para criação de RPPN, no Piauí, foram incluídas na poligonal do PE do Canyon do rio Poti. 
</t>
  </si>
  <si>
    <t>Até o presente momento só foi possível realizar ações de restauração florestal no entorno da Reserva Natural Serra das Almas em Crateús CE, porém essa área não conecta com áreas de ocorrência. Futura o sucesso dessa iniciativa poderá ser aplicada nas áreas identificadas como prioritárias para a espécie.</t>
  </si>
  <si>
    <t>Apesar de haver o mapa com as áreas prioritárias indicadas, não houve articulação para fiscalização.</t>
  </si>
  <si>
    <t>Apesar de haver já os dados levantados, o produto não foi finalizado.</t>
  </si>
  <si>
    <t>Marcelo Reis (IPÊ)</t>
  </si>
  <si>
    <t>Sandino Moreira Silva (Associação Caatinga)</t>
  </si>
  <si>
    <t>Flávia Miranda (Projeto Tamanduá)</t>
  </si>
  <si>
    <t> Fabrício Rodrigues dos Santos (UFMG)</t>
  </si>
  <si>
    <t>Nina Attias (ICAS) e Adriana Bocchiglieri (UFS)</t>
  </si>
  <si>
    <t>Sandino Moreira Silva (Associação Caatinga); Nina Attias (ICAS)</t>
  </si>
  <si>
    <t>Flávia Miranda (Projeto Tamanduá); Adriana Bocchiglieri (UFS); Samuel Portela (Associação Caatinga)</t>
  </si>
  <si>
    <t>Grupo presente na oficina; Júlio Vilela (UFPI); Anderson Feijó</t>
  </si>
  <si>
    <r>
      <t xml:space="preserve">Revisar os registros de ocorrência levantados na avaliação do estado de conservação de </t>
    </r>
    <r>
      <rPr>
        <i/>
        <sz val="12"/>
        <rFont val="Times New Roman"/>
        <family val="1"/>
      </rPr>
      <t>Tolypeutes tricinctus</t>
    </r>
    <r>
      <rPr>
        <sz val="12"/>
        <rFont val="Times New Roman"/>
        <family val="1"/>
      </rPr>
      <t>.</t>
    </r>
  </si>
  <si>
    <r>
      <t xml:space="preserve">Foram identificadas possíveis áreas que são ao mesmo tempo de alta adequabilidade para </t>
    </r>
    <r>
      <rPr>
        <i/>
        <sz val="12"/>
        <color theme="1"/>
        <rFont val="Times New Roman"/>
        <family val="1"/>
      </rPr>
      <t>T. tricinctus</t>
    </r>
    <r>
      <rPr>
        <sz val="12"/>
        <color theme="1"/>
        <rFont val="Times New Roman"/>
        <family val="1"/>
      </rPr>
      <t xml:space="preserve"> bem como pouco antropizadas, por meio de uma modelagem de nicho combinado com área de uso.</t>
    </r>
  </si>
  <si>
    <r>
      <t xml:space="preserve">Identificar novas áreas de ocorrência de </t>
    </r>
    <r>
      <rPr>
        <i/>
        <sz val="12"/>
        <rFont val="Times New Roman"/>
        <family val="1"/>
      </rPr>
      <t>Tolypeutes tricinctus</t>
    </r>
    <r>
      <rPr>
        <sz val="12"/>
        <rFont val="Times New Roman"/>
        <family val="1"/>
      </rPr>
      <t>.</t>
    </r>
  </si>
  <si>
    <r>
      <t xml:space="preserve">Identificar áreas de ocorrência de </t>
    </r>
    <r>
      <rPr>
        <i/>
        <sz val="12"/>
        <rFont val="Times New Roman"/>
        <family val="1"/>
      </rPr>
      <t>Tolypeutes matacus</t>
    </r>
    <r>
      <rPr>
        <sz val="12"/>
        <rFont val="Times New Roman"/>
        <family val="1"/>
      </rPr>
      <t>no Brasil.</t>
    </r>
  </si>
  <si>
    <r>
      <t>1. Para</t>
    </r>
    <r>
      <rPr>
        <i/>
        <sz val="12"/>
        <color theme="1"/>
        <rFont val="Times New Roman"/>
        <family val="1"/>
      </rPr>
      <t xml:space="preserve"> T. matacus</t>
    </r>
    <r>
      <rPr>
        <sz val="12"/>
        <color theme="1"/>
        <rFont val="Times New Roman"/>
        <family val="1"/>
      </rPr>
      <t xml:space="preserve">, a conversão de habitat é a principal ameaça em toda a sua distribuição.
2. Para </t>
    </r>
    <r>
      <rPr>
        <i/>
        <sz val="12"/>
        <color theme="1"/>
        <rFont val="Times New Roman"/>
        <family val="1"/>
      </rPr>
      <t>T. tricinctus</t>
    </r>
    <r>
      <rPr>
        <sz val="12"/>
        <color theme="1"/>
        <rFont val="Times New Roman"/>
        <family val="1"/>
      </rPr>
      <t>, na caatinga a principal ameaça é caça para subsistência (não necessariamente para consumo direto, animal transformado em recurso para gerar renda) e comercial (profissionalização da caça para tatus em geral). Na região do Cerrado, a principal ameaça é a conversão do habitat.</t>
    </r>
  </si>
  <si>
    <r>
      <t xml:space="preserve">Atualizar o contato dos parceiros do PAN Tatu-Bola. Criar um grupo de </t>
    </r>
    <r>
      <rPr>
        <i/>
        <sz val="12"/>
        <rFont val="Times New Roman"/>
        <family val="1"/>
      </rPr>
      <t>e-mail</t>
    </r>
    <r>
      <rPr>
        <sz val="12"/>
        <rFont val="Times New Roman"/>
        <family val="1"/>
      </rPr>
      <t xml:space="preserve"> e mantê-lo ativo. </t>
    </r>
  </si>
  <si>
    <r>
      <t xml:space="preserve">Captar recursos para implementação de ações de educação e de comunicação para a conservação de </t>
    </r>
    <r>
      <rPr>
        <i/>
        <sz val="12"/>
        <rFont val="Times New Roman"/>
        <family val="1"/>
      </rPr>
      <t>T. tricinctus</t>
    </r>
    <r>
      <rPr>
        <sz val="12"/>
        <rFont val="Times New Roman"/>
        <family val="1"/>
      </rPr>
      <t>.</t>
    </r>
  </si>
  <si>
    <r>
      <t xml:space="preserve">Ampliar e integrar as ações de educação para a conservação de </t>
    </r>
    <r>
      <rPr>
        <i/>
        <sz val="12"/>
        <rFont val="Times New Roman"/>
        <family val="1"/>
      </rPr>
      <t>T. tricinctus</t>
    </r>
    <r>
      <rPr>
        <sz val="12"/>
        <rFont val="Times New Roman"/>
        <family val="1"/>
      </rPr>
      <t>, adaptando-as de acordo com as peculiaridades regionais e com foco na capacitação de multiplicadores, especialmente na rede pública de ensino.</t>
    </r>
  </si>
  <si>
    <r>
      <t xml:space="preserve">1. Exposição de banners e animais da Caatinga: Exposição educativa com bannners e réplicas de animais da Caatinga que fica à disposição para empréstimo a escolas, universidades, empresas e eventos. A exposição é solicitada à Associação Caatinga, que acompanha as ações e fornece informações e orientações sobre os conteúdos do material.
2. Exposição Caatinga um Novo Olhar - Entre nesse Clima: Exposição Interativa que hoje está hospedada na Seara da Ciência (Órgão de divulgação científica da Universidade Federal do Ceará). A Exposição recebe estudantes todos os meses desde o início das atividades em 2018.
3. Produção do minidoc o </t>
    </r>
    <r>
      <rPr>
        <u/>
        <sz val="12"/>
        <color theme="1"/>
        <rFont val="Times New Roman"/>
        <family val="1"/>
      </rPr>
      <t>Mundo do Raimundo</t>
    </r>
    <r>
      <rPr>
        <sz val="12"/>
        <color theme="1"/>
        <rFont val="Times New Roman"/>
        <family val="1"/>
      </rPr>
      <t>,  com o Tatu-bola como um dos protagonistas.
4. Assistência técnica para elaboração de um livro infantil sobre o tatu-bola (autoria: Sandra Merkle)</t>
    </r>
  </si>
  <si>
    <r>
      <rPr>
        <b/>
        <sz val="12"/>
        <color theme="1"/>
        <rFont val="Times New Roman"/>
        <family val="1"/>
      </rPr>
      <t xml:space="preserve">Exposição de banners e animais da Caatinga. </t>
    </r>
    <r>
      <rPr>
        <sz val="12"/>
        <color theme="1"/>
        <rFont val="Times New Roman"/>
        <family val="1"/>
      </rPr>
      <t>Entre Nov de 2018 e fev de 2019: 2 ações, 2 escolas públicas alcançadas, 128 estudantes alcançados
Entre março de 2019 e julho de 2019: 11 ações, 4 escolas públicas alcançadas, 1834 pessoas alcançadas.</t>
    </r>
    <r>
      <rPr>
        <b/>
        <sz val="12"/>
        <color theme="1"/>
        <rFont val="Times New Roman"/>
        <family val="1"/>
      </rPr>
      <t xml:space="preserve">
Exposição Caatinga um Novo Olhar - Entre nesse Clima:</t>
    </r>
    <r>
      <rPr>
        <sz val="12"/>
        <color theme="1"/>
        <rFont val="Times New Roman"/>
        <family val="1"/>
      </rPr>
      <t xml:space="preserve">
Entre Nov de 2018 e julho de 2019: 2379 pessoas alcançadas
</t>
    </r>
    <r>
      <rPr>
        <b/>
        <sz val="12"/>
        <color theme="1"/>
        <rFont val="Times New Roman"/>
        <family val="1"/>
      </rPr>
      <t>Produção do minidoc o</t>
    </r>
    <r>
      <rPr>
        <b/>
        <u/>
        <sz val="12"/>
        <color theme="1"/>
        <rFont val="Times New Roman"/>
        <family val="1"/>
      </rPr>
      <t xml:space="preserve"> Mundo do Raimundo</t>
    </r>
    <r>
      <rPr>
        <b/>
        <sz val="12"/>
        <color theme="1"/>
        <rFont val="Times New Roman"/>
        <family val="1"/>
      </rPr>
      <t xml:space="preserve">,  com o Tatu-bola como um dos protagonistas
</t>
    </r>
    <r>
      <rPr>
        <sz val="12"/>
        <color theme="1"/>
        <rFont val="Times New Roman"/>
        <family val="1"/>
      </rPr>
      <t xml:space="preserve">Ações de educação ambiental realizadas no entorno da Reserva Natural Serra das Almas em 40 comunidades de dois municípios (Buriti dos Montes - PI e Crateús - CE).
</t>
    </r>
  </si>
  <si>
    <r>
      <t xml:space="preserve"> Divulgação externa do PAN e de </t>
    </r>
    <r>
      <rPr>
        <i/>
        <sz val="12"/>
        <rFont val="Times New Roman"/>
        <family val="1"/>
      </rPr>
      <t>T. tricinctus.</t>
    </r>
    <r>
      <rPr>
        <sz val="12"/>
        <rFont val="Times New Roman"/>
        <family val="1"/>
      </rPr>
      <t xml:space="preserve"> </t>
    </r>
  </si>
  <si>
    <r>
      <t xml:space="preserve">1. Divulgacão do PAN em todas as palestras nacionais e internacionais. (Congresso Brasileiro de Mastozoologia, Congresso Europeu de Zoológicos/Grécia, Congressos no México, Colômbia, Argentina, Peru. Midia da Associaçao Caatinga e Instituto Tamandua. 
2. Artigo sobre o quanto avançou o status de conservação do tatu-bola após a copa do mundo. ( Enrico Bernard, 2019 - Rev. Biotropica); 
3. Divulgação da 4ª Monitoria do PAN Tatu-bola na Revista EDENTATA (notas);
4. ICMBio IN FOCO 498/2018, divulgação da avaliação citando espcificamente o </t>
    </r>
    <r>
      <rPr>
        <i/>
        <sz val="12"/>
        <color theme="1"/>
        <rFont val="Times New Roman"/>
        <family val="1"/>
      </rPr>
      <t xml:space="preserve">T.tricinctus
</t>
    </r>
    <r>
      <rPr>
        <sz val="12"/>
        <color theme="1"/>
        <rFont val="Times New Roman"/>
        <family val="1"/>
      </rPr>
      <t>5. Participação em programa de Rede Nacional divulgando o programa do tatu-bola</t>
    </r>
  </si>
  <si>
    <r>
      <t>Buscar parcerias para a implementação de práticas sustentáveis como oportunidade para geração de renda de maneira a evitar a caça de</t>
    </r>
    <r>
      <rPr>
        <i/>
        <strike/>
        <sz val="12"/>
        <rFont val="Times New Roman"/>
        <family val="1"/>
      </rPr>
      <t xml:space="preserve"> T. tricinctus.</t>
    </r>
  </si>
  <si>
    <r>
      <rPr>
        <strike/>
        <sz val="12"/>
        <rFont val="Times New Roman"/>
        <family val="1"/>
      </rPr>
      <t>Articular uma campanha para associar a conservação do tatu-bola (</t>
    </r>
    <r>
      <rPr>
        <i/>
        <strike/>
        <sz val="12"/>
        <rFont val="Times New Roman"/>
        <family val="1"/>
      </rPr>
      <t>T. tricinctus</t>
    </r>
    <r>
      <rPr>
        <strike/>
        <sz val="12"/>
        <rFont val="Times New Roman"/>
        <family val="1"/>
      </rPr>
      <t>) a conservação da Caatinga.</t>
    </r>
    <r>
      <rPr>
        <sz val="12"/>
        <rFont val="Times New Roman"/>
        <family val="1"/>
      </rPr>
      <t xml:space="preserve"> AGRUPADA NA 2.4</t>
    </r>
  </si>
  <si>
    <r>
      <t xml:space="preserve">Caracterizar as populações de </t>
    </r>
    <r>
      <rPr>
        <i/>
        <sz val="12"/>
        <color theme="1"/>
        <rFont val="Times New Roman"/>
        <family val="1"/>
      </rPr>
      <t>Tolypeutes tricinctus</t>
    </r>
    <r>
      <rPr>
        <sz val="12"/>
        <color theme="1"/>
        <rFont val="Times New Roman"/>
        <family val="1"/>
      </rPr>
      <t>, especialmente em unidades de conservação.</t>
    </r>
  </si>
  <si>
    <r>
      <t xml:space="preserve">Mapa e relatório contendo visão atualizada das populações de </t>
    </r>
    <r>
      <rPr>
        <i/>
        <sz val="12"/>
        <rFont val="Times New Roman"/>
        <family val="1"/>
      </rPr>
      <t>Tolypeutes tricinctus</t>
    </r>
    <r>
      <rPr>
        <sz val="12"/>
        <rFont val="Times New Roman"/>
        <family val="1"/>
      </rPr>
      <t xml:space="preserve"> pelo menos em áreas protegidas.</t>
    </r>
  </si>
  <si>
    <r>
      <t>Caracterizar a variabilidade genética intra e interpopulacional das espécies (</t>
    </r>
    <r>
      <rPr>
        <i/>
        <sz val="12"/>
        <rFont val="Times New Roman"/>
        <family val="1"/>
      </rPr>
      <t>T. tricinctus</t>
    </r>
    <r>
      <rPr>
        <sz val="12"/>
        <rFont val="Times New Roman"/>
        <family val="1"/>
      </rPr>
      <t xml:space="preserve"> e </t>
    </r>
    <r>
      <rPr>
        <i/>
        <sz val="12"/>
        <rFont val="Times New Roman"/>
        <family val="1"/>
      </rPr>
      <t>T. matacus</t>
    </r>
    <r>
      <rPr>
        <sz val="12"/>
        <rFont val="Times New Roman"/>
        <family val="1"/>
      </rPr>
      <t>).</t>
    </r>
  </si>
  <si>
    <r>
      <t xml:space="preserve">Genoma do </t>
    </r>
    <r>
      <rPr>
        <i/>
        <sz val="12"/>
        <rFont val="Times New Roman"/>
        <family val="1"/>
      </rPr>
      <t>Tolypeutes tricinctus</t>
    </r>
    <r>
      <rPr>
        <sz val="12"/>
        <rFont val="Times New Roman"/>
        <family val="1"/>
      </rPr>
      <t>, publicação contendo dados sobre parentesco, nível de endogamia, estrutura de populações e sistemática de ambas espécies.</t>
    </r>
  </si>
  <si>
    <r>
      <t xml:space="preserve">1. Na situação atual, não há como dar continuidade nas ações sem aporte financeiro.
2. Saber com a Flávia onde foram depositadas as últimas amostras coletadas de </t>
    </r>
    <r>
      <rPr>
        <i/>
        <sz val="12"/>
        <color theme="1"/>
        <rFont val="Times New Roman"/>
        <family val="1"/>
      </rPr>
      <t xml:space="preserve">T. tricinctus. </t>
    </r>
    <r>
      <rPr>
        <sz val="12"/>
        <color theme="1"/>
        <rFont val="Times New Roman"/>
        <family val="1"/>
      </rPr>
      <t xml:space="preserve">E com Nina as amostras de </t>
    </r>
    <r>
      <rPr>
        <i/>
        <sz val="12"/>
        <color theme="1"/>
        <rFont val="Times New Roman"/>
        <family val="1"/>
      </rPr>
      <t>T. matacus.</t>
    </r>
  </si>
  <si>
    <r>
      <t>Caracterizar a utilização de recursos alimentares, espaciais e temporais das espécies (</t>
    </r>
    <r>
      <rPr>
        <i/>
        <sz val="12"/>
        <rFont val="Times New Roman"/>
        <family val="1"/>
      </rPr>
      <t>T. tricinctus</t>
    </r>
    <r>
      <rPr>
        <sz val="12"/>
        <rFont val="Times New Roman"/>
        <family val="1"/>
      </rPr>
      <t xml:space="preserve"> e </t>
    </r>
    <r>
      <rPr>
        <i/>
        <sz val="12"/>
        <rFont val="Times New Roman"/>
        <family val="1"/>
      </rPr>
      <t>T. matacus</t>
    </r>
    <r>
      <rPr>
        <sz val="12"/>
        <rFont val="Times New Roman"/>
        <family val="1"/>
      </rPr>
      <t>).</t>
    </r>
  </si>
  <si>
    <r>
      <t xml:space="preserve">1. Artigo em elaboração " Ecology and social biology of the poorly known southern three-banded armadillo in Brazil" para a revista Jounal of Mammalogy.
2. Será submetido um artigo multiespécies sobre uso do espaço e área de vida em função do tamanho corporal, em colaboração com o Smithsonian - Noonan </t>
    </r>
    <r>
      <rPr>
        <i/>
        <sz val="12"/>
        <color theme="1"/>
        <rFont val="Times New Roman"/>
        <family val="1"/>
      </rPr>
      <t>et al</t>
    </r>
    <r>
      <rPr>
        <sz val="12"/>
        <color theme="1"/>
        <rFont val="Times New Roman"/>
        <family val="1"/>
      </rPr>
      <t xml:space="preserve">., que inclui
dados de </t>
    </r>
    <r>
      <rPr>
        <i/>
        <sz val="12"/>
        <color theme="1"/>
        <rFont val="Times New Roman"/>
        <family val="1"/>
      </rPr>
      <t>T. matacus</t>
    </r>
    <r>
      <rPr>
        <sz val="12"/>
        <color theme="1"/>
        <rFont val="Times New Roman"/>
        <family val="1"/>
      </rPr>
      <t xml:space="preserve">.
3. Análise dos dados sobre </t>
    </r>
    <r>
      <rPr>
        <i/>
        <sz val="12"/>
        <color theme="1"/>
        <rFont val="Times New Roman"/>
        <family val="1"/>
      </rPr>
      <t>T. tricinctus</t>
    </r>
    <r>
      <rPr>
        <sz val="12"/>
        <color theme="1"/>
        <rFont val="Times New Roman"/>
        <family val="1"/>
      </rPr>
      <t xml:space="preserve"> por A. Bocchiglieri e manuscrito em preparação sobre</t>
    </r>
    <r>
      <rPr>
        <i/>
        <sz val="12"/>
        <color theme="1"/>
        <rFont val="Times New Roman"/>
        <family val="1"/>
      </rPr>
      <t xml:space="preserve"> T. matacus</t>
    </r>
    <r>
      <rPr>
        <sz val="12"/>
        <color theme="1"/>
        <rFont val="Times New Roman"/>
        <family val="1"/>
      </rPr>
      <t xml:space="preserve"> por N. Attias</t>
    </r>
  </si>
  <si>
    <r>
      <t xml:space="preserve">Realizar estudos comparativos de populações de </t>
    </r>
    <r>
      <rPr>
        <i/>
        <sz val="12"/>
        <rFont val="Times New Roman"/>
        <family val="1"/>
      </rPr>
      <t>Tolypeutes</t>
    </r>
    <r>
      <rPr>
        <sz val="12"/>
        <rFont val="Times New Roman"/>
        <family val="1"/>
      </rPr>
      <t xml:space="preserve"> spp. entre áreas preservadas e antropizadas.</t>
    </r>
  </si>
  <si>
    <r>
      <t xml:space="preserve"> Ainda não há dados suficientes para comparar populações entre áreas preservadas e antropizadas para </t>
    </r>
    <r>
      <rPr>
        <i/>
        <sz val="12"/>
        <color theme="1"/>
        <rFont val="Times New Roman"/>
        <family val="1"/>
      </rPr>
      <t>T. tricinctus</t>
    </r>
  </si>
  <si>
    <r>
      <t>Elaborar fluxo de destinação de indivíduos apreendidos ou resgatados de tatus-bola (</t>
    </r>
    <r>
      <rPr>
        <i/>
        <sz val="12"/>
        <rFont val="Times New Roman"/>
        <family val="1"/>
      </rPr>
      <t>T. tricinctus</t>
    </r>
    <r>
      <rPr>
        <sz val="12"/>
        <rFont val="Times New Roman"/>
        <family val="1"/>
      </rPr>
      <t xml:space="preserve"> e </t>
    </r>
    <r>
      <rPr>
        <i/>
        <sz val="12"/>
        <rFont val="Times New Roman"/>
        <family val="1"/>
      </rPr>
      <t>T. matacus</t>
    </r>
    <r>
      <rPr>
        <sz val="12"/>
        <rFont val="Times New Roman"/>
        <family val="1"/>
      </rPr>
      <t>).</t>
    </r>
  </si>
  <si>
    <r>
      <t>Elaborar protocolos de manutenção em cativeiro dos tatus-bola (</t>
    </r>
    <r>
      <rPr>
        <i/>
        <sz val="12"/>
        <rFont val="Times New Roman"/>
        <family val="1"/>
      </rPr>
      <t>T. tricinctus</t>
    </r>
    <r>
      <rPr>
        <sz val="12"/>
        <rFont val="Times New Roman"/>
        <family val="1"/>
      </rPr>
      <t xml:space="preserve"> e </t>
    </r>
    <r>
      <rPr>
        <i/>
        <sz val="12"/>
        <rFont val="Times New Roman"/>
        <family val="1"/>
      </rPr>
      <t>T. matacus</t>
    </r>
    <r>
      <rPr>
        <sz val="12"/>
        <rFont val="Times New Roman"/>
        <family val="1"/>
      </rPr>
      <t xml:space="preserve">), inclusive para realização de estudos de biologia </t>
    </r>
    <r>
      <rPr>
        <i/>
        <sz val="12"/>
        <rFont val="Times New Roman"/>
        <family val="1"/>
      </rPr>
      <t>ex situ</t>
    </r>
    <r>
      <rPr>
        <sz val="12"/>
        <rFont val="Times New Roman"/>
        <family val="1"/>
      </rPr>
      <t>.</t>
    </r>
  </si>
  <si>
    <r>
      <t xml:space="preserve">Diagnosticar a situação da caça nas áreas de ocorrência da espécie </t>
    </r>
    <r>
      <rPr>
        <i/>
        <sz val="12"/>
        <rFont val="Times New Roman"/>
        <family val="1"/>
      </rPr>
      <t>T. tricinctus</t>
    </r>
    <r>
      <rPr>
        <sz val="12"/>
        <rFont val="Times New Roman"/>
        <family val="1"/>
      </rPr>
      <t>, especialmente nas Unidades de Conservação (UCs) e entorno.</t>
    </r>
  </si>
  <si>
    <r>
      <t>Indicar as áreas para realização de operações de fiscalização nas áreas de ocorrência do tatu-bola (</t>
    </r>
    <r>
      <rPr>
        <i/>
        <sz val="12"/>
        <color theme="1"/>
        <rFont val="Times New Roman"/>
        <family val="1"/>
      </rPr>
      <t>T. tricinctus</t>
    </r>
    <r>
      <rPr>
        <sz val="12"/>
        <color theme="1"/>
        <rFont val="Times New Roman"/>
        <family val="1"/>
      </rPr>
      <t>), especialmente nas UC</t>
    </r>
    <r>
      <rPr>
        <sz val="12"/>
        <rFont val="Times New Roman"/>
        <family val="1"/>
      </rPr>
      <t xml:space="preserve">s </t>
    </r>
    <r>
      <rPr>
        <sz val="12"/>
        <color theme="1"/>
        <rFont val="Times New Roman"/>
        <family val="1"/>
      </rPr>
      <t>e seu entorno.</t>
    </r>
  </si>
  <si>
    <r>
      <t>Produzir vídeo para auxiliar na capacitação dos agentes fiscalizadores para atuar no controle da caça nas áreas de ocorrência do tatu-bola (</t>
    </r>
    <r>
      <rPr>
        <i/>
        <sz val="12"/>
        <color theme="1"/>
        <rFont val="Times New Roman"/>
        <family val="1"/>
      </rPr>
      <t>T. tricinctus</t>
    </r>
    <r>
      <rPr>
        <sz val="12"/>
        <color theme="1"/>
        <rFont val="Times New Roman"/>
        <family val="1"/>
      </rPr>
      <t>).</t>
    </r>
  </si>
  <si>
    <r>
      <t>Implantar campanha alertando sobre implicações legais da caça do tatu-bola (</t>
    </r>
    <r>
      <rPr>
        <i/>
        <sz val="12"/>
        <rFont val="Times New Roman"/>
        <family val="1"/>
      </rPr>
      <t>T. tricinctus</t>
    </r>
    <r>
      <rPr>
        <sz val="12"/>
        <rFont val="Times New Roman"/>
        <family val="1"/>
      </rPr>
      <t>).</t>
    </r>
  </si>
  <si>
    <r>
      <rPr>
        <b/>
        <sz val="12"/>
        <color theme="1"/>
        <rFont val="Times New Roman"/>
        <family val="1"/>
      </rPr>
      <t>Campanha Todos Contra a caça:</t>
    </r>
    <r>
      <rPr>
        <sz val="12"/>
        <color theme="1"/>
        <rFont val="Times New Roman"/>
        <family val="1"/>
      </rPr>
      <t xml:space="preserve">
Ações de visitas as escolas, comunidades, universidades, eventos em que é possível levar o conteúdo da campanha por meio de palestras, oficinas  e entrega de folders educativos;</t>
    </r>
  </si>
  <si>
    <r>
      <rPr>
        <b/>
        <sz val="12"/>
        <color theme="1"/>
        <rFont val="Times New Roman"/>
        <family val="1"/>
      </rPr>
      <t>Campanha Todos Contra a caça:</t>
    </r>
    <r>
      <rPr>
        <sz val="12"/>
        <color theme="1"/>
        <rFont val="Times New Roman"/>
        <family val="1"/>
      </rPr>
      <t xml:space="preserve">
Entre Nov de 2018 e fev de 2019: 3 ações, 3 comunidades, 42 pessoas alcançadas
Entre março de 2019 e julho de 2019: 3 ações em 3 instituições de ensino com 101 pessoas alcançadas
</t>
    </r>
  </si>
  <si>
    <r>
      <t>Criar mapas que integrem uso e ocupação do solo (mineração, assentamentos, projetos agropecuários, manejo florestal e outros), obras estruturantes governamentais (rodovias, adutoras, canais e outros) e áreas protegidas, com a ocorrência do tatu-bola (</t>
    </r>
    <r>
      <rPr>
        <i/>
        <sz val="12"/>
        <color theme="1"/>
        <rFont val="Times New Roman"/>
        <family val="1"/>
      </rPr>
      <t>T. tricinctus</t>
    </r>
    <r>
      <rPr>
        <sz val="12"/>
        <color theme="1"/>
        <rFont val="Times New Roman"/>
        <family val="1"/>
      </rPr>
      <t>).</t>
    </r>
  </si>
  <si>
    <r>
      <t>Elaborar propostas para criação e ampliação de Unidades de Conservação na área de ocorrência do tatu-bola (</t>
    </r>
    <r>
      <rPr>
        <i/>
        <sz val="12"/>
        <rFont val="Times New Roman"/>
        <family val="1"/>
      </rPr>
      <t>T. tricinctus</t>
    </r>
    <r>
      <rPr>
        <sz val="12"/>
        <rFont val="Times New Roman"/>
        <family val="1"/>
      </rPr>
      <t>), como no Piauí (Buriti dos Montes, São Miguel do Tapuio e Castelo do Piauí), Oeste Baiano e no Sub-médio rio São Francisco.</t>
    </r>
  </si>
  <si>
    <r>
      <t>Fazer gestão para acelerar a criação de Unidades de Conservação que já estão em curso na área de ocorrência do tatu-bola (</t>
    </r>
    <r>
      <rPr>
        <i/>
        <sz val="12"/>
        <rFont val="Times New Roman"/>
        <family val="1"/>
      </rPr>
      <t>T. tricinctus</t>
    </r>
    <r>
      <rPr>
        <sz val="12"/>
        <rFont val="Times New Roman"/>
        <family val="1"/>
      </rPr>
      <t>), como, por exemplo, Boqueirão da Onça (BA), Dunas do São Francisco (BA) e Parque Estadual Tatu-bola (PE).</t>
    </r>
  </si>
  <si>
    <r>
      <t>Realizar diagnóstico da implementação das Unidades de Conservação de proteção integral (</t>
    </r>
    <r>
      <rPr>
        <sz val="12"/>
        <rFont val="Times New Roman"/>
        <family val="1"/>
      </rPr>
      <t>p.</t>
    </r>
    <r>
      <rPr>
        <sz val="12"/>
        <color theme="1"/>
        <rFont val="Times New Roman"/>
        <family val="1"/>
      </rPr>
      <t>ex. via SANGE), com presença do tatu-bola (</t>
    </r>
    <r>
      <rPr>
        <i/>
        <sz val="12"/>
        <color theme="1"/>
        <rFont val="Times New Roman"/>
        <family val="1"/>
      </rPr>
      <t>T. tricinctus</t>
    </r>
    <r>
      <rPr>
        <sz val="12"/>
        <color theme="1"/>
        <rFont val="Times New Roman"/>
        <family val="1"/>
      </rPr>
      <t xml:space="preserve">).  </t>
    </r>
  </si>
  <si>
    <r>
      <t xml:space="preserve">Incentivar, em áreas de ocorrência do </t>
    </r>
    <r>
      <rPr>
        <i/>
        <sz val="12"/>
        <rFont val="Times New Roman"/>
        <family val="1"/>
      </rPr>
      <t>T. tricinctus</t>
    </r>
    <r>
      <rPr>
        <sz val="12"/>
        <rFont val="Times New Roman"/>
        <family val="1"/>
      </rPr>
      <t>, a criação de reservas particulares (RPPN) e a inclusão de proprietários rurais em Programas de Pagamento por Serviços Ambientais.</t>
    </r>
  </si>
  <si>
    <r>
      <t xml:space="preserve">Elaborar protocolo de levantamento e monitoramento de </t>
    </r>
    <r>
      <rPr>
        <i/>
        <sz val="12"/>
        <rFont val="Times New Roman"/>
        <family val="1"/>
      </rPr>
      <t>T. tricinctus</t>
    </r>
    <r>
      <rPr>
        <sz val="12"/>
        <rFont val="Times New Roman"/>
        <family val="1"/>
      </rPr>
      <t xml:space="preserve"> para utilização nos processos de licenciamento em áreas da distribuição da espécie.</t>
    </r>
  </si>
  <si>
    <r>
      <t xml:space="preserve">Inserir nos Termos de Referência (TR) dos processos de licenciamento, em área de distribuição de </t>
    </r>
    <r>
      <rPr>
        <i/>
        <sz val="12"/>
        <rFont val="Times New Roman"/>
        <family val="1"/>
      </rPr>
      <t>T. tricinctus</t>
    </r>
    <r>
      <rPr>
        <sz val="12"/>
        <rFont val="Times New Roman"/>
        <family val="1"/>
      </rPr>
      <t>, os protocolos de inventário e monitoramento, bem como a responsabilidade do empreendedor em relação à conservação da população dessa espécie impactada pelo empreendimento.</t>
    </r>
  </si>
  <si>
    <r>
      <t>Indicar áreas para atuação dos Programas de Prevenção de Incêndios nas áreas com maior incidência de queimadas nas áreas de ocorrência do tatu-bola (</t>
    </r>
    <r>
      <rPr>
        <i/>
        <sz val="12"/>
        <color theme="1"/>
        <rFont val="Times New Roman"/>
        <family val="1"/>
      </rPr>
      <t>T. tricinctus</t>
    </r>
    <r>
      <rPr>
        <sz val="12"/>
        <color theme="1"/>
        <rFont val="Times New Roman"/>
        <family val="1"/>
      </rPr>
      <t>).</t>
    </r>
  </si>
  <si>
    <r>
      <t>Identificar populações prioritárias e barreiras geográficas na área de ocorrência do tatu-bola (</t>
    </r>
    <r>
      <rPr>
        <i/>
        <sz val="12"/>
        <rFont val="Times New Roman"/>
        <family val="1"/>
      </rPr>
      <t>T. tricinctus</t>
    </r>
    <r>
      <rPr>
        <sz val="12"/>
        <rFont val="Times New Roman"/>
        <family val="1"/>
      </rPr>
      <t>) e eleger áreas que propiciem a conectividade estrutural entre essas populações.</t>
    </r>
  </si>
  <si>
    <r>
      <t>Promover estudos a fim de subsidiar futuros programas de manejo metapopulacional integrados do tatu-bola (</t>
    </r>
    <r>
      <rPr>
        <i/>
        <sz val="12"/>
        <color theme="1"/>
        <rFont val="Times New Roman"/>
        <family val="1"/>
      </rPr>
      <t>T. tricinctus</t>
    </r>
    <r>
      <rPr>
        <sz val="12"/>
        <color theme="1"/>
        <rFont val="Times New Roman"/>
        <family val="1"/>
      </rPr>
      <t>).</t>
    </r>
  </si>
  <si>
    <r>
      <t>Implementar projetos piloto de restauração em áreas de ocorrência do tatu-bola (</t>
    </r>
    <r>
      <rPr>
        <i/>
        <sz val="12"/>
        <rFont val="Times New Roman"/>
        <family val="1"/>
      </rPr>
      <t>T. tricinctus</t>
    </r>
    <r>
      <rPr>
        <sz val="12"/>
        <rFont val="Times New Roman"/>
        <family val="1"/>
      </rPr>
      <t>), especialmente na Caatinga, nas áreas identificadas como prioritárias para a manutenção da conectividade (conforme Ação 6.1).</t>
    </r>
  </si>
  <si>
    <t>José Tiago (ESEC Raso da Catarina)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</si>
</sst>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16]mmmm\-yy;@"/>
    <numFmt numFmtId="165" formatCode="#,##0.00_ ;\-#,##0.00\ "/>
  </numFmts>
  <fonts count="4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4"/>
      <color rgb="FFC00000"/>
      <name val="Calibri"/>
      <family val="2"/>
      <scheme val="minor"/>
    </font>
    <font>
      <i/>
      <sz val="11"/>
      <name val="Calibri"/>
      <family val="2"/>
      <scheme val="minor"/>
    </font>
    <font>
      <b/>
      <sz val="11"/>
      <name val="Calibri"/>
      <family val="2"/>
      <scheme val="minor"/>
    </font>
    <font>
      <strike/>
      <sz val="11"/>
      <name val="Calibri"/>
      <family val="2"/>
      <scheme val="minor"/>
    </font>
    <font>
      <sz val="11"/>
      <color theme="5" tint="0.59999389629810485"/>
      <name val="Calibri"/>
      <family val="2"/>
      <scheme val="minor"/>
    </font>
    <font>
      <sz val="12"/>
      <color theme="5" tint="0.59999389629810485"/>
      <name val="Calibri"/>
      <family val="2"/>
      <scheme val="minor"/>
    </font>
    <font>
      <sz val="11"/>
      <color indexed="8"/>
      <name val="Calibri"/>
      <family val="2"/>
    </font>
    <font>
      <i/>
      <sz val="11"/>
      <color theme="1"/>
      <name val="Calibri"/>
      <family val="2"/>
      <scheme val="minor"/>
    </font>
    <font>
      <strike/>
      <sz val="11"/>
      <color theme="1"/>
      <name val="Calibri"/>
      <family val="2"/>
      <scheme val="minor"/>
    </font>
    <font>
      <i/>
      <strike/>
      <sz val="11"/>
      <name val="Calibri"/>
      <family val="2"/>
      <scheme val="minor"/>
    </font>
    <font>
      <b/>
      <sz val="14"/>
      <color theme="1"/>
      <name val="Calibri"/>
      <family val="2"/>
      <scheme val="minor"/>
    </font>
    <font>
      <sz val="16"/>
      <color theme="1"/>
      <name val="Calibri"/>
      <family val="2"/>
      <scheme val="minor"/>
    </font>
    <font>
      <sz val="12"/>
      <color theme="1"/>
      <name val="Times New Roman"/>
      <family val="1"/>
    </font>
    <font>
      <sz val="12"/>
      <name val="Times New Roman"/>
      <family val="1"/>
    </font>
    <font>
      <i/>
      <sz val="12"/>
      <name val="Times New Roman"/>
      <family val="1"/>
    </font>
    <font>
      <i/>
      <sz val="12"/>
      <color theme="1"/>
      <name val="Times New Roman"/>
      <family val="1"/>
    </font>
    <font>
      <u/>
      <sz val="12"/>
      <color theme="1"/>
      <name val="Times New Roman"/>
      <family val="1"/>
    </font>
    <font>
      <b/>
      <sz val="12"/>
      <color theme="1"/>
      <name val="Times New Roman"/>
      <family val="1"/>
    </font>
    <font>
      <b/>
      <u/>
      <sz val="12"/>
      <color theme="1"/>
      <name val="Times New Roman"/>
      <family val="1"/>
    </font>
    <font>
      <strike/>
      <sz val="12"/>
      <name val="Times New Roman"/>
      <family val="1"/>
    </font>
    <font>
      <i/>
      <strike/>
      <sz val="12"/>
      <name val="Times New Roman"/>
      <family val="1"/>
    </font>
    <font>
      <strike/>
      <sz val="12"/>
      <color theme="1"/>
      <name val="Times New Roman"/>
      <family val="1"/>
    </font>
  </fonts>
  <fills count="23">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theme="6"/>
        <bgColor indexed="64"/>
      </patternFill>
    </fill>
    <fill>
      <patternFill patternType="solid">
        <fgColor theme="6" tint="0.79998168889431442"/>
        <bgColor indexed="64"/>
      </patternFill>
    </fill>
    <fill>
      <patternFill patternType="solid">
        <fgColor rgb="FFFFFF00"/>
        <bgColor indexed="64"/>
      </patternFill>
    </fill>
  </fills>
  <borders count="60">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right/>
      <top style="thin">
        <color indexed="64"/>
      </top>
      <bottom style="thin">
        <color indexed="64"/>
      </bottom>
      <diagonal/>
    </border>
    <border>
      <left/>
      <right/>
      <top style="double">
        <color indexed="64"/>
      </top>
      <bottom/>
      <diagonal/>
    </border>
    <border>
      <left/>
      <right style="thin">
        <color indexed="64"/>
      </right>
      <top style="double">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3">
    <xf numFmtId="0" fontId="0" fillId="0" borderId="0"/>
    <xf numFmtId="9" fontId="1" fillId="0" borderId="0" applyFont="0" applyFill="0" applyBorder="0" applyAlignment="0" applyProtection="0"/>
    <xf numFmtId="0" fontId="1" fillId="0" borderId="0"/>
  </cellStyleXfs>
  <cellXfs count="471">
    <xf numFmtId="0" fontId="0" fillId="0" borderId="0" xfId="0"/>
    <xf numFmtId="0" fontId="0" fillId="4" borderId="0" xfId="0" applyFill="1"/>
    <xf numFmtId="0" fontId="0" fillId="0" borderId="0" xfId="0" applyAlignment="1">
      <alignment vertical="center"/>
    </xf>
    <xf numFmtId="0" fontId="13" fillId="0" borderId="0" xfId="0" applyFont="1" applyBorder="1" applyAlignment="1">
      <alignment horizontal="center" wrapText="1"/>
    </xf>
    <xf numFmtId="9" fontId="6" fillId="0" borderId="0" xfId="1" applyFont="1" applyBorder="1" applyAlignment="1">
      <alignment horizontal="center"/>
    </xf>
    <xf numFmtId="9" fontId="0" fillId="0" borderId="0" xfId="0" applyNumberFormat="1" applyBorder="1" applyAlignment="1">
      <alignment horizontal="center"/>
    </xf>
    <xf numFmtId="0" fontId="0" fillId="0" borderId="0" xfId="0" applyBorder="1"/>
    <xf numFmtId="0" fontId="2" fillId="0" borderId="0" xfId="0" applyFont="1" applyFill="1" applyBorder="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applyBorder="1" applyAlignment="1"/>
    <xf numFmtId="0" fontId="0" fillId="19" borderId="0" xfId="0" applyFill="1"/>
    <xf numFmtId="0" fontId="0" fillId="0" borderId="0" xfId="0" applyFill="1"/>
    <xf numFmtId="0" fontId="0" fillId="0" borderId="0" xfId="0" applyFill="1" applyAlignment="1">
      <alignment wrapText="1"/>
    </xf>
    <xf numFmtId="0" fontId="0" fillId="0" borderId="0" xfId="0" applyFill="1" applyAlignment="1">
      <alignment vertical="center"/>
    </xf>
    <xf numFmtId="0" fontId="7" fillId="0" borderId="0" xfId="0" applyFont="1" applyFill="1" applyBorder="1" applyAlignment="1">
      <alignment vertical="center" wrapText="1"/>
    </xf>
    <xf numFmtId="0" fontId="0" fillId="0" borderId="0" xfId="0" applyFill="1" applyBorder="1" applyAlignment="1">
      <alignment horizontal="left" vertical="center"/>
    </xf>
    <xf numFmtId="0" fontId="4" fillId="0" borderId="0" xfId="0" applyFont="1" applyFill="1"/>
    <xf numFmtId="0" fontId="4" fillId="19" borderId="0" xfId="0" applyFont="1" applyFill="1"/>
    <xf numFmtId="0" fontId="0" fillId="0" borderId="0" xfId="0" applyFill="1" applyBorder="1"/>
    <xf numFmtId="0" fontId="15" fillId="0" borderId="0" xfId="0" applyFont="1" applyFill="1" applyAlignment="1">
      <alignment horizontal="left" vertical="center"/>
    </xf>
    <xf numFmtId="0" fontId="0" fillId="19" borderId="0" xfId="0" applyFill="1" applyBorder="1"/>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ont="1" applyFill="1" applyBorder="1" applyAlignment="1">
      <alignment horizontal="center"/>
    </xf>
    <xf numFmtId="0" fontId="0" fillId="2" borderId="24" xfId="0" applyFont="1" applyFill="1" applyBorder="1" applyAlignment="1">
      <alignment horizontal="center"/>
    </xf>
    <xf numFmtId="0" fontId="0" fillId="2" borderId="2" xfId="0" applyFont="1" applyFill="1" applyBorder="1" applyAlignment="1">
      <alignment horizontal="center"/>
    </xf>
    <xf numFmtId="0" fontId="0" fillId="2" borderId="12" xfId="0" applyFont="1" applyFill="1" applyBorder="1" applyAlignment="1">
      <alignment horizontal="center"/>
    </xf>
    <xf numFmtId="0" fontId="0" fillId="2" borderId="25" xfId="0" applyFont="1" applyFill="1" applyBorder="1" applyAlignment="1">
      <alignment horizontal="center"/>
    </xf>
    <xf numFmtId="0" fontId="0" fillId="2" borderId="14" xfId="0" applyFont="1" applyFill="1" applyBorder="1" applyAlignment="1">
      <alignment horizontal="center"/>
    </xf>
    <xf numFmtId="0" fontId="0" fillId="2" borderId="15" xfId="0" applyFont="1" applyFill="1" applyBorder="1" applyAlignment="1">
      <alignment horizontal="center"/>
    </xf>
    <xf numFmtId="0" fontId="0" fillId="7" borderId="11" xfId="0" applyFont="1" applyFill="1" applyBorder="1" applyAlignment="1">
      <alignment horizontal="left" vertical="center"/>
    </xf>
    <xf numFmtId="0" fontId="4" fillId="18" borderId="11" xfId="0" applyFont="1" applyFill="1" applyBorder="1" applyAlignment="1">
      <alignment horizontal="left" vertical="center"/>
    </xf>
    <xf numFmtId="0" fontId="0" fillId="10" borderId="11" xfId="0" applyFont="1" applyFill="1" applyBorder="1" applyAlignment="1">
      <alignment horizontal="left" vertical="center"/>
    </xf>
    <xf numFmtId="0" fontId="4" fillId="15" borderId="18" xfId="0" applyFont="1" applyFill="1" applyBorder="1" applyAlignment="1">
      <alignment horizontal="left" vertical="center" wrapText="1"/>
    </xf>
    <xf numFmtId="0" fontId="0" fillId="0" borderId="0" xfId="0" applyFill="1" applyBorder="1" applyAlignment="1">
      <alignment vertical="center"/>
    </xf>
    <xf numFmtId="0" fontId="6" fillId="0" borderId="0" xfId="0" applyFont="1" applyFill="1" applyBorder="1" applyAlignment="1">
      <alignment vertical="center"/>
    </xf>
    <xf numFmtId="0" fontId="6" fillId="0" borderId="23" xfId="0" applyFont="1" applyFill="1" applyBorder="1" applyAlignment="1">
      <alignment vertical="center"/>
    </xf>
    <xf numFmtId="0" fontId="6" fillId="0" borderId="6" xfId="0" applyFont="1" applyFill="1" applyBorder="1" applyAlignment="1">
      <alignment vertical="center"/>
    </xf>
    <xf numFmtId="0" fontId="6" fillId="0" borderId="0" xfId="0" applyFont="1" applyFill="1" applyAlignment="1">
      <alignment vertical="center"/>
    </xf>
    <xf numFmtId="0" fontId="0" fillId="0" borderId="2" xfId="0" applyFill="1" applyBorder="1" applyAlignment="1">
      <alignment horizontal="center" vertical="center"/>
    </xf>
    <xf numFmtId="0" fontId="0" fillId="0" borderId="4" xfId="0" applyFill="1" applyBorder="1" applyAlignment="1">
      <alignment horizontal="center" vertical="center"/>
    </xf>
    <xf numFmtId="0" fontId="8" fillId="0" borderId="0" xfId="0" applyFont="1" applyFill="1" applyBorder="1" applyAlignment="1">
      <alignment horizontal="center" vertical="center"/>
    </xf>
    <xf numFmtId="0" fontId="19" fillId="0" borderId="31" xfId="0" applyFont="1" applyFill="1" applyBorder="1" applyAlignment="1">
      <alignment horizontal="left" vertical="center"/>
    </xf>
    <xf numFmtId="0" fontId="19" fillId="0" borderId="30" xfId="0" applyFont="1" applyFill="1" applyBorder="1" applyAlignment="1">
      <alignment horizontal="left" vertical="center"/>
    </xf>
    <xf numFmtId="0" fontId="19" fillId="0" borderId="0" xfId="0" applyFont="1" applyFill="1" applyBorder="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Border="1" applyAlignment="1">
      <alignment horizontal="right" vertical="center"/>
    </xf>
    <xf numFmtId="0" fontId="21" fillId="16" borderId="29" xfId="0" applyFont="1" applyFill="1" applyBorder="1" applyAlignment="1">
      <alignment horizontal="center" vertical="center"/>
    </xf>
    <xf numFmtId="0" fontId="21" fillId="0" borderId="30" xfId="0" applyFont="1" applyFill="1" applyBorder="1" applyAlignment="1">
      <alignment horizontal="center" vertical="center"/>
    </xf>
    <xf numFmtId="0" fontId="21" fillId="0" borderId="22" xfId="0" applyFont="1" applyFill="1" applyBorder="1" applyAlignment="1">
      <alignment horizontal="center" vertical="center"/>
    </xf>
    <xf numFmtId="0" fontId="0" fillId="19" borderId="0" xfId="0" applyFill="1" applyAlignment="1">
      <alignment vertical="center" wrapText="1"/>
    </xf>
    <xf numFmtId="0" fontId="5" fillId="0" borderId="1" xfId="0" applyFont="1" applyFill="1" applyBorder="1" applyAlignment="1">
      <alignment horizontal="left" vertical="center"/>
    </xf>
    <xf numFmtId="0" fontId="0" fillId="0" borderId="1" xfId="0" applyFill="1" applyBorder="1" applyAlignment="1">
      <alignment vertical="center"/>
    </xf>
    <xf numFmtId="0" fontId="0" fillId="0" borderId="0" xfId="0" applyFill="1" applyAlignment="1">
      <alignment vertical="center" wrapText="1"/>
    </xf>
    <xf numFmtId="0" fontId="4" fillId="0" borderId="0" xfId="0" applyFont="1" applyFill="1" applyAlignment="1">
      <alignment vertical="center"/>
    </xf>
    <xf numFmtId="0" fontId="0" fillId="0" borderId="4" xfId="0" applyFill="1" applyBorder="1" applyAlignment="1">
      <alignment vertical="center"/>
    </xf>
    <xf numFmtId="0" fontId="0" fillId="0" borderId="4" xfId="0" applyFill="1" applyBorder="1" applyAlignment="1" applyProtection="1">
      <alignment vertical="center"/>
      <protection locked="0"/>
    </xf>
    <xf numFmtId="0" fontId="6" fillId="0" borderId="4" xfId="0" applyFont="1" applyFill="1" applyBorder="1" applyAlignment="1">
      <alignment horizontal="center" vertical="center"/>
    </xf>
    <xf numFmtId="0" fontId="0" fillId="0" borderId="2" xfId="0" applyFill="1" applyBorder="1" applyAlignment="1">
      <alignment vertical="center"/>
    </xf>
    <xf numFmtId="0" fontId="0" fillId="0" borderId="0" xfId="0" applyFill="1" applyAlignment="1">
      <alignment horizontal="center" vertical="center"/>
    </xf>
    <xf numFmtId="0" fontId="0" fillId="0" borderId="0" xfId="0" applyFill="1" applyBorder="1" applyAlignment="1">
      <alignment vertical="center" wrapText="1"/>
    </xf>
    <xf numFmtId="0" fontId="14" fillId="0" borderId="0" xfId="0" applyFont="1" applyBorder="1" applyAlignment="1">
      <alignment horizontal="center"/>
    </xf>
    <xf numFmtId="0" fontId="0" fillId="2" borderId="4" xfId="0" applyFont="1" applyFill="1" applyBorder="1" applyAlignment="1">
      <alignment horizontal="center"/>
    </xf>
    <xf numFmtId="0" fontId="0" fillId="2" borderId="17" xfId="0" applyFont="1" applyFill="1" applyBorder="1" applyAlignment="1">
      <alignment horizontal="center"/>
    </xf>
    <xf numFmtId="0" fontId="3" fillId="0" borderId="7" xfId="0" applyFont="1" applyFill="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Fill="1" applyBorder="1" applyAlignment="1">
      <alignment vertical="center"/>
    </xf>
    <xf numFmtId="0" fontId="4" fillId="13" borderId="43" xfId="0" applyFont="1" applyFill="1" applyBorder="1" applyAlignment="1">
      <alignment horizontal="left" vertical="center"/>
    </xf>
    <xf numFmtId="0" fontId="4" fillId="13" borderId="44" xfId="0" applyFont="1" applyFill="1" applyBorder="1" applyAlignment="1">
      <alignment horizontal="left" vertical="center"/>
    </xf>
    <xf numFmtId="0" fontId="0" fillId="2" borderId="26" xfId="0" applyFont="1" applyFill="1" applyBorder="1" applyAlignment="1">
      <alignment horizontal="center"/>
    </xf>
    <xf numFmtId="0" fontId="0" fillId="2" borderId="27" xfId="0" applyFont="1" applyFill="1" applyBorder="1" applyAlignment="1">
      <alignment horizontal="center"/>
    </xf>
    <xf numFmtId="0" fontId="0" fillId="2" borderId="28" xfId="0" applyFont="1" applyFill="1" applyBorder="1" applyAlignment="1">
      <alignment horizontal="center"/>
    </xf>
    <xf numFmtId="0" fontId="2" fillId="15" borderId="7" xfId="0" applyFont="1" applyFill="1" applyBorder="1" applyAlignment="1">
      <alignment horizontal="center" vertical="center" wrapText="1"/>
    </xf>
    <xf numFmtId="0" fontId="4"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0" fontId="0" fillId="19" borderId="0" xfId="0" applyFill="1" applyBorder="1" applyAlignment="1">
      <alignment vertical="center" wrapText="1"/>
    </xf>
    <xf numFmtId="0" fontId="0" fillId="19" borderId="0" xfId="0" applyFill="1" applyBorder="1" applyAlignment="1">
      <alignment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0" borderId="4" xfId="0" applyFill="1" applyBorder="1" applyAlignment="1">
      <alignment horizontal="center" vertical="center"/>
    </xf>
    <xf numFmtId="0" fontId="14" fillId="0" borderId="0" xfId="0" applyFont="1" applyBorder="1" applyAlignment="1">
      <alignment horizontal="center"/>
    </xf>
    <xf numFmtId="0" fontId="0" fillId="2" borderId="50" xfId="0" applyFont="1" applyFill="1" applyBorder="1" applyAlignment="1">
      <alignment horizontal="center"/>
    </xf>
    <xf numFmtId="0" fontId="0" fillId="2" borderId="29" xfId="0" applyFont="1" applyFill="1" applyBorder="1" applyAlignment="1">
      <alignment horizontal="center"/>
    </xf>
    <xf numFmtId="0" fontId="0" fillId="0" borderId="0" xfId="0" applyProtection="1">
      <protection locked="0"/>
    </xf>
    <xf numFmtId="0" fontId="0" fillId="19" borderId="0" xfId="0" applyFill="1" applyProtection="1"/>
    <xf numFmtId="0" fontId="0" fillId="0" borderId="0" xfId="0" applyProtection="1"/>
    <xf numFmtId="0" fontId="4" fillId="19" borderId="0" xfId="0" applyFont="1" applyFill="1" applyProtection="1"/>
    <xf numFmtId="0" fontId="4" fillId="0" borderId="0" xfId="0" applyFont="1" applyFill="1" applyProtection="1"/>
    <xf numFmtId="0" fontId="0" fillId="19" borderId="0" xfId="0" applyFill="1" applyBorder="1" applyProtection="1"/>
    <xf numFmtId="0" fontId="0" fillId="0" borderId="0" xfId="0" applyFill="1" applyBorder="1" applyProtection="1"/>
    <xf numFmtId="0" fontId="0" fillId="0" borderId="0" xfId="0" applyFill="1" applyProtection="1"/>
    <xf numFmtId="0" fontId="0" fillId="0" borderId="0" xfId="0" applyFill="1" applyAlignment="1" applyProtection="1">
      <alignment wrapText="1"/>
    </xf>
    <xf numFmtId="0" fontId="0" fillId="19" borderId="0" xfId="0" applyFill="1" applyAlignment="1" applyProtection="1">
      <alignment vertical="center"/>
    </xf>
    <xf numFmtId="0" fontId="7" fillId="0" borderId="0" xfId="0" applyFont="1" applyFill="1" applyBorder="1" applyAlignment="1" applyProtection="1">
      <alignment vertical="center" wrapText="1"/>
    </xf>
    <xf numFmtId="0" fontId="0" fillId="0" borderId="0" xfId="0" applyFill="1" applyAlignment="1" applyProtection="1">
      <alignment vertical="center"/>
    </xf>
    <xf numFmtId="0" fontId="0" fillId="0" borderId="0" xfId="0" applyFill="1" applyBorder="1" applyAlignment="1" applyProtection="1">
      <alignment vertical="center"/>
    </xf>
    <xf numFmtId="0" fontId="0" fillId="0" borderId="0" xfId="0" applyFill="1" applyBorder="1" applyAlignment="1" applyProtection="1">
      <alignment horizontal="left" vertical="center"/>
    </xf>
    <xf numFmtId="0" fontId="13" fillId="0" borderId="0" xfId="0" applyFont="1" applyBorder="1" applyAlignment="1" applyProtection="1"/>
    <xf numFmtId="0" fontId="6" fillId="0" borderId="0" xfId="0" applyFont="1" applyFill="1" applyBorder="1" applyAlignment="1" applyProtection="1">
      <alignment vertical="center"/>
    </xf>
    <xf numFmtId="0" fontId="0" fillId="0" borderId="0" xfId="0" applyBorder="1" applyProtection="1"/>
    <xf numFmtId="0" fontId="14" fillId="0" borderId="0" xfId="0" applyFont="1" applyBorder="1" applyAlignment="1" applyProtection="1">
      <alignment horizontal="center"/>
    </xf>
    <xf numFmtId="0" fontId="13" fillId="0" borderId="0" xfId="0" applyFont="1" applyBorder="1" applyAlignment="1" applyProtection="1">
      <alignment horizontal="center" wrapText="1"/>
    </xf>
    <xf numFmtId="0" fontId="0" fillId="0" borderId="0" xfId="0" applyAlignment="1" applyProtection="1">
      <alignment vertical="center"/>
    </xf>
    <xf numFmtId="0" fontId="2" fillId="17" borderId="18" xfId="0" applyFont="1" applyFill="1" applyBorder="1" applyAlignment="1" applyProtection="1">
      <alignment horizontal="center" vertical="center"/>
    </xf>
    <xf numFmtId="0" fontId="2" fillId="17" borderId="19" xfId="0" applyFont="1" applyFill="1" applyBorder="1" applyAlignment="1" applyProtection="1">
      <alignment horizontal="center" vertical="center" wrapText="1"/>
    </xf>
    <xf numFmtId="0" fontId="2" fillId="17" borderId="19" xfId="0" applyFont="1" applyFill="1" applyBorder="1" applyAlignment="1" applyProtection="1">
      <alignment horizontal="center" vertical="center"/>
    </xf>
    <xf numFmtId="0" fontId="2" fillId="17" borderId="2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4" fillId="13" borderId="45" xfId="0" applyFont="1" applyFill="1" applyBorder="1" applyAlignment="1" applyProtection="1">
      <alignment horizontal="left" vertical="center"/>
    </xf>
    <xf numFmtId="0" fontId="16" fillId="0" borderId="38" xfId="0" applyFont="1" applyBorder="1" applyAlignment="1" applyProtection="1">
      <alignment horizontal="center" vertical="center"/>
    </xf>
    <xf numFmtId="9" fontId="16" fillId="0" borderId="33" xfId="1" applyFont="1" applyBorder="1" applyAlignment="1" applyProtection="1">
      <alignment horizontal="center" vertical="center"/>
    </xf>
    <xf numFmtId="0" fontId="16" fillId="0" borderId="6" xfId="0"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0" fontId="0" fillId="3" borderId="46" xfId="0" applyFill="1" applyBorder="1" applyAlignment="1" applyProtection="1">
      <alignment horizontal="left" vertical="center"/>
    </xf>
    <xf numFmtId="0" fontId="16" fillId="0" borderId="11" xfId="0" applyFont="1" applyBorder="1" applyAlignment="1" applyProtection="1">
      <alignment horizontal="center" vertical="center"/>
    </xf>
    <xf numFmtId="9" fontId="16" fillId="0" borderId="12" xfId="1" applyFont="1" applyBorder="1" applyAlignment="1" applyProtection="1">
      <alignment horizontal="center" vertical="center"/>
    </xf>
    <xf numFmtId="0" fontId="16" fillId="0" borderId="24" xfId="0" applyFont="1" applyBorder="1" applyAlignment="1" applyProtection="1">
      <alignment horizontal="center" vertical="center"/>
    </xf>
    <xf numFmtId="0" fontId="0" fillId="7" borderId="46" xfId="0" applyFill="1" applyBorder="1" applyAlignment="1" applyProtection="1">
      <alignment horizontal="left" vertical="center"/>
    </xf>
    <xf numFmtId="0" fontId="0" fillId="8" borderId="46" xfId="0" applyFill="1" applyBorder="1" applyAlignment="1" applyProtection="1">
      <alignment horizontal="left" vertical="center"/>
    </xf>
    <xf numFmtId="0" fontId="0" fillId="9" borderId="46" xfId="0" applyFill="1" applyBorder="1" applyAlignment="1" applyProtection="1">
      <alignment horizontal="left" vertical="center"/>
    </xf>
    <xf numFmtId="0" fontId="0" fillId="10" borderId="46" xfId="0" applyFill="1" applyBorder="1" applyAlignment="1" applyProtection="1">
      <alignment horizontal="left" vertical="center"/>
    </xf>
    <xf numFmtId="0" fontId="0" fillId="16" borderId="47" xfId="0" applyFill="1" applyBorder="1" applyAlignment="1" applyProtection="1">
      <alignment horizontal="left" vertical="center"/>
    </xf>
    <xf numFmtId="0" fontId="16" fillId="0" borderId="13" xfId="0" applyFont="1" applyBorder="1" applyAlignment="1" applyProtection="1">
      <alignment horizontal="center" vertical="center"/>
    </xf>
    <xf numFmtId="9" fontId="16" fillId="0" borderId="15" xfId="1" applyFont="1" applyBorder="1" applyAlignment="1" applyProtection="1">
      <alignment horizontal="center" vertical="center"/>
    </xf>
    <xf numFmtId="0" fontId="16" fillId="0" borderId="48" xfId="0" applyFont="1" applyBorder="1" applyAlignment="1" applyProtection="1">
      <alignment horizontal="center" vertical="center"/>
    </xf>
    <xf numFmtId="9" fontId="16" fillId="0" borderId="21" xfId="1" applyFont="1" applyBorder="1" applyAlignment="1" applyProtection="1">
      <alignment horizontal="center" vertical="center"/>
    </xf>
    <xf numFmtId="0" fontId="4" fillId="15" borderId="8" xfId="0" applyFont="1" applyFill="1" applyBorder="1" applyAlignment="1" applyProtection="1">
      <alignment horizontal="left" vertical="center" wrapText="1"/>
    </xf>
    <xf numFmtId="0" fontId="17" fillId="0" borderId="18" xfId="0" applyFont="1" applyBorder="1" applyAlignment="1" applyProtection="1">
      <alignment horizontal="center" vertical="center"/>
    </xf>
    <xf numFmtId="9" fontId="17" fillId="0" borderId="20" xfId="0" applyNumberFormat="1" applyFont="1" applyBorder="1" applyAlignment="1" applyProtection="1">
      <alignment horizontal="center" vertical="center"/>
    </xf>
    <xf numFmtId="0" fontId="17" fillId="0" borderId="34" xfId="0" applyFont="1" applyBorder="1" applyAlignment="1" applyProtection="1">
      <alignment horizontal="center" vertical="center"/>
    </xf>
    <xf numFmtId="0" fontId="4" fillId="13" borderId="44" xfId="0" applyFont="1" applyFill="1" applyBorder="1" applyAlignment="1" applyProtection="1">
      <alignment horizontal="left" vertical="center"/>
    </xf>
    <xf numFmtId="9" fontId="0" fillId="0" borderId="0" xfId="0" applyNumberFormat="1" applyBorder="1" applyAlignment="1" applyProtection="1">
      <alignment horizontal="center"/>
    </xf>
    <xf numFmtId="0" fontId="4" fillId="13" borderId="43" xfId="0" applyFont="1" applyFill="1" applyBorder="1" applyAlignment="1" applyProtection="1">
      <alignment horizontal="left" vertical="center"/>
    </xf>
    <xf numFmtId="0" fontId="6" fillId="0" borderId="0" xfId="0" applyFont="1" applyFill="1" applyAlignment="1" applyProtection="1">
      <alignment vertical="center"/>
    </xf>
    <xf numFmtId="0" fontId="15" fillId="0" borderId="0" xfId="0" applyFont="1" applyFill="1" applyAlignment="1" applyProtection="1">
      <alignment horizontal="left" vertical="center"/>
    </xf>
    <xf numFmtId="0" fontId="2" fillId="15" borderId="8"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2" fillId="15" borderId="7" xfId="0" applyFont="1" applyFill="1" applyBorder="1" applyAlignment="1" applyProtection="1">
      <alignment horizontal="center" vertical="center" wrapText="1"/>
    </xf>
    <xf numFmtId="0" fontId="0" fillId="13" borderId="9" xfId="0" applyFill="1" applyBorder="1" applyProtection="1"/>
    <xf numFmtId="0" fontId="0" fillId="3" borderId="9" xfId="0" applyFill="1" applyBorder="1" applyProtection="1"/>
    <xf numFmtId="0" fontId="0" fillId="7" borderId="9" xfId="0" applyFill="1" applyBorder="1" applyProtection="1"/>
    <xf numFmtId="0" fontId="0" fillId="8" borderId="9" xfId="0" applyFill="1" applyBorder="1" applyProtection="1"/>
    <xf numFmtId="0" fontId="0" fillId="9" borderId="9" xfId="0" applyFill="1" applyBorder="1" applyProtection="1"/>
    <xf numFmtId="0" fontId="0" fillId="10" borderId="10" xfId="0" applyFill="1" applyBorder="1" applyProtection="1"/>
    <xf numFmtId="0" fontId="0" fillId="4" borderId="0" xfId="0" applyFill="1" applyProtection="1"/>
    <xf numFmtId="0" fontId="0" fillId="2" borderId="26" xfId="0" applyFont="1" applyFill="1" applyBorder="1" applyAlignment="1" applyProtection="1">
      <alignment horizontal="center"/>
    </xf>
    <xf numFmtId="0" fontId="0" fillId="2" borderId="50" xfId="0" applyFont="1" applyFill="1" applyBorder="1" applyAlignment="1" applyProtection="1">
      <alignment horizontal="center"/>
    </xf>
    <xf numFmtId="0" fontId="0" fillId="2" borderId="6" xfId="0" applyFont="1" applyFill="1" applyBorder="1" applyAlignment="1" applyProtection="1">
      <alignment horizontal="center"/>
    </xf>
    <xf numFmtId="0" fontId="0" fillId="2" borderId="4" xfId="0" applyFont="1" applyFill="1" applyBorder="1" applyAlignment="1" applyProtection="1">
      <alignment horizontal="center"/>
    </xf>
    <xf numFmtId="0" fontId="0" fillId="2" borderId="17" xfId="0" applyFont="1" applyFill="1" applyBorder="1" applyAlignment="1" applyProtection="1">
      <alignment horizontal="center"/>
    </xf>
    <xf numFmtId="0" fontId="0" fillId="2" borderId="27" xfId="0" applyFont="1" applyFill="1" applyBorder="1" applyAlignment="1" applyProtection="1">
      <alignment horizontal="center"/>
    </xf>
    <xf numFmtId="0" fontId="0" fillId="2" borderId="24" xfId="0" applyFont="1" applyFill="1" applyBorder="1" applyAlignment="1" applyProtection="1">
      <alignment horizontal="center"/>
    </xf>
    <xf numFmtId="0" fontId="0" fillId="2" borderId="2" xfId="0" applyFont="1" applyFill="1" applyBorder="1" applyAlignment="1" applyProtection="1">
      <alignment horizontal="center"/>
    </xf>
    <xf numFmtId="0" fontId="0" fillId="2" borderId="12" xfId="0" applyFont="1" applyFill="1" applyBorder="1" applyAlignment="1" applyProtection="1">
      <alignment horizontal="center"/>
    </xf>
    <xf numFmtId="0" fontId="0" fillId="2" borderId="28" xfId="0" applyFont="1" applyFill="1" applyBorder="1" applyAlignment="1" applyProtection="1">
      <alignment horizontal="center"/>
    </xf>
    <xf numFmtId="0" fontId="0" fillId="2" borderId="29" xfId="0" applyFont="1" applyFill="1" applyBorder="1" applyAlignment="1" applyProtection="1">
      <alignment horizontal="center"/>
    </xf>
    <xf numFmtId="0" fontId="0" fillId="2" borderId="25" xfId="0" applyFont="1" applyFill="1" applyBorder="1" applyAlignment="1" applyProtection="1">
      <alignment horizontal="center"/>
    </xf>
    <xf numFmtId="0" fontId="0" fillId="2" borderId="14" xfId="0" applyFont="1" applyFill="1" applyBorder="1" applyAlignment="1" applyProtection="1">
      <alignment horizontal="center"/>
    </xf>
    <xf numFmtId="0" fontId="0" fillId="2" borderId="15" xfId="0" applyFont="1" applyFill="1" applyBorder="1" applyAlignment="1" applyProtection="1">
      <alignment horizontal="center"/>
    </xf>
    <xf numFmtId="0" fontId="10" fillId="19" borderId="0" xfId="0" applyFont="1" applyFill="1" applyBorder="1" applyAlignment="1">
      <alignment horizontal="left" vertical="center"/>
    </xf>
    <xf numFmtId="0" fontId="17" fillId="4" borderId="4" xfId="0" applyFont="1" applyFill="1" applyBorder="1" applyAlignment="1">
      <alignment vertical="center" wrapText="1"/>
    </xf>
    <xf numFmtId="0" fontId="17" fillId="4" borderId="2" xfId="0" applyFont="1" applyFill="1" applyBorder="1" applyAlignment="1">
      <alignment vertical="center" wrapText="1"/>
    </xf>
    <xf numFmtId="0" fontId="17" fillId="4" borderId="2" xfId="0" applyFont="1" applyFill="1" applyBorder="1" applyAlignment="1">
      <alignment horizontal="left" vertical="center" wrapText="1"/>
    </xf>
    <xf numFmtId="0" fontId="17" fillId="4" borderId="4" xfId="0" applyFont="1" applyFill="1" applyBorder="1" applyAlignment="1">
      <alignment horizontal="left" vertical="center" wrapText="1"/>
    </xf>
    <xf numFmtId="0" fontId="0" fillId="0" borderId="0" xfId="0" applyFill="1" applyBorder="1" applyAlignment="1">
      <alignment horizontal="center" vertical="center"/>
    </xf>
    <xf numFmtId="0" fontId="6" fillId="0" borderId="0" xfId="0" applyFont="1" applyFill="1" applyBorder="1" applyAlignment="1">
      <alignment horizontal="center" vertical="center"/>
    </xf>
    <xf numFmtId="0" fontId="0" fillId="19" borderId="23" xfId="0" applyFill="1" applyBorder="1" applyAlignment="1">
      <alignment vertical="center"/>
    </xf>
    <xf numFmtId="0" fontId="0" fillId="0" borderId="23" xfId="0" applyFill="1" applyBorder="1" applyAlignment="1">
      <alignment vertical="center"/>
    </xf>
    <xf numFmtId="17" fontId="17" fillId="4" borderId="4" xfId="0" applyNumberFormat="1" applyFont="1" applyFill="1" applyBorder="1" applyAlignment="1">
      <alignment horizontal="center" vertical="center" wrapText="1"/>
    </xf>
    <xf numFmtId="0" fontId="17" fillId="4" borderId="4" xfId="0" applyFont="1" applyFill="1" applyBorder="1" applyAlignment="1">
      <alignment horizontal="center" vertical="center" wrapText="1"/>
    </xf>
    <xf numFmtId="17" fontId="17" fillId="4" borderId="2" xfId="0" applyNumberFormat="1" applyFont="1" applyFill="1" applyBorder="1" applyAlignment="1">
      <alignment horizontal="center" vertical="center" wrapText="1"/>
    </xf>
    <xf numFmtId="0" fontId="17" fillId="4" borderId="2" xfId="0" applyFont="1" applyFill="1" applyBorder="1" applyAlignment="1">
      <alignment horizontal="center" vertical="center" wrapText="1"/>
    </xf>
    <xf numFmtId="0" fontId="25" fillId="4" borderId="4" xfId="0" applyFont="1" applyFill="1" applyBorder="1" applyAlignment="1">
      <alignment vertical="center" wrapText="1"/>
    </xf>
    <xf numFmtId="0" fontId="17" fillId="4" borderId="0" xfId="0" applyFont="1" applyFill="1" applyAlignment="1">
      <alignment vertical="center" wrapText="1"/>
    </xf>
    <xf numFmtId="17" fontId="17" fillId="4" borderId="4" xfId="0" applyNumberFormat="1" applyFont="1" applyFill="1" applyBorder="1" applyAlignment="1">
      <alignment vertical="center" wrapText="1"/>
    </xf>
    <xf numFmtId="17" fontId="17" fillId="4" borderId="2" xfId="0" applyNumberFormat="1" applyFont="1" applyFill="1" applyBorder="1" applyAlignment="1">
      <alignment vertical="center" wrapText="1"/>
    </xf>
    <xf numFmtId="0" fontId="17" fillId="4" borderId="4" xfId="0" applyFont="1" applyFill="1" applyBorder="1" applyAlignment="1">
      <alignment vertical="top" wrapText="1"/>
    </xf>
    <xf numFmtId="0" fontId="17" fillId="4" borderId="2" xfId="0" applyFont="1" applyFill="1" applyBorder="1" applyAlignment="1">
      <alignment vertical="top" wrapText="1"/>
    </xf>
    <xf numFmtId="0" fontId="0" fillId="4" borderId="4" xfId="0" applyFont="1" applyFill="1" applyBorder="1" applyAlignment="1">
      <alignment vertical="top" wrapText="1"/>
    </xf>
    <xf numFmtId="0" fontId="0" fillId="4" borderId="4" xfId="0" applyFill="1" applyBorder="1" applyAlignment="1">
      <alignment vertical="top"/>
    </xf>
    <xf numFmtId="0" fontId="0" fillId="4" borderId="4" xfId="0" applyFill="1" applyBorder="1" applyAlignment="1">
      <alignment horizontal="center" vertical="top"/>
    </xf>
    <xf numFmtId="0" fontId="0" fillId="4" borderId="2" xfId="0" applyFill="1" applyBorder="1" applyAlignment="1">
      <alignment vertical="top"/>
    </xf>
    <xf numFmtId="0" fontId="0" fillId="4" borderId="2" xfId="0" applyFill="1" applyBorder="1" applyAlignment="1">
      <alignment horizontal="center" vertical="top"/>
    </xf>
    <xf numFmtId="0" fontId="0" fillId="4" borderId="2" xfId="0" applyFill="1" applyBorder="1" applyAlignment="1">
      <alignment vertical="top" wrapText="1"/>
    </xf>
    <xf numFmtId="0" fontId="0" fillId="4" borderId="4" xfId="0" applyFill="1" applyBorder="1" applyAlignment="1">
      <alignment vertical="top" wrapText="1"/>
    </xf>
    <xf numFmtId="0" fontId="13" fillId="4" borderId="4" xfId="0" applyFont="1" applyFill="1" applyBorder="1" applyAlignment="1">
      <alignment horizontal="left" vertical="top"/>
    </xf>
    <xf numFmtId="0" fontId="0" fillId="4" borderId="2" xfId="0" applyFill="1" applyBorder="1"/>
    <xf numFmtId="0" fontId="0" fillId="4" borderId="4" xfId="0" applyFill="1" applyBorder="1" applyAlignment="1">
      <alignment horizontal="left" vertical="top" wrapText="1"/>
    </xf>
    <xf numFmtId="0" fontId="0" fillId="4" borderId="4" xfId="0" applyFill="1" applyBorder="1"/>
    <xf numFmtId="17" fontId="0" fillId="4" borderId="4" xfId="0" applyNumberFormat="1" applyFill="1" applyBorder="1" applyAlignment="1">
      <alignment horizontal="center" vertical="center"/>
    </xf>
    <xf numFmtId="0" fontId="0" fillId="4" borderId="4" xfId="0" applyFill="1" applyBorder="1" applyAlignment="1">
      <alignment vertical="center" wrapText="1"/>
    </xf>
    <xf numFmtId="17" fontId="0" fillId="4" borderId="2" xfId="0" applyNumberFormat="1" applyFill="1" applyBorder="1" applyAlignment="1">
      <alignment horizontal="center" vertical="center"/>
    </xf>
    <xf numFmtId="0" fontId="0" fillId="4" borderId="2" xfId="0" applyFill="1" applyBorder="1" applyAlignment="1">
      <alignment horizontal="center" vertical="center" wrapText="1"/>
    </xf>
    <xf numFmtId="0" fontId="13" fillId="4" borderId="2" xfId="0" applyFont="1" applyFill="1" applyBorder="1" applyAlignment="1">
      <alignment vertical="top" wrapText="1"/>
    </xf>
    <xf numFmtId="0" fontId="0" fillId="4" borderId="0" xfId="0" applyFill="1" applyAlignment="1">
      <alignment vertical="top" wrapText="1"/>
    </xf>
    <xf numFmtId="0" fontId="0" fillId="0" borderId="2" xfId="0" applyFill="1" applyBorder="1" applyAlignment="1">
      <alignment vertical="center" wrapText="1"/>
    </xf>
    <xf numFmtId="0" fontId="0" fillId="4" borderId="2" xfId="0" applyFill="1" applyBorder="1" applyAlignment="1">
      <alignment vertical="center" wrapText="1"/>
    </xf>
    <xf numFmtId="165" fontId="17" fillId="4" borderId="4" xfId="0" applyNumberFormat="1" applyFont="1" applyFill="1" applyBorder="1" applyAlignment="1">
      <alignment horizontal="center" vertical="center"/>
    </xf>
    <xf numFmtId="165" fontId="17" fillId="4" borderId="2" xfId="0" applyNumberFormat="1" applyFont="1" applyFill="1" applyBorder="1" applyAlignment="1">
      <alignment horizontal="center" vertical="center" wrapText="1"/>
    </xf>
    <xf numFmtId="165" fontId="17" fillId="4" borderId="4" xfId="0" applyNumberFormat="1" applyFont="1" applyFill="1" applyBorder="1" applyAlignment="1">
      <alignment horizontal="center" vertical="center" wrapText="1"/>
    </xf>
    <xf numFmtId="4" fontId="17" fillId="4" borderId="4" xfId="0" applyNumberFormat="1" applyFont="1" applyFill="1" applyBorder="1" applyAlignment="1">
      <alignment horizontal="center" vertical="center" wrapText="1"/>
    </xf>
    <xf numFmtId="4" fontId="17" fillId="4" borderId="2" xfId="0" applyNumberFormat="1" applyFont="1" applyFill="1" applyBorder="1" applyAlignment="1">
      <alignment horizontal="center" vertical="center" wrapText="1"/>
    </xf>
    <xf numFmtId="17" fontId="0" fillId="4" borderId="2" xfId="0" applyNumberFormat="1" applyFill="1" applyBorder="1" applyAlignment="1">
      <alignment horizontal="center" vertical="center" wrapText="1"/>
    </xf>
    <xf numFmtId="17" fontId="0" fillId="4" borderId="4" xfId="0" applyNumberFormat="1" applyFill="1" applyBorder="1" applyAlignment="1">
      <alignment horizontal="center" vertical="center" wrapText="1"/>
    </xf>
    <xf numFmtId="0" fontId="29" fillId="0" borderId="54" xfId="0" applyNumberFormat="1" applyFont="1" applyBorder="1" applyAlignment="1">
      <alignment vertical="center" wrapText="1"/>
    </xf>
    <xf numFmtId="0" fontId="17" fillId="0" borderId="2" xfId="0" applyFont="1" applyFill="1" applyBorder="1" applyAlignment="1">
      <alignment vertical="top" wrapText="1"/>
    </xf>
    <xf numFmtId="0" fontId="0" fillId="0" borderId="4" xfId="0" applyFill="1" applyBorder="1" applyAlignment="1">
      <alignment vertical="top" wrapText="1"/>
    </xf>
    <xf numFmtId="0" fontId="0" fillId="0" borderId="2" xfId="0" applyFill="1" applyBorder="1" applyAlignment="1">
      <alignment vertical="top" wrapText="1"/>
    </xf>
    <xf numFmtId="0" fontId="0" fillId="0" borderId="4" xfId="0" applyFill="1" applyBorder="1" applyAlignment="1">
      <alignment vertical="center" wrapText="1"/>
    </xf>
    <xf numFmtId="17" fontId="0" fillId="0" borderId="4" xfId="0" applyNumberFormat="1" applyFill="1" applyBorder="1" applyAlignment="1">
      <alignment vertical="center"/>
    </xf>
    <xf numFmtId="17" fontId="0" fillId="0" borderId="2" xfId="0" applyNumberFormat="1" applyFill="1" applyBorder="1" applyAlignment="1">
      <alignment vertical="center"/>
    </xf>
    <xf numFmtId="0" fontId="17" fillId="22" borderId="4" xfId="0" applyFont="1" applyFill="1" applyBorder="1" applyAlignment="1">
      <alignment vertical="center" wrapText="1"/>
    </xf>
    <xf numFmtId="0" fontId="17" fillId="22" borderId="2" xfId="0" applyFont="1" applyFill="1" applyBorder="1" applyAlignment="1">
      <alignment vertical="center" wrapText="1"/>
    </xf>
    <xf numFmtId="0" fontId="0" fillId="4" borderId="2" xfId="0" applyFont="1" applyFill="1" applyBorder="1" applyAlignment="1">
      <alignment vertical="center" wrapText="1"/>
    </xf>
    <xf numFmtId="0" fontId="26" fillId="4" borderId="2" xfId="0" applyFont="1" applyFill="1" applyBorder="1" applyAlignment="1">
      <alignment vertical="center" wrapText="1"/>
    </xf>
    <xf numFmtId="0" fontId="7" fillId="0" borderId="23" xfId="0" applyFont="1" applyFill="1" applyBorder="1" applyAlignment="1">
      <alignment vertical="center"/>
    </xf>
    <xf numFmtId="0" fontId="7" fillId="0" borderId="6" xfId="0" applyFont="1" applyFill="1" applyBorder="1" applyAlignment="1">
      <alignment vertical="center"/>
    </xf>
    <xf numFmtId="0" fontId="26" fillId="4" borderId="4" xfId="0" applyFont="1" applyFill="1" applyBorder="1" applyAlignment="1">
      <alignment horizontal="left" vertical="center" wrapText="1"/>
    </xf>
    <xf numFmtId="0" fontId="7" fillId="0" borderId="23" xfId="0" applyFont="1" applyFill="1" applyBorder="1" applyAlignment="1">
      <alignment horizontal="right" vertical="center"/>
    </xf>
    <xf numFmtId="0" fontId="0" fillId="0" borderId="0" xfId="0" applyFill="1" applyBorder="1" applyAlignment="1">
      <alignment horizontal="center" vertical="center"/>
    </xf>
    <xf numFmtId="0" fontId="0" fillId="4" borderId="2" xfId="0" applyFill="1" applyBorder="1" applyAlignment="1">
      <alignment horizontal="center" vertical="center"/>
    </xf>
    <xf numFmtId="0" fontId="0" fillId="4" borderId="4" xfId="0" applyFill="1" applyBorder="1" applyAlignment="1">
      <alignment vertical="center"/>
    </xf>
    <xf numFmtId="0" fontId="6" fillId="4" borderId="4" xfId="0" applyFont="1" applyFill="1" applyBorder="1" applyAlignment="1">
      <alignment horizontal="center" vertical="center"/>
    </xf>
    <xf numFmtId="0" fontId="0" fillId="4" borderId="0" xfId="0" applyFill="1" applyAlignment="1">
      <alignment vertical="center"/>
    </xf>
    <xf numFmtId="0" fontId="17" fillId="4" borderId="2" xfId="0" applyFont="1" applyFill="1" applyBorder="1" applyAlignment="1">
      <alignment horizontal="center" vertical="center"/>
    </xf>
    <xf numFmtId="0" fontId="17" fillId="4" borderId="2" xfId="0" applyFont="1" applyFill="1" applyBorder="1" applyAlignment="1">
      <alignment vertical="center"/>
    </xf>
    <xf numFmtId="0" fontId="27" fillId="4" borderId="2" xfId="0" applyFont="1" applyFill="1" applyBorder="1" applyAlignment="1">
      <alignment vertical="center"/>
    </xf>
    <xf numFmtId="4" fontId="27" fillId="4" borderId="2" xfId="0" applyNumberFormat="1" applyFont="1" applyFill="1" applyBorder="1" applyAlignment="1">
      <alignment horizontal="center" vertical="center"/>
    </xf>
    <xf numFmtId="0" fontId="27" fillId="4" borderId="4" xfId="0" applyFont="1" applyFill="1" applyBorder="1" applyAlignment="1">
      <alignment vertical="center"/>
    </xf>
    <xf numFmtId="0" fontId="28" fillId="4" borderId="4" xfId="0" applyFont="1" applyFill="1" applyBorder="1" applyAlignment="1">
      <alignment horizontal="center" vertical="center"/>
    </xf>
    <xf numFmtId="0" fontId="0" fillId="0" borderId="2" xfId="0" applyFill="1" applyBorder="1" applyAlignment="1">
      <alignment horizontal="center" vertical="center" wrapText="1"/>
    </xf>
    <xf numFmtId="0" fontId="0" fillId="4" borderId="4" xfId="0" applyFill="1" applyBorder="1" applyAlignment="1">
      <alignment horizontal="center" vertical="center" wrapText="1"/>
    </xf>
    <xf numFmtId="0" fontId="17" fillId="4" borderId="2" xfId="0" applyFont="1" applyFill="1" applyBorder="1" applyAlignment="1">
      <alignment horizontal="left" vertical="top" wrapText="1"/>
    </xf>
    <xf numFmtId="0" fontId="10" fillId="20" borderId="52" xfId="0" applyFont="1" applyFill="1" applyBorder="1" applyAlignment="1">
      <alignment horizontal="left" vertical="center"/>
    </xf>
    <xf numFmtId="0" fontId="10" fillId="21" borderId="51" xfId="0" applyFont="1" applyFill="1" applyBorder="1" applyAlignment="1">
      <alignment horizontal="left" vertical="center" wrapText="1"/>
    </xf>
    <xf numFmtId="0" fontId="10" fillId="20" borderId="0" xfId="0" applyFont="1" applyFill="1" applyBorder="1" applyAlignment="1">
      <alignment horizontal="left" vertical="center"/>
    </xf>
    <xf numFmtId="0" fontId="0" fillId="21" borderId="0" xfId="0" applyFill="1" applyAlignment="1">
      <alignment vertical="center" wrapText="1"/>
    </xf>
    <xf numFmtId="0" fontId="0" fillId="21" borderId="55" xfId="0" applyFill="1" applyBorder="1" applyAlignment="1">
      <alignment vertical="center"/>
    </xf>
    <xf numFmtId="0" fontId="20" fillId="21" borderId="23" xfId="0" applyFont="1" applyFill="1" applyBorder="1" applyAlignment="1">
      <alignment vertical="center"/>
    </xf>
    <xf numFmtId="0" fontId="0" fillId="21" borderId="23" xfId="0" applyFill="1" applyBorder="1" applyAlignment="1">
      <alignment vertical="center"/>
    </xf>
    <xf numFmtId="0" fontId="20" fillId="21" borderId="56" xfId="0" applyFont="1" applyFill="1" applyBorder="1" applyAlignment="1">
      <alignment horizontal="left" vertical="center"/>
    </xf>
    <xf numFmtId="0" fontId="20" fillId="21" borderId="57" xfId="0" applyFont="1" applyFill="1" applyBorder="1" applyAlignment="1">
      <alignment horizontal="left" vertical="center"/>
    </xf>
    <xf numFmtId="0" fontId="10" fillId="21" borderId="55" xfId="0" applyFont="1" applyFill="1" applyBorder="1" applyAlignment="1">
      <alignment horizontal="left" vertical="center" wrapText="1"/>
    </xf>
    <xf numFmtId="0" fontId="0" fillId="21" borderId="55" xfId="0" applyFill="1" applyBorder="1" applyAlignment="1">
      <alignment vertical="center" wrapText="1"/>
    </xf>
    <xf numFmtId="0" fontId="20" fillId="21" borderId="23" xfId="0" applyFont="1" applyFill="1" applyBorder="1" applyAlignment="1">
      <alignment horizontal="left" vertical="center"/>
    </xf>
    <xf numFmtId="0" fontId="19" fillId="16" borderId="9" xfId="0" applyFont="1" applyFill="1" applyBorder="1" applyAlignment="1">
      <alignment horizontal="left" vertical="center"/>
    </xf>
    <xf numFmtId="0" fontId="0" fillId="0" borderId="0" xfId="0" applyFill="1" applyBorder="1" applyAlignment="1">
      <alignment horizontal="center" vertical="center" wrapText="1"/>
    </xf>
    <xf numFmtId="0" fontId="17" fillId="4" borderId="0" xfId="0" applyFont="1" applyFill="1" applyBorder="1" applyAlignment="1">
      <alignment vertical="center" wrapText="1"/>
    </xf>
    <xf numFmtId="17" fontId="17" fillId="4" borderId="0" xfId="0" applyNumberFormat="1" applyFont="1" applyFill="1" applyBorder="1" applyAlignment="1">
      <alignment horizontal="center" vertical="center" wrapText="1"/>
    </xf>
    <xf numFmtId="0" fontId="17" fillId="4" borderId="0" xfId="0" applyFont="1" applyFill="1" applyBorder="1" applyAlignment="1">
      <alignment horizontal="center" vertical="center" wrapText="1"/>
    </xf>
    <xf numFmtId="165" fontId="17" fillId="4" borderId="0" xfId="0" applyNumberFormat="1" applyFont="1" applyFill="1" applyBorder="1" applyAlignment="1">
      <alignment horizontal="center" vertical="center" wrapText="1"/>
    </xf>
    <xf numFmtId="0" fontId="0" fillId="4" borderId="2" xfId="0" applyFill="1" applyBorder="1" applyAlignment="1">
      <alignment vertical="center"/>
    </xf>
    <xf numFmtId="0" fontId="0" fillId="0" borderId="58" xfId="0" applyFill="1" applyBorder="1" applyAlignment="1">
      <alignment vertical="center" wrapText="1"/>
    </xf>
    <xf numFmtId="0" fontId="0" fillId="0" borderId="58" xfId="0" applyFill="1" applyBorder="1" applyAlignment="1">
      <alignment vertical="center"/>
    </xf>
    <xf numFmtId="17" fontId="0" fillId="0" borderId="2" xfId="0" applyNumberFormat="1" applyFill="1" applyBorder="1" applyAlignment="1">
      <alignment horizontal="center" vertical="center"/>
    </xf>
    <xf numFmtId="0" fontId="0" fillId="22" borderId="2" xfId="0" applyFill="1" applyBorder="1" applyAlignment="1">
      <alignment vertical="center" wrapText="1"/>
    </xf>
    <xf numFmtId="0" fontId="0" fillId="22" borderId="4" xfId="0" applyFill="1" applyBorder="1" applyAlignment="1">
      <alignment vertical="center" wrapText="1"/>
    </xf>
    <xf numFmtId="0" fontId="0" fillId="22" borderId="58" xfId="0" applyFill="1" applyBorder="1" applyAlignment="1">
      <alignment vertical="center" wrapText="1"/>
    </xf>
    <xf numFmtId="0" fontId="34" fillId="0" borderId="0" xfId="0" applyFont="1" applyFill="1" applyAlignment="1">
      <alignment vertical="center"/>
    </xf>
    <xf numFmtId="0" fontId="6" fillId="6" borderId="2" xfId="0" applyFont="1" applyFill="1" applyBorder="1" applyAlignment="1">
      <alignment horizontal="center" vertical="center"/>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16" fillId="6" borderId="2" xfId="0" applyFont="1" applyFill="1" applyBorder="1" applyAlignment="1">
      <alignment horizontal="center" vertical="center"/>
    </xf>
    <xf numFmtId="0" fontId="6" fillId="12" borderId="32"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6" fillId="12" borderId="37"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6" fillId="14" borderId="35" xfId="0" applyFont="1" applyFill="1" applyBorder="1" applyAlignment="1">
      <alignment horizontal="center" vertical="center" wrapText="1"/>
    </xf>
    <xf numFmtId="0" fontId="6" fillId="14" borderId="41"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0" fillId="0" borderId="37" xfId="0" applyFill="1" applyBorder="1" applyAlignment="1">
      <alignment horizontal="center" vertical="center" wrapText="1"/>
    </xf>
    <xf numFmtId="0" fontId="0" fillId="0" borderId="3" xfId="0" applyFill="1" applyBorder="1" applyAlignment="1">
      <alignment horizontal="center" vertical="center" wrapText="1"/>
    </xf>
    <xf numFmtId="0" fontId="0" fillId="0" borderId="5" xfId="0" applyFill="1" applyBorder="1" applyAlignment="1">
      <alignment horizontal="center" vertical="center" wrapText="1"/>
    </xf>
    <xf numFmtId="0" fontId="0" fillId="0" borderId="4" xfId="0" applyFill="1" applyBorder="1" applyAlignment="1">
      <alignment horizontal="center" vertical="center" wrapText="1"/>
    </xf>
    <xf numFmtId="0" fontId="33" fillId="21" borderId="55" xfId="0" applyFont="1" applyFill="1" applyBorder="1" applyAlignment="1">
      <alignment horizontal="left" vertical="center" wrapText="1"/>
    </xf>
    <xf numFmtId="0" fontId="0" fillId="21" borderId="55" xfId="0" applyFill="1" applyBorder="1" applyAlignment="1">
      <alignment horizontal="center" vertical="center" wrapText="1"/>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10" fillId="20" borderId="0" xfId="0" applyFont="1" applyFill="1" applyAlignment="1">
      <alignment horizontal="left" vertical="center"/>
    </xf>
    <xf numFmtId="0" fontId="23" fillId="21" borderId="1" xfId="0" applyFont="1" applyFill="1" applyBorder="1" applyAlignment="1">
      <alignment horizontal="left"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6" borderId="37" xfId="0" applyFont="1" applyFill="1" applyBorder="1" applyAlignment="1">
      <alignment horizontal="center" vertical="center" wrapText="1"/>
    </xf>
    <xf numFmtId="0" fontId="6" fillId="6" borderId="49"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6" fillId="12" borderId="35"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10" fillId="21" borderId="53" xfId="0" applyFont="1" applyFill="1" applyBorder="1" applyAlignment="1">
      <alignment horizontal="left" vertical="center"/>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8" fillId="6" borderId="2" xfId="0" applyFont="1" applyFill="1" applyBorder="1" applyAlignment="1">
      <alignment horizontal="center" vertical="center"/>
    </xf>
    <xf numFmtId="0" fontId="18" fillId="19" borderId="0" xfId="0" applyFont="1" applyFill="1" applyAlignment="1" applyProtection="1">
      <alignment horizontal="center" vertical="center"/>
    </xf>
    <xf numFmtId="0" fontId="6" fillId="0" borderId="23"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17" fillId="0" borderId="8" xfId="0" applyFont="1" applyFill="1" applyBorder="1" applyAlignment="1" applyProtection="1">
      <alignment horizontal="center" vertical="center"/>
    </xf>
    <xf numFmtId="0" fontId="17" fillId="0" borderId="9" xfId="0" applyFont="1" applyFill="1" applyBorder="1" applyAlignment="1" applyProtection="1">
      <alignment horizontal="center" vertical="center"/>
    </xf>
    <xf numFmtId="0" fontId="17" fillId="0" borderId="10" xfId="0" applyFont="1" applyFill="1" applyBorder="1" applyAlignment="1" applyProtection="1">
      <alignment horizontal="center" vertical="center"/>
    </xf>
    <xf numFmtId="0" fontId="19" fillId="0" borderId="23" xfId="0" applyFont="1" applyFill="1" applyBorder="1" applyAlignment="1" applyProtection="1">
      <alignment horizontal="center"/>
    </xf>
    <xf numFmtId="0" fontId="18" fillId="19" borderId="0" xfId="0" applyFont="1" applyFill="1" applyBorder="1" applyAlignment="1" applyProtection="1">
      <alignment horizontal="center" vertical="center"/>
    </xf>
    <xf numFmtId="0" fontId="14" fillId="0" borderId="0" xfId="0" applyFont="1" applyBorder="1" applyAlignment="1" applyProtection="1">
      <alignment horizontal="center"/>
    </xf>
    <xf numFmtId="0" fontId="10" fillId="19" borderId="8" xfId="0" applyFont="1" applyFill="1" applyBorder="1" applyAlignment="1" applyProtection="1">
      <alignment horizontal="center" vertical="center" wrapText="1"/>
    </xf>
    <xf numFmtId="0" fontId="10" fillId="19" borderId="9" xfId="0" applyFont="1" applyFill="1" applyBorder="1" applyAlignment="1" applyProtection="1">
      <alignment horizontal="center" vertical="center" wrapText="1"/>
    </xf>
    <xf numFmtId="0" fontId="10" fillId="19" borderId="10" xfId="0" applyFont="1" applyFill="1" applyBorder="1" applyAlignment="1" applyProtection="1">
      <alignment horizontal="center" vertical="center" wrapText="1"/>
    </xf>
    <xf numFmtId="0" fontId="2" fillId="19" borderId="0" xfId="0" applyFont="1" applyFill="1" applyBorder="1" applyAlignment="1" applyProtection="1">
      <alignment horizontal="center" vertical="center"/>
    </xf>
    <xf numFmtId="0" fontId="7" fillId="0" borderId="23" xfId="0" applyFont="1" applyFill="1" applyBorder="1" applyAlignment="1" applyProtection="1">
      <alignment horizontal="left" vertical="center" wrapText="1"/>
    </xf>
    <xf numFmtId="0" fontId="7" fillId="0" borderId="6" xfId="0" applyFont="1" applyFill="1" applyBorder="1" applyAlignment="1" applyProtection="1">
      <alignment horizontal="left" vertical="center" wrapText="1"/>
    </xf>
    <xf numFmtId="0" fontId="18" fillId="19" borderId="0" xfId="0" applyFont="1" applyFill="1" applyAlignment="1">
      <alignment horizontal="left" vertical="center"/>
    </xf>
    <xf numFmtId="0" fontId="12" fillId="0" borderId="1" xfId="0" applyFont="1" applyFill="1" applyBorder="1" applyAlignment="1">
      <alignment horizontal="left" vertical="center"/>
    </xf>
    <xf numFmtId="0" fontId="7" fillId="0" borderId="23" xfId="0" applyFont="1" applyFill="1" applyBorder="1" applyAlignment="1">
      <alignment horizontal="left" vertical="center"/>
    </xf>
    <xf numFmtId="0" fontId="7" fillId="0" borderId="6" xfId="0" applyFont="1" applyFill="1" applyBorder="1" applyAlignment="1">
      <alignment horizontal="left" vertical="center"/>
    </xf>
    <xf numFmtId="0" fontId="20" fillId="0" borderId="23" xfId="0" applyFont="1" applyFill="1" applyBorder="1" applyAlignment="1">
      <alignment horizontal="left" vertical="center"/>
    </xf>
    <xf numFmtId="0" fontId="20" fillId="0" borderId="6" xfId="0" applyFont="1" applyFill="1" applyBorder="1" applyAlignment="1">
      <alignment horizontal="left" vertical="center"/>
    </xf>
    <xf numFmtId="0" fontId="0" fillId="0" borderId="3" xfId="0" applyFill="1" applyBorder="1" applyAlignment="1">
      <alignment horizontal="center" vertical="center"/>
    </xf>
    <xf numFmtId="0" fontId="18" fillId="19" borderId="0" xfId="0" applyFont="1" applyFill="1" applyAlignment="1">
      <alignment horizontal="center" vertical="center"/>
    </xf>
    <xf numFmtId="0" fontId="19" fillId="0" borderId="23" xfId="0" applyFont="1" applyFill="1" applyBorder="1" applyAlignment="1">
      <alignment horizontal="center"/>
    </xf>
    <xf numFmtId="0" fontId="2" fillId="19" borderId="0" xfId="0" applyFont="1" applyFill="1" applyBorder="1" applyAlignment="1">
      <alignment horizontal="center" vertical="center"/>
    </xf>
    <xf numFmtId="0" fontId="7" fillId="0" borderId="23" xfId="0" applyFont="1" applyFill="1" applyBorder="1" applyAlignment="1">
      <alignment horizontal="left" vertical="center" wrapText="1"/>
    </xf>
    <xf numFmtId="0" fontId="7" fillId="0" borderId="6" xfId="0" applyFont="1" applyFill="1" applyBorder="1" applyAlignment="1">
      <alignment horizontal="left" vertical="center" wrapText="1"/>
    </xf>
    <xf numFmtId="0" fontId="6" fillId="0" borderId="23" xfId="0" applyFont="1" applyFill="1" applyBorder="1" applyAlignment="1">
      <alignment horizontal="center" vertical="center"/>
    </xf>
    <xf numFmtId="0" fontId="6" fillId="0" borderId="6" xfId="0" applyFont="1" applyFill="1" applyBorder="1" applyAlignment="1">
      <alignment horizontal="center" vertical="center"/>
    </xf>
    <xf numFmtId="0" fontId="18" fillId="19" borderId="0" xfId="0" applyFont="1" applyFill="1" applyBorder="1" applyAlignment="1">
      <alignment horizontal="center" vertical="center"/>
    </xf>
    <xf numFmtId="0" fontId="14" fillId="0" borderId="0" xfId="0" applyFont="1" applyBorder="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17" fillId="0" borderId="8" xfId="0" applyFont="1" applyFill="1" applyBorder="1" applyAlignment="1">
      <alignment horizontal="center" vertical="center"/>
    </xf>
    <xf numFmtId="0" fontId="17" fillId="0" borderId="9" xfId="0" applyFont="1" applyFill="1" applyBorder="1" applyAlignment="1">
      <alignment horizontal="center" vertical="center"/>
    </xf>
    <xf numFmtId="0" fontId="17" fillId="0" borderId="10" xfId="0" applyFont="1" applyFill="1" applyBorder="1" applyAlignment="1">
      <alignment horizontal="center" vertical="center"/>
    </xf>
    <xf numFmtId="0" fontId="0" fillId="0" borderId="37" xfId="0" applyFill="1" applyBorder="1" applyAlignment="1">
      <alignment horizontal="center" vertical="top" wrapText="1"/>
    </xf>
    <xf numFmtId="0" fontId="0" fillId="0" borderId="3" xfId="0" applyFill="1" applyBorder="1" applyAlignment="1">
      <alignment horizontal="center" vertical="top"/>
    </xf>
    <xf numFmtId="0" fontId="0" fillId="0" borderId="4" xfId="0" applyFill="1" applyBorder="1" applyAlignment="1">
      <alignment horizontal="center" vertical="top"/>
    </xf>
    <xf numFmtId="0" fontId="0" fillId="0" borderId="5" xfId="0" applyFill="1" applyBorder="1" applyAlignment="1">
      <alignment horizontal="center" vertical="top" wrapText="1"/>
    </xf>
    <xf numFmtId="0" fontId="0" fillId="0" borderId="3" xfId="0" applyFill="1" applyBorder="1" applyAlignment="1">
      <alignment horizontal="center" vertical="top" wrapText="1"/>
    </xf>
    <xf numFmtId="0" fontId="0" fillId="0" borderId="4" xfId="0" applyFill="1" applyBorder="1" applyAlignment="1">
      <alignment horizontal="center" vertical="top" wrapText="1"/>
    </xf>
    <xf numFmtId="22" fontId="20" fillId="0" borderId="23" xfId="0" applyNumberFormat="1" applyFont="1" applyFill="1" applyBorder="1" applyAlignment="1">
      <alignment horizontal="left" vertical="center"/>
    </xf>
    <xf numFmtId="0" fontId="11" fillId="18" borderId="32" xfId="0" applyFont="1" applyFill="1" applyBorder="1" applyAlignment="1">
      <alignment horizontal="center" vertical="center" wrapText="1"/>
    </xf>
    <xf numFmtId="0" fontId="9" fillId="18" borderId="14" xfId="0" applyFont="1" applyFill="1" applyBorder="1" applyAlignment="1">
      <alignment horizontal="center" vertical="center" wrapText="1"/>
    </xf>
    <xf numFmtId="22" fontId="6" fillId="0" borderId="23" xfId="0" applyNumberFormat="1" applyFont="1" applyFill="1" applyBorder="1" applyAlignment="1">
      <alignment horizontal="left" vertical="center"/>
    </xf>
    <xf numFmtId="0" fontId="6" fillId="0" borderId="23" xfId="0" applyFont="1" applyFill="1" applyBorder="1" applyAlignment="1">
      <alignment horizontal="left" vertical="center"/>
    </xf>
    <xf numFmtId="0" fontId="6" fillId="0" borderId="6" xfId="0" applyFont="1" applyFill="1" applyBorder="1" applyAlignment="1">
      <alignment horizontal="left" vertical="center"/>
    </xf>
    <xf numFmtId="0" fontId="35" fillId="0" borderId="37" xfId="0" applyFont="1" applyFill="1" applyBorder="1" applyAlignment="1">
      <alignment horizontal="center" vertical="center" wrapText="1"/>
    </xf>
    <xf numFmtId="0" fontId="35" fillId="0" borderId="4" xfId="0" applyFont="1" applyFill="1" applyBorder="1" applyAlignment="1">
      <alignment horizontal="center" vertical="center"/>
    </xf>
    <xf numFmtId="0" fontId="36" fillId="4" borderId="4" xfId="0" applyFont="1" applyFill="1" applyBorder="1" applyAlignment="1">
      <alignment vertical="top" wrapText="1"/>
    </xf>
    <xf numFmtId="0" fontId="35" fillId="0" borderId="4" xfId="0" applyFont="1" applyFill="1" applyBorder="1" applyAlignment="1">
      <alignment vertical="center"/>
    </xf>
    <xf numFmtId="17" fontId="36" fillId="4" borderId="4" xfId="0" applyNumberFormat="1" applyFont="1" applyFill="1" applyBorder="1" applyAlignment="1">
      <alignment horizontal="center" vertical="center" wrapText="1"/>
    </xf>
    <xf numFmtId="0" fontId="36" fillId="4" borderId="4" xfId="0" applyFont="1" applyFill="1" applyBorder="1" applyAlignment="1">
      <alignment horizontal="center" vertical="center" wrapText="1"/>
    </xf>
    <xf numFmtId="4" fontId="36" fillId="4" borderId="4" xfId="0" applyNumberFormat="1" applyFont="1" applyFill="1" applyBorder="1" applyAlignment="1">
      <alignment horizontal="center" vertical="center" wrapText="1"/>
    </xf>
    <xf numFmtId="0" fontId="35" fillId="0" borderId="4" xfId="0" applyFont="1" applyFill="1" applyBorder="1" applyAlignment="1" applyProtection="1">
      <alignment horizontal="center" vertical="center"/>
      <protection locked="0"/>
    </xf>
    <xf numFmtId="0" fontId="35" fillId="0" borderId="4" xfId="0" applyFont="1" applyFill="1" applyBorder="1" applyAlignment="1">
      <alignment horizontal="left" vertical="top"/>
    </xf>
    <xf numFmtId="0" fontId="35" fillId="0" borderId="4" xfId="0" applyFont="1" applyFill="1" applyBorder="1" applyAlignment="1">
      <alignment horizontal="center" vertical="top"/>
    </xf>
    <xf numFmtId="0" fontId="35" fillId="0" borderId="3" xfId="0" applyFont="1" applyFill="1" applyBorder="1" applyAlignment="1">
      <alignment horizontal="center" vertical="center" wrapText="1"/>
    </xf>
    <xf numFmtId="0" fontId="35" fillId="0" borderId="2" xfId="0" applyFont="1" applyFill="1" applyBorder="1" applyAlignment="1">
      <alignment horizontal="center" vertical="center"/>
    </xf>
    <xf numFmtId="0" fontId="36" fillId="4" borderId="2" xfId="0" applyFont="1" applyFill="1" applyBorder="1" applyAlignment="1">
      <alignment vertical="top" wrapText="1"/>
    </xf>
    <xf numFmtId="0" fontId="35" fillId="0" borderId="2" xfId="0" applyFont="1" applyFill="1" applyBorder="1" applyAlignment="1">
      <alignment vertical="center"/>
    </xf>
    <xf numFmtId="17" fontId="36" fillId="4" borderId="2" xfId="0" applyNumberFormat="1" applyFont="1" applyFill="1" applyBorder="1" applyAlignment="1">
      <alignment horizontal="center" vertical="center" wrapText="1"/>
    </xf>
    <xf numFmtId="0" fontId="36" fillId="4" borderId="2" xfId="0" applyFont="1" applyFill="1" applyBorder="1" applyAlignment="1">
      <alignment horizontal="center" vertical="center" wrapText="1"/>
    </xf>
    <xf numFmtId="4" fontId="36" fillId="4" borderId="2" xfId="0" applyNumberFormat="1" applyFont="1" applyFill="1" applyBorder="1" applyAlignment="1">
      <alignment horizontal="center" vertical="center" wrapText="1"/>
    </xf>
    <xf numFmtId="0" fontId="35" fillId="0" borderId="2" xfId="0" applyFont="1" applyFill="1" applyBorder="1" applyAlignment="1">
      <alignment horizontal="left" vertical="top" wrapText="1"/>
    </xf>
    <xf numFmtId="0" fontId="35" fillId="0" borderId="2" xfId="0" applyFont="1" applyFill="1" applyBorder="1" applyAlignment="1">
      <alignment horizontal="center" vertical="top"/>
    </xf>
    <xf numFmtId="0" fontId="35" fillId="0" borderId="2" xfId="0" applyFont="1" applyFill="1" applyBorder="1" applyAlignment="1">
      <alignment horizontal="center" vertical="top" wrapText="1"/>
    </xf>
    <xf numFmtId="0" fontId="35" fillId="0" borderId="2" xfId="0" applyFont="1" applyFill="1" applyBorder="1" applyAlignment="1">
      <alignment horizontal="left" vertical="top"/>
    </xf>
    <xf numFmtId="0" fontId="35" fillId="0" borderId="4" xfId="0" applyFont="1" applyFill="1" applyBorder="1" applyAlignment="1">
      <alignment horizontal="center" vertical="center" wrapText="1"/>
    </xf>
    <xf numFmtId="0" fontId="35" fillId="0" borderId="0" xfId="0" applyFont="1" applyFill="1" applyAlignment="1">
      <alignment horizontal="left" vertical="top" wrapText="1"/>
    </xf>
    <xf numFmtId="0" fontId="35" fillId="0" borderId="59" xfId="0" applyFont="1" applyBorder="1" applyAlignment="1">
      <alignment horizontal="center" vertical="top" wrapText="1"/>
    </xf>
    <xf numFmtId="0" fontId="35" fillId="0" borderId="59" xfId="0" applyFont="1" applyBorder="1" applyAlignment="1">
      <alignment horizontal="left" vertical="top" wrapText="1"/>
    </xf>
    <xf numFmtId="0" fontId="35" fillId="0" borderId="5" xfId="0" applyFont="1" applyFill="1" applyBorder="1" applyAlignment="1">
      <alignment horizontal="center" vertical="top" wrapText="1"/>
    </xf>
    <xf numFmtId="0" fontId="36" fillId="4" borderId="2" xfId="0" applyFont="1" applyFill="1" applyBorder="1" applyAlignment="1">
      <alignment horizontal="left" vertical="top" wrapText="1"/>
    </xf>
    <xf numFmtId="0" fontId="35" fillId="0" borderId="59" xfId="0" applyFont="1" applyFill="1" applyBorder="1" applyAlignment="1">
      <alignment horizontal="left" vertical="top"/>
    </xf>
    <xf numFmtId="0" fontId="35" fillId="0" borderId="3" xfId="0" applyFont="1" applyFill="1" applyBorder="1" applyAlignment="1">
      <alignment horizontal="center" vertical="top" wrapText="1"/>
    </xf>
    <xf numFmtId="0" fontId="35" fillId="0" borderId="58" xfId="0" applyFont="1" applyBorder="1" applyAlignment="1">
      <alignment horizontal="left" vertical="top" wrapText="1"/>
    </xf>
    <xf numFmtId="0" fontId="35" fillId="0" borderId="58" xfId="0" applyFont="1" applyFill="1" applyBorder="1" applyAlignment="1">
      <alignment horizontal="center" vertical="top" wrapText="1"/>
    </xf>
    <xf numFmtId="0" fontId="35" fillId="0" borderId="58" xfId="0" applyFont="1" applyBorder="1" applyAlignment="1">
      <alignment horizontal="center" vertical="top" wrapText="1"/>
    </xf>
    <xf numFmtId="0" fontId="35" fillId="0" borderId="58" xfId="0" applyFont="1" applyBorder="1" applyAlignment="1">
      <alignment horizontal="left" vertical="top"/>
    </xf>
    <xf numFmtId="0" fontId="36" fillId="4" borderId="4" xfId="0" applyFont="1" applyFill="1" applyBorder="1" applyAlignment="1">
      <alignment horizontal="left" vertical="top" wrapText="1"/>
    </xf>
    <xf numFmtId="0" fontId="35" fillId="0" borderId="58" xfId="0" applyFont="1" applyFill="1" applyBorder="1" applyAlignment="1">
      <alignment horizontal="left" vertical="top" wrapText="1"/>
    </xf>
    <xf numFmtId="0" fontId="35" fillId="0" borderId="4" xfId="0" applyFont="1" applyFill="1" applyBorder="1" applyAlignment="1">
      <alignment vertical="top" wrapText="1"/>
    </xf>
    <xf numFmtId="0" fontId="35" fillId="0" borderId="58" xfId="0" applyFont="1" applyFill="1" applyBorder="1" applyAlignment="1">
      <alignment horizontal="left" vertical="center" wrapText="1"/>
    </xf>
    <xf numFmtId="0" fontId="42" fillId="4" borderId="4" xfId="0" applyFont="1" applyFill="1" applyBorder="1" applyAlignment="1">
      <alignment horizontal="left" vertical="top" wrapText="1"/>
    </xf>
    <xf numFmtId="0" fontId="36" fillId="4" borderId="4" xfId="0" applyFont="1" applyFill="1" applyBorder="1" applyAlignment="1">
      <alignment vertical="center" wrapText="1"/>
    </xf>
    <xf numFmtId="0" fontId="35" fillId="0" borderId="4" xfId="0" applyFont="1" applyFill="1" applyBorder="1" applyAlignment="1">
      <alignment horizontal="center" vertical="top" wrapText="1"/>
    </xf>
    <xf numFmtId="0" fontId="35" fillId="0" borderId="2" xfId="0" applyFont="1" applyFill="1" applyBorder="1" applyAlignment="1">
      <alignment vertical="top" wrapText="1"/>
    </xf>
    <xf numFmtId="0" fontId="35" fillId="0" borderId="59" xfId="0" applyFont="1" applyBorder="1" applyAlignment="1">
      <alignment horizontal="center" vertical="top"/>
    </xf>
    <xf numFmtId="0" fontId="35" fillId="0" borderId="58" xfId="0" applyFont="1" applyBorder="1" applyAlignment="1">
      <alignment horizontal="center" vertical="center"/>
    </xf>
    <xf numFmtId="0" fontId="36" fillId="4" borderId="2" xfId="0" applyFont="1" applyFill="1" applyBorder="1" applyAlignment="1">
      <alignment vertical="center" wrapText="1"/>
    </xf>
    <xf numFmtId="0" fontId="44" fillId="0" borderId="2" xfId="0" applyFont="1" applyFill="1" applyBorder="1" applyAlignment="1">
      <alignment vertical="top" wrapText="1"/>
    </xf>
    <xf numFmtId="0" fontId="35" fillId="0" borderId="4" xfId="0" applyFont="1" applyFill="1" applyBorder="1" applyAlignment="1">
      <alignment vertical="top"/>
    </xf>
    <xf numFmtId="165" fontId="36" fillId="4" borderId="4" xfId="0" applyNumberFormat="1" applyFont="1" applyFill="1" applyBorder="1" applyAlignment="1">
      <alignment horizontal="center" vertical="center" wrapText="1"/>
    </xf>
    <xf numFmtId="0" fontId="35" fillId="4" borderId="4" xfId="0" applyFont="1" applyFill="1" applyBorder="1" applyAlignment="1">
      <alignment vertical="top" wrapText="1"/>
    </xf>
    <xf numFmtId="17" fontId="35" fillId="4" borderId="2" xfId="0" applyNumberFormat="1" applyFont="1" applyFill="1" applyBorder="1" applyAlignment="1">
      <alignment horizontal="center" vertical="center" wrapText="1"/>
    </xf>
    <xf numFmtId="17" fontId="35" fillId="4" borderId="4" xfId="0" applyNumberFormat="1" applyFont="1" applyFill="1" applyBorder="1" applyAlignment="1">
      <alignment horizontal="center" vertical="center" wrapText="1"/>
    </xf>
    <xf numFmtId="0" fontId="35" fillId="4" borderId="4" xfId="0" applyFont="1" applyFill="1" applyBorder="1" applyAlignment="1">
      <alignment horizontal="center" vertical="center" wrapText="1"/>
    </xf>
    <xf numFmtId="0" fontId="35" fillId="4" borderId="4" xfId="0" applyFont="1" applyFill="1" applyBorder="1" applyAlignment="1">
      <alignment vertical="center" wrapText="1"/>
    </xf>
    <xf numFmtId="0" fontId="35" fillId="0" borderId="59" xfId="0" applyFont="1" applyBorder="1" applyAlignment="1">
      <alignment vertical="center"/>
    </xf>
    <xf numFmtId="0" fontId="35" fillId="0" borderId="59" xfId="0" applyFont="1" applyBorder="1" applyAlignment="1">
      <alignment horizontal="left" vertical="top"/>
    </xf>
    <xf numFmtId="0" fontId="35" fillId="0" borderId="2" xfId="0" applyFont="1" applyFill="1" applyBorder="1" applyAlignment="1">
      <alignment vertical="top"/>
    </xf>
    <xf numFmtId="0" fontId="44" fillId="4" borderId="2" xfId="0" applyFont="1" applyFill="1" applyBorder="1" applyAlignment="1">
      <alignment vertical="top" wrapText="1"/>
    </xf>
    <xf numFmtId="0" fontId="35" fillId="4" borderId="2" xfId="0" applyFont="1" applyFill="1" applyBorder="1" applyAlignment="1">
      <alignment vertical="top" wrapText="1"/>
    </xf>
    <xf numFmtId="0" fontId="36" fillId="4" borderId="2" xfId="0" applyFont="1" applyFill="1" applyBorder="1" applyAlignment="1">
      <alignment vertical="center"/>
    </xf>
    <xf numFmtId="0" fontId="42" fillId="4" borderId="2" xfId="0" applyFont="1" applyFill="1" applyBorder="1" applyAlignment="1">
      <alignment vertical="top" wrapText="1"/>
    </xf>
    <xf numFmtId="0" fontId="35" fillId="0" borderId="2" xfId="0" applyFont="1" applyFill="1" applyBorder="1" applyAlignment="1">
      <alignment vertical="center" wrapText="1"/>
    </xf>
    <xf numFmtId="0" fontId="35" fillId="0" borderId="58" xfId="0" applyFont="1" applyBorder="1" applyAlignment="1">
      <alignment horizontal="center"/>
    </xf>
    <xf numFmtId="0" fontId="35" fillId="0" borderId="5" xfId="0" applyFont="1" applyFill="1" applyBorder="1" applyAlignment="1">
      <alignment horizontal="center" vertical="center" wrapText="1"/>
    </xf>
    <xf numFmtId="0" fontId="35" fillId="0" borderId="0" xfId="0" applyFont="1" applyFill="1" applyAlignment="1">
      <alignment vertical="center"/>
    </xf>
    <xf numFmtId="0" fontId="35" fillId="0" borderId="0" xfId="0" applyFont="1" applyFill="1" applyAlignment="1">
      <alignment vertical="center" wrapText="1"/>
    </xf>
    <xf numFmtId="0" fontId="35" fillId="19" borderId="0" xfId="0" applyFont="1" applyFill="1" applyAlignment="1">
      <alignment vertical="center"/>
    </xf>
    <xf numFmtId="0" fontId="35" fillId="19" borderId="0" xfId="0" applyFont="1" applyFill="1" applyAlignment="1">
      <alignment vertical="center" wrapText="1"/>
    </xf>
  </cellXfs>
  <cellStyles count="3">
    <cellStyle name="Normal" xfId="0" builtinId="0"/>
    <cellStyle name="Normal 2" xfId="2" xr:uid="{00000000-0005-0000-0000-000001000000}"/>
    <cellStyle name="Porcentagem" xfId="1" builtinId="5"/>
  </cellStyles>
  <dxfs count="52">
    <dxf>
      <font>
        <color theme="0"/>
      </font>
    </dxf>
    <dxf>
      <font>
        <color rgb="FF7030A0"/>
      </font>
      <fill>
        <patternFill>
          <bgColor rgb="FF7030A0"/>
        </patternFill>
      </fill>
    </dxf>
    <dxf>
      <font>
        <color rgb="FF0070C0"/>
      </font>
      <fill>
        <patternFill>
          <bgColor rgb="FF0070C0"/>
        </patternFill>
      </fill>
    </dxf>
    <dxf>
      <font>
        <color rgb="FFFF0000"/>
      </font>
      <fill>
        <patternFill>
          <bgColor rgb="FFFF0000"/>
        </patternFill>
      </fill>
    </dxf>
    <dxf>
      <font>
        <color theme="0"/>
      </font>
      <fill>
        <patternFill patternType="solid">
          <fgColor rgb="FFB15407"/>
          <bgColor rgb="FFB15407"/>
        </patternFill>
      </fill>
    </dxf>
    <dxf>
      <font>
        <color theme="0"/>
      </font>
    </dxf>
    <dxf>
      <font>
        <color rgb="FFFF0000"/>
      </font>
      <fill>
        <patternFill>
          <bgColor rgb="FFFF0000"/>
        </patternFill>
      </fill>
    </dxf>
    <dxf>
      <font>
        <color rgb="FFFF0000"/>
      </font>
      <fill>
        <patternFill>
          <bgColor rgb="FFFF0000"/>
        </patternFill>
      </fill>
    </dxf>
    <dxf>
      <font>
        <color rgb="FF0070C0"/>
      </font>
      <fill>
        <patternFill>
          <bgColor rgb="FF0070C0"/>
        </patternFill>
      </fill>
    </dxf>
    <dxf>
      <font>
        <color rgb="FF92D050"/>
      </font>
      <fill>
        <patternFill patternType="solid">
          <fgColor rgb="FF92D050"/>
          <bgColor rgb="FF92D050"/>
        </patternFill>
      </fill>
    </dxf>
    <dxf>
      <font>
        <color rgb="FFFF0000"/>
      </font>
      <fill>
        <patternFill>
          <bgColor rgb="FFFF0000"/>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rgb="FF92D050"/>
      </font>
      <fill>
        <patternFill patternType="solid">
          <fgColor rgb="FF92D050"/>
          <bgColor rgb="FF92D050"/>
        </patternFill>
      </fill>
    </dxf>
    <dxf>
      <font>
        <color rgb="FF92D050"/>
      </font>
      <fill>
        <patternFill patternType="solid">
          <fgColor rgb="FF92D050"/>
          <bgColor rgb="FF92D050"/>
        </patternFill>
      </fill>
    </dxf>
    <dxf>
      <font>
        <color rgb="FFFFC000"/>
      </font>
      <fill>
        <patternFill>
          <bgColor rgb="FFFFC000"/>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rgb="FFFFC000"/>
      </font>
      <fill>
        <patternFill>
          <bgColor rgb="FFFFC000"/>
        </patternFill>
      </fill>
    </dxf>
    <dxf>
      <font>
        <color rgb="FFFF0000"/>
      </font>
      <fill>
        <patternFill>
          <bgColor rgb="FFFF0000"/>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s>
  <tableStyles count="1" defaultTableStyle="TableStyleMedium2" defaultPivotStyle="PivotStyleLight16">
    <tableStyle name="MySqlDefault" pivot="0" table="0" count="0" xr9:uid="{00000000-0011-0000-FFFF-FFFF00000000}"/>
  </tableStyles>
  <colors>
    <mruColors>
      <color rgb="FFFF99CC"/>
      <color rgb="FFCC3300"/>
      <color rgb="FF006600"/>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- 1'!$E$32:$E$41</c:f>
              <c:numCache>
                <c:formatCode>General</c:formatCode>
                <c:ptCount val="10"/>
                <c:pt idx="0">
                  <c:v>0</c:v>
                </c:pt>
                <c:pt idx="1">
                  <c:v>0</c:v>
                </c:pt>
                <c:pt idx="2">
                  <c:v>2</c:v>
                </c:pt>
                <c:pt idx="3">
                  <c:v>0</c:v>
                </c:pt>
                <c:pt idx="4">
                  <c:v>1</c:v>
                </c:pt>
                <c:pt idx="5">
                  <c:v>0</c:v>
                </c:pt>
                <c:pt idx="6">
                  <c:v>0</c:v>
                </c:pt>
                <c:pt idx="7">
                  <c:v>0</c:v>
                </c:pt>
                <c:pt idx="8">
                  <c:v>1</c:v>
                </c:pt>
                <c:pt idx="9">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- 1'!$F$32:$F$41</c:f>
              <c:numCache>
                <c:formatCode>General</c:formatCode>
                <c:ptCount val="10"/>
                <c:pt idx="0">
                  <c:v>1</c:v>
                </c:pt>
                <c:pt idx="1">
                  <c:v>0</c:v>
                </c:pt>
                <c:pt idx="2">
                  <c:v>0</c:v>
                </c:pt>
                <c:pt idx="3">
                  <c:v>0</c:v>
                </c:pt>
                <c:pt idx="4">
                  <c:v>0</c:v>
                </c:pt>
                <c:pt idx="5">
                  <c:v>2</c:v>
                </c:pt>
                <c:pt idx="6">
                  <c:v>0</c:v>
                </c:pt>
                <c:pt idx="7">
                  <c:v>0</c:v>
                </c:pt>
                <c:pt idx="8">
                  <c:v>1</c:v>
                </c:pt>
                <c:pt idx="9">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- 1'!$G$32:$G$41</c:f>
              <c:numCache>
                <c:formatCode>General</c:formatCode>
                <c:ptCount val="10"/>
                <c:pt idx="0">
                  <c:v>0</c:v>
                </c:pt>
                <c:pt idx="1">
                  <c:v>1</c:v>
                </c:pt>
                <c:pt idx="2">
                  <c:v>2</c:v>
                </c:pt>
                <c:pt idx="3">
                  <c:v>2</c:v>
                </c:pt>
                <c:pt idx="4">
                  <c:v>2</c:v>
                </c:pt>
                <c:pt idx="5">
                  <c:v>0</c:v>
                </c:pt>
                <c:pt idx="6">
                  <c:v>0</c:v>
                </c:pt>
                <c:pt idx="7">
                  <c:v>0</c:v>
                </c:pt>
                <c:pt idx="8">
                  <c:v>1</c:v>
                </c:pt>
                <c:pt idx="9">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- 1'!$H$32:$H$41</c:f>
              <c:numCache>
                <c:formatCode>General</c:formatCode>
                <c:ptCount val="10"/>
                <c:pt idx="0">
                  <c:v>0</c:v>
                </c:pt>
                <c:pt idx="1">
                  <c:v>4</c:v>
                </c:pt>
                <c:pt idx="2">
                  <c:v>1</c:v>
                </c:pt>
                <c:pt idx="3">
                  <c:v>4</c:v>
                </c:pt>
                <c:pt idx="4">
                  <c:v>4</c:v>
                </c:pt>
                <c:pt idx="5">
                  <c:v>0</c:v>
                </c:pt>
                <c:pt idx="6">
                  <c:v>0</c:v>
                </c:pt>
                <c:pt idx="7">
                  <c:v>0</c:v>
                </c:pt>
                <c:pt idx="8">
                  <c:v>1</c:v>
                </c:pt>
                <c:pt idx="9">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- 1'!$I$32:$I$41</c:f>
              <c:numCache>
                <c:formatCode>General</c:formatCode>
                <c:ptCount val="10"/>
                <c:pt idx="0">
                  <c:v>4</c:v>
                </c:pt>
                <c:pt idx="1">
                  <c:v>2</c:v>
                </c:pt>
                <c:pt idx="2">
                  <c:v>3</c:v>
                </c:pt>
                <c:pt idx="3">
                  <c:v>0</c:v>
                </c:pt>
                <c:pt idx="4">
                  <c:v>4</c:v>
                </c:pt>
                <c:pt idx="5">
                  <c:v>1</c:v>
                </c:pt>
                <c:pt idx="6">
                  <c:v>0</c:v>
                </c:pt>
                <c:pt idx="7">
                  <c:v>0</c:v>
                </c:pt>
                <c:pt idx="8">
                  <c:v>1</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- 1'!$J$32:$J$41</c:f>
              <c:numCache>
                <c:formatCode>General</c:formatCode>
                <c:ptCount val="10"/>
                <c:pt idx="0">
                  <c:v>0</c:v>
                </c:pt>
                <c:pt idx="1">
                  <c:v>0</c:v>
                </c:pt>
                <c:pt idx="2">
                  <c:v>0</c:v>
                </c:pt>
                <c:pt idx="3">
                  <c:v>1</c:v>
                </c:pt>
                <c:pt idx="4">
                  <c:v>0</c:v>
                </c:pt>
                <c:pt idx="5">
                  <c:v>0</c:v>
                </c:pt>
                <c:pt idx="6">
                  <c:v>0</c:v>
                </c:pt>
                <c:pt idx="7">
                  <c:v>0</c:v>
                </c:pt>
                <c:pt idx="8">
                  <c:v>1</c:v>
                </c:pt>
                <c:pt idx="9">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68779944"/>
        <c:axId val="268781120"/>
      </c:barChart>
      <c:catAx>
        <c:axId val="268779944"/>
        <c:scaling>
          <c:orientation val="maxMin"/>
        </c:scaling>
        <c:delete val="0"/>
        <c:axPos val="l"/>
        <c:numFmt formatCode="ge\r\a\l" sourceLinked="0"/>
        <c:majorTickMark val="out"/>
        <c:minorTickMark val="none"/>
        <c:tickLblPos val="nextTo"/>
        <c:txPr>
          <a:bodyPr/>
          <a:lstStyle/>
          <a:p>
            <a:pPr>
              <a:defRPr sz="1100"/>
            </a:pPr>
            <a:endParaRPr lang="pt-BR"/>
          </a:p>
        </c:txPr>
        <c:crossAx val="268781120"/>
        <c:crosses val="autoZero"/>
        <c:auto val="1"/>
        <c:lblAlgn val="ctr"/>
        <c:lblOffset val="100"/>
        <c:noMultiLvlLbl val="0"/>
      </c:catAx>
      <c:valAx>
        <c:axId val="268781120"/>
        <c:scaling>
          <c:orientation val="minMax"/>
        </c:scaling>
        <c:delete val="0"/>
        <c:axPos val="t"/>
        <c:majorGridlines/>
        <c:numFmt formatCode="General" sourceLinked="1"/>
        <c:majorTickMark val="out"/>
        <c:minorTickMark val="none"/>
        <c:tickLblPos val="nextTo"/>
        <c:crossAx val="268779944"/>
        <c:crosses val="autoZero"/>
        <c:crossBetween val="between"/>
        <c:majorUnit val="2"/>
      </c:valAx>
    </c:plotArea>
    <c:plotVisOnly val="1"/>
    <c:dispBlanksAs val="gap"/>
    <c:showDLblsOverMax val="0"/>
  </c:chart>
  <c:printSettings>
    <c:headerFooter/>
    <c:pageMargins b="0.78740157499999996" l="0.511811024" r="0.511811024" t="0.78740157499999996" header="0.31496062000000158" footer="0.3149606200000015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0</c:v>
                </c:pt>
                <c:pt idx="1">
                  <c:v>0</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1</c:v>
                </c:pt>
                <c:pt idx="1">
                  <c:v>0</c:v>
                </c:pt>
                <c:pt idx="2">
                  <c:v>2</c:v>
                </c:pt>
                <c:pt idx="3">
                  <c:v>3</c:v>
                </c:pt>
                <c:pt idx="4">
                  <c:v>2</c:v>
                </c:pt>
                <c:pt idx="5">
                  <c:v>3</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1</c:v>
                </c:pt>
                <c:pt idx="1">
                  <c:v>1</c:v>
                </c:pt>
                <c:pt idx="2">
                  <c:v>3</c:v>
                </c:pt>
                <c:pt idx="3">
                  <c:v>0</c:v>
                </c:pt>
                <c:pt idx="4">
                  <c:v>2</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0</c:v>
                </c:pt>
                <c:pt idx="1">
                  <c:v>2</c:v>
                </c:pt>
                <c:pt idx="2">
                  <c:v>1</c:v>
                </c:pt>
                <c:pt idx="3">
                  <c:v>1</c:v>
                </c:pt>
                <c:pt idx="4">
                  <c:v>3</c:v>
                </c:pt>
                <c:pt idx="5">
                  <c:v>0</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3</c:v>
                </c:pt>
                <c:pt idx="1">
                  <c:v>1</c:v>
                </c:pt>
                <c:pt idx="2">
                  <c:v>0</c:v>
                </c:pt>
                <c:pt idx="3">
                  <c:v>0</c:v>
                </c:pt>
                <c:pt idx="4">
                  <c:v>1</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70193888"/>
        <c:axId val="270199376"/>
      </c:barChart>
      <c:catAx>
        <c:axId val="270193888"/>
        <c:scaling>
          <c:orientation val="maxMin"/>
        </c:scaling>
        <c:delete val="0"/>
        <c:axPos val="l"/>
        <c:numFmt formatCode="ge\r\a\l" sourceLinked="0"/>
        <c:majorTickMark val="out"/>
        <c:minorTickMark val="none"/>
        <c:tickLblPos val="nextTo"/>
        <c:txPr>
          <a:bodyPr/>
          <a:lstStyle/>
          <a:p>
            <a:pPr>
              <a:defRPr sz="1100"/>
            </a:pPr>
            <a:endParaRPr lang="pt-BR"/>
          </a:p>
        </c:txPr>
        <c:crossAx val="270199376"/>
        <c:crosses val="autoZero"/>
        <c:auto val="1"/>
        <c:lblAlgn val="ctr"/>
        <c:lblOffset val="100"/>
        <c:noMultiLvlLbl val="0"/>
      </c:catAx>
      <c:valAx>
        <c:axId val="270199376"/>
        <c:scaling>
          <c:orientation val="minMax"/>
        </c:scaling>
        <c:delete val="0"/>
        <c:axPos val="t"/>
        <c:majorGridlines/>
        <c:numFmt formatCode="General" sourceLinked="1"/>
        <c:majorTickMark val="out"/>
        <c:minorTickMark val="none"/>
        <c:tickLblPos val="nextTo"/>
        <c:crossAx val="270193888"/>
        <c:crosses val="autoZero"/>
        <c:crossBetween val="between"/>
        <c:majorUnit val="2"/>
      </c:valAx>
    </c:plotArea>
    <c:plotVisOnly val="1"/>
    <c:dispBlanksAs val="gap"/>
    <c:showDLblsOverMax val="0"/>
  </c:chart>
  <c:printSettings>
    <c:headerFooter/>
    <c:pageMargins b="0.78740157499999996" l="0.511811024" r="0.511811024" t="0.78740157499999996" header="0.31496062000000158" footer="0.3149606200000015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8.1141294838144959E-2"/>
          <c:y val="0.2193788835198055"/>
          <c:w val="0.46168875765529332"/>
          <c:h val="0.685158466596579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0.43333333333333335</c:v>
                </c:pt>
                <c:pt idx="2">
                  <c:v>6.6666666666666666E-2</c:v>
                </c:pt>
                <c:pt idx="3">
                  <c:v>0.4</c:v>
                </c:pt>
                <c:pt idx="4">
                  <c:v>0.1</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9.5030183727034145E-2"/>
          <c:y val="0.2193788835198055"/>
          <c:w val="0.46168875765529332"/>
          <c:h val="0.685158466596579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delete val="1"/>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delete val="1"/>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0.36666666666666664</c:v>
                </c:pt>
                <c:pt idx="2">
                  <c:v>0.23333333333333334</c:v>
                </c:pt>
                <c:pt idx="3">
                  <c:v>0.23333333333333334</c:v>
                </c:pt>
                <c:pt idx="4">
                  <c:v>0.16666666666666666</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13"/>
          <c:y val="0.11768286970423393"/>
          <c:w val="0.38477668980593793"/>
          <c:h val="0.818491751181893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Final'!$E$25:$E$30</c:f>
              <c:numCache>
                <c:formatCode>General</c:formatCode>
                <c:ptCount val="6"/>
                <c:pt idx="0">
                  <c:v>0</c:v>
                </c:pt>
                <c:pt idx="1">
                  <c:v>0</c:v>
                </c:pt>
                <c:pt idx="2">
                  <c:v>0</c:v>
                </c:pt>
                <c:pt idx="3">
                  <c:v>0</c:v>
                </c:pt>
                <c:pt idx="4">
                  <c:v>2</c:v>
                </c:pt>
                <c:pt idx="5">
                  <c:v>3</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Final'!$F$25:$F$30</c:f>
              <c:numCache>
                <c:formatCode>General</c:formatCode>
                <c:ptCount val="6"/>
                <c:pt idx="0">
                  <c:v>2</c:v>
                </c:pt>
                <c:pt idx="1">
                  <c:v>0</c:v>
                </c:pt>
                <c:pt idx="2">
                  <c:v>6</c:v>
                </c:pt>
                <c:pt idx="3">
                  <c:v>3</c:v>
                </c:pt>
                <c:pt idx="4">
                  <c:v>3</c:v>
                </c:pt>
                <c:pt idx="5">
                  <c:v>0</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Final'!$G$25:$G$30</c:f>
              <c:numCache>
                <c:formatCode>General</c:formatCode>
                <c:ptCount val="6"/>
                <c:pt idx="0">
                  <c:v>3</c:v>
                </c:pt>
                <c:pt idx="1">
                  <c:v>4</c:v>
                </c:pt>
                <c:pt idx="2">
                  <c:v>0</c:v>
                </c:pt>
                <c:pt idx="3">
                  <c:v>1</c:v>
                </c:pt>
                <c:pt idx="4">
                  <c:v>3</c:v>
                </c:pt>
                <c:pt idx="5">
                  <c:v>0</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270195848"/>
        <c:axId val="270196240"/>
      </c:barChart>
      <c:catAx>
        <c:axId val="270195848"/>
        <c:scaling>
          <c:orientation val="maxMin"/>
        </c:scaling>
        <c:delete val="0"/>
        <c:axPos val="l"/>
        <c:numFmt formatCode="ge\r\a\l" sourceLinked="0"/>
        <c:majorTickMark val="out"/>
        <c:minorTickMark val="none"/>
        <c:tickLblPos val="nextTo"/>
        <c:crossAx val="270196240"/>
        <c:crosses val="autoZero"/>
        <c:auto val="1"/>
        <c:lblAlgn val="ctr"/>
        <c:lblOffset val="100"/>
        <c:noMultiLvlLbl val="0"/>
      </c:catAx>
      <c:valAx>
        <c:axId val="270196240"/>
        <c:scaling>
          <c:orientation val="minMax"/>
        </c:scaling>
        <c:delete val="0"/>
        <c:axPos val="t"/>
        <c:majorGridlines/>
        <c:numFmt formatCode="General" sourceLinked="1"/>
        <c:majorTickMark val="out"/>
        <c:minorTickMark val="none"/>
        <c:tickLblPos val="nextTo"/>
        <c:crossAx val="270195848"/>
        <c:crosses val="autoZero"/>
        <c:crossBetween val="between"/>
        <c:majorUnit val="2"/>
      </c:valAx>
    </c:plotArea>
    <c:plotVisOnly val="1"/>
    <c:dispBlanksAs val="gap"/>
    <c:showDLblsOverMax val="0"/>
  </c:chart>
  <c:printSettings>
    <c:headerFooter/>
    <c:pageMargins b="0.78740157499999996" l="0.511811024" r="0.511811024" t="0.78740157499999996" header="0.31496062000000236" footer="0.3149606200000023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24E-3"/>
          <c:y val="1.6489186112599717E-2"/>
        </c:manualLayout>
      </c:layout>
      <c:overlay val="0"/>
      <c:spPr>
        <a:noFill/>
      </c:spPr>
    </c:title>
    <c:autoTitleDeleted val="0"/>
    <c:plotArea>
      <c:layout>
        <c:manualLayout>
          <c:layoutTarget val="inner"/>
          <c:xMode val="edge"/>
          <c:yMode val="edge"/>
          <c:x val="8.1141294838144959E-2"/>
          <c:y val="0.21937888351980575"/>
          <c:w val="0.46168875765529332"/>
          <c:h val="0.68515846659658153"/>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no período previsto</c:v>
                </c:pt>
                <c:pt idx="1">
                  <c:v>Iniciada e não concluída no período previsto</c:v>
                </c:pt>
                <c:pt idx="2">
                  <c:v>Concluída</c:v>
                </c:pt>
              </c:strCache>
            </c:strRef>
          </c:cat>
          <c:val>
            <c:numRef>
              <c:f>'Painel de Gestão Final'!$E$15:$E$17</c:f>
              <c:numCache>
                <c:formatCode>0%</c:formatCode>
                <c:ptCount val="3"/>
                <c:pt idx="0">
                  <c:v>0.16666666666666666</c:v>
                </c:pt>
                <c:pt idx="1">
                  <c:v>0.46666666666666667</c:v>
                </c:pt>
                <c:pt idx="2">
                  <c:v>0.36666666666666664</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896"/>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75" footer="0.3149606200000017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8.1141294838144959E-2"/>
          <c:y val="0.2193788835198055"/>
          <c:w val="0.46168875765529332"/>
          <c:h val="0.685158466596579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- 1'!$E$16:$E$20</c:f>
              <c:numCache>
                <c:formatCode>0%</c:formatCode>
                <c:ptCount val="5"/>
                <c:pt idx="0">
                  <c:v>7.8947368421052627E-2</c:v>
                </c:pt>
                <c:pt idx="1">
                  <c:v>0.18421052631578946</c:v>
                </c:pt>
                <c:pt idx="2">
                  <c:v>0.34210526315789475</c:v>
                </c:pt>
                <c:pt idx="3">
                  <c:v>0.36842105263157893</c:v>
                </c:pt>
                <c:pt idx="4">
                  <c:v>2.6315789473684209E-2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9.5030183727034145E-2"/>
          <c:y val="0.2193788835198055"/>
          <c:w val="0.46168875765529332"/>
          <c:h val="0.685158466596579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8.1081081081081086E-2</c:v>
                </c:pt>
                <c:pt idx="1">
                  <c:v>0.13513513513513514</c:v>
                </c:pt>
                <c:pt idx="2">
                  <c:v>0.35135135135135137</c:v>
                </c:pt>
                <c:pt idx="3">
                  <c:v>0.35135135135135137</c:v>
                </c:pt>
                <c:pt idx="4">
                  <c:v>2.7027027027027029E-2</c:v>
                </c:pt>
                <c:pt idx="5">
                  <c:v>5.4054054054054057E-2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13"/>
          <c:y val="0.11768286970423393"/>
          <c:w val="0.38477668980593793"/>
          <c:h val="0.818491751181893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0</c:v>
                </c:pt>
                <c:pt idx="1">
                  <c:v>0</c:v>
                </c:pt>
                <c:pt idx="2">
                  <c:v>0</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0</c:v>
                </c:pt>
                <c:pt idx="3">
                  <c:v>0</c:v>
                </c:pt>
                <c:pt idx="4">
                  <c:v>0</c:v>
                </c:pt>
                <c:pt idx="5">
                  <c:v>1</c:v>
                </c:pt>
                <c:pt idx="6">
                  <c:v>1</c:v>
                </c:pt>
                <c:pt idx="7">
                  <c:v>1</c:v>
                </c:pt>
                <c:pt idx="8">
                  <c:v>1</c:v>
                </c:pt>
                <c:pt idx="9">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0</c:v>
                </c:pt>
                <c:pt idx="1">
                  <c:v>2</c:v>
                </c:pt>
                <c:pt idx="2">
                  <c:v>3</c:v>
                </c:pt>
                <c:pt idx="3">
                  <c:v>3</c:v>
                </c:pt>
                <c:pt idx="4">
                  <c:v>5</c:v>
                </c:pt>
                <c:pt idx="5">
                  <c:v>1</c:v>
                </c:pt>
                <c:pt idx="6">
                  <c:v>1</c:v>
                </c:pt>
                <c:pt idx="7">
                  <c:v>1</c:v>
                </c:pt>
                <c:pt idx="8">
                  <c:v>1</c:v>
                </c:pt>
                <c:pt idx="9">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1</c:v>
                </c:pt>
                <c:pt idx="1">
                  <c:v>3</c:v>
                </c:pt>
                <c:pt idx="2">
                  <c:v>0</c:v>
                </c:pt>
                <c:pt idx="3">
                  <c:v>3</c:v>
                </c:pt>
                <c:pt idx="4">
                  <c:v>2</c:v>
                </c:pt>
                <c:pt idx="5">
                  <c:v>0</c:v>
                </c:pt>
                <c:pt idx="6">
                  <c:v>1</c:v>
                </c:pt>
                <c:pt idx="7">
                  <c:v>1</c:v>
                </c:pt>
                <c:pt idx="8">
                  <c:v>1</c:v>
                </c:pt>
                <c:pt idx="9">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3</c:v>
                </c:pt>
                <c:pt idx="1">
                  <c:v>2</c:v>
                </c:pt>
                <c:pt idx="2">
                  <c:v>3</c:v>
                </c:pt>
                <c:pt idx="3">
                  <c:v>1</c:v>
                </c:pt>
                <c:pt idx="4">
                  <c:v>2</c:v>
                </c:pt>
                <c:pt idx="5">
                  <c:v>1</c:v>
                </c:pt>
                <c:pt idx="6">
                  <c:v>1</c:v>
                </c:pt>
                <c:pt idx="7">
                  <c:v>1</c:v>
                </c:pt>
                <c:pt idx="8">
                  <c:v>1</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0</c:v>
                </c:pt>
                <c:pt idx="1">
                  <c:v>0</c:v>
                </c:pt>
                <c:pt idx="2">
                  <c:v>0</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70198592"/>
        <c:axId val="270192712"/>
      </c:barChart>
      <c:catAx>
        <c:axId val="270198592"/>
        <c:scaling>
          <c:orientation val="maxMin"/>
        </c:scaling>
        <c:delete val="0"/>
        <c:axPos val="l"/>
        <c:numFmt formatCode="ge\r\a\l" sourceLinked="0"/>
        <c:majorTickMark val="out"/>
        <c:minorTickMark val="none"/>
        <c:tickLblPos val="nextTo"/>
        <c:txPr>
          <a:bodyPr/>
          <a:lstStyle/>
          <a:p>
            <a:pPr>
              <a:defRPr sz="1100"/>
            </a:pPr>
            <a:endParaRPr lang="pt-BR"/>
          </a:p>
        </c:txPr>
        <c:crossAx val="270192712"/>
        <c:crosses val="autoZero"/>
        <c:auto val="1"/>
        <c:lblAlgn val="ctr"/>
        <c:lblOffset val="100"/>
        <c:noMultiLvlLbl val="0"/>
      </c:catAx>
      <c:valAx>
        <c:axId val="270192712"/>
        <c:scaling>
          <c:orientation val="minMax"/>
        </c:scaling>
        <c:delete val="0"/>
        <c:axPos val="t"/>
        <c:majorGridlines/>
        <c:numFmt formatCode="General" sourceLinked="1"/>
        <c:majorTickMark val="out"/>
        <c:minorTickMark val="none"/>
        <c:tickLblPos val="nextTo"/>
        <c:crossAx val="270198592"/>
        <c:crosses val="autoZero"/>
        <c:crossBetween val="between"/>
        <c:majorUnit val="2"/>
      </c:valAx>
    </c:plotArea>
    <c:plotVisOnly val="1"/>
    <c:dispBlanksAs val="gap"/>
    <c:showDLblsOverMax val="0"/>
  </c:chart>
  <c:printSettings>
    <c:headerFooter/>
    <c:pageMargins b="0.78740157499999996" l="0.511811024" r="0.511811024" t="0.78740157499999996" header="0.31496062000000158" footer="0.3149606200000015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8.1141294838144959E-2"/>
          <c:y val="0.2193788835198055"/>
          <c:w val="0.46168875765529332"/>
          <c:h val="0.685158466596579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- 2'!$E$16:$E$20</c:f>
              <c:numCache>
                <c:formatCode>0%</c:formatCode>
                <c:ptCount val="5"/>
                <c:pt idx="0">
                  <c:v>5.4054054054054057E-2</c:v>
                </c:pt>
                <c:pt idx="1">
                  <c:v>0.3783783783783784</c:v>
                </c:pt>
                <c:pt idx="2">
                  <c:v>0.24324324324324326</c:v>
                </c:pt>
                <c:pt idx="3">
                  <c:v>0.32432432432432434</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9.5030183727034145E-2"/>
          <c:y val="0.2193788835198055"/>
          <c:w val="0.46168875765529332"/>
          <c:h val="0.685158466596579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5.4054054054054057E-2</c:v>
                </c:pt>
                <c:pt idx="1">
                  <c:v>0.3783783783783784</c:v>
                </c:pt>
                <c:pt idx="2">
                  <c:v>0.24324324324324326</c:v>
                </c:pt>
                <c:pt idx="3">
                  <c:v>0.32432432432432434</c:v>
                </c:pt>
                <c:pt idx="4">
                  <c:v>0</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13"/>
          <c:y val="0.11768286970423393"/>
          <c:w val="0.38477668980593793"/>
          <c:h val="0.818491751181893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3</c:v>
                </c:pt>
                <c:pt idx="2">
                  <c:v>0</c:v>
                </c:pt>
                <c:pt idx="3">
                  <c:v>3</c:v>
                </c:pt>
                <c:pt idx="4">
                  <c:v>1</c:v>
                </c:pt>
                <c:pt idx="5">
                  <c:v>0</c:v>
                </c:pt>
                <c:pt idx="6">
                  <c:v>1</c:v>
                </c:pt>
                <c:pt idx="7">
                  <c:v>1</c:v>
                </c:pt>
                <c:pt idx="8">
                  <c:v>1</c:v>
                </c:pt>
                <c:pt idx="9">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1</c:v>
                </c:pt>
                <c:pt idx="1">
                  <c:v>2</c:v>
                </c:pt>
                <c:pt idx="2">
                  <c:v>2</c:v>
                </c:pt>
                <c:pt idx="3">
                  <c:v>6</c:v>
                </c:pt>
                <c:pt idx="4">
                  <c:v>6</c:v>
                </c:pt>
                <c:pt idx="5">
                  <c:v>2</c:v>
                </c:pt>
                <c:pt idx="6">
                  <c:v>1</c:v>
                </c:pt>
                <c:pt idx="7">
                  <c:v>1</c:v>
                </c:pt>
                <c:pt idx="8">
                  <c:v>1</c:v>
                </c:pt>
                <c:pt idx="9">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1</c:v>
                </c:pt>
                <c:pt idx="1">
                  <c:v>0</c:v>
                </c:pt>
                <c:pt idx="2">
                  <c:v>1</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4</c:v>
                </c:pt>
                <c:pt idx="2">
                  <c:v>3</c:v>
                </c:pt>
                <c:pt idx="3">
                  <c:v>1</c:v>
                </c:pt>
                <c:pt idx="4">
                  <c:v>3</c:v>
                </c:pt>
                <c:pt idx="5">
                  <c:v>1</c:v>
                </c:pt>
                <c:pt idx="6">
                  <c:v>1</c:v>
                </c:pt>
                <c:pt idx="7">
                  <c:v>1</c:v>
                </c:pt>
                <c:pt idx="8">
                  <c:v>1</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1</c:v>
                </c:pt>
                <c:pt idx="2">
                  <c:v>0</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70197416"/>
        <c:axId val="270199768"/>
      </c:barChart>
      <c:catAx>
        <c:axId val="270197416"/>
        <c:scaling>
          <c:orientation val="maxMin"/>
        </c:scaling>
        <c:delete val="0"/>
        <c:axPos val="l"/>
        <c:numFmt formatCode="ge\r\a\l" sourceLinked="0"/>
        <c:majorTickMark val="out"/>
        <c:minorTickMark val="none"/>
        <c:tickLblPos val="nextTo"/>
        <c:txPr>
          <a:bodyPr/>
          <a:lstStyle/>
          <a:p>
            <a:pPr>
              <a:defRPr sz="1100"/>
            </a:pPr>
            <a:endParaRPr lang="pt-BR"/>
          </a:p>
        </c:txPr>
        <c:crossAx val="270199768"/>
        <c:crosses val="autoZero"/>
        <c:auto val="1"/>
        <c:lblAlgn val="ctr"/>
        <c:lblOffset val="100"/>
        <c:noMultiLvlLbl val="0"/>
      </c:catAx>
      <c:valAx>
        <c:axId val="270199768"/>
        <c:scaling>
          <c:orientation val="minMax"/>
        </c:scaling>
        <c:delete val="0"/>
        <c:axPos val="t"/>
        <c:majorGridlines/>
        <c:numFmt formatCode="General" sourceLinked="1"/>
        <c:majorTickMark val="out"/>
        <c:minorTickMark val="none"/>
        <c:tickLblPos val="nextTo"/>
        <c:crossAx val="270197416"/>
        <c:crosses val="autoZero"/>
        <c:crossBetween val="between"/>
        <c:majorUnit val="2"/>
      </c:valAx>
    </c:plotArea>
    <c:plotVisOnly val="1"/>
    <c:dispBlanksAs val="gap"/>
    <c:showDLblsOverMax val="0"/>
  </c:chart>
  <c:printSettings>
    <c:headerFooter/>
    <c:pageMargins b="0.78740157499999996" l="0.511811024" r="0.511811024" t="0.78740157499999996" header="0.31496062000000158" footer="0.3149606200000015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400"/>
            </a:pPr>
            <a:r>
              <a:rPr lang="pt-BR" sz="1400"/>
              <a:t>Situação atual </a:t>
            </a:r>
            <a:r>
              <a:rPr lang="pt-BR" sz="1400" baseline="0"/>
              <a:t>do PAN </a:t>
            </a:r>
          </a:p>
          <a:p>
            <a:pPr algn="l">
              <a:defRPr sz="1400"/>
            </a:pPr>
            <a:r>
              <a:rPr lang="pt-BR" sz="1400" baseline="0"/>
              <a:t>Monitoria atual</a:t>
            </a:r>
            <a:endParaRPr lang="pt-BR" sz="14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8.1141294838144959E-2"/>
          <c:y val="0.2193788835198055"/>
          <c:w val="0.46168875765529332"/>
          <c:h val="0.685158466596579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dLbl>
              <c:idx val="0"/>
              <c:delete val="1"/>
              <c:extLst>
                <c:ext xmlns:c15="http://schemas.microsoft.com/office/drawing/2012/chart" uri="{CE6537A1-D6FC-4f65-9D91-7224C49458BB}"/>
                <c:ext xmlns:c16="http://schemas.microsoft.com/office/drawing/2014/chart" uri="{C3380CC4-5D6E-409C-BE32-E72D297353CC}">
                  <c16:uniqueId val="{00000001-9FE0-4D9F-B8DC-8B9C8E37DCB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0.51351351351351349</c:v>
                </c:pt>
                <c:pt idx="2">
                  <c:v>5.4054054054054057E-2</c:v>
                </c:pt>
                <c:pt idx="3">
                  <c:v>0.35135135135135137</c:v>
                </c:pt>
                <c:pt idx="4">
                  <c:v>8.1081081081081086E-2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egendEntry>
        <c:idx val="0"/>
        <c:delete val="1"/>
      </c:legendEntry>
      <c:layout>
        <c:manualLayout>
          <c:xMode val="edge"/>
          <c:yMode val="edge"/>
          <c:x val="0.57029166666666664"/>
          <c:y val="0.14367663552499471"/>
          <c:w val="0.40163082802031924"/>
          <c:h val="0.795443827160495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733E-3"/>
          <c:y val="1.6489186112599717E-2"/>
        </c:manualLayout>
      </c:layout>
      <c:overlay val="0"/>
      <c:spPr>
        <a:noFill/>
      </c:spPr>
    </c:title>
    <c:autoTitleDeleted val="0"/>
    <c:plotArea>
      <c:layout>
        <c:manualLayout>
          <c:layoutTarget val="inner"/>
          <c:xMode val="edge"/>
          <c:yMode val="edge"/>
          <c:x val="9.5030183727034145E-2"/>
          <c:y val="0.2193788835198055"/>
          <c:w val="0.46168875765529332"/>
          <c:h val="0.685158466596579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delete val="1"/>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delete val="1"/>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0.43333333333333335</c:v>
                </c:pt>
                <c:pt idx="2">
                  <c:v>6.6666666666666666E-2</c:v>
                </c:pt>
                <c:pt idx="3">
                  <c:v>0.4</c:v>
                </c:pt>
                <c:pt idx="4">
                  <c:v>0.1</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egendEntry>
        <c:idx val="0"/>
        <c:delete val="1"/>
      </c:legendEntry>
      <c:legendEntry>
        <c:idx val="5"/>
        <c:delete val="1"/>
      </c:legendEntry>
      <c:layout>
        <c:manualLayout>
          <c:xMode val="edge"/>
          <c:yMode val="edge"/>
          <c:x val="0.59897799484626713"/>
          <c:y val="0.11768286970423393"/>
          <c:w val="0.38477668980593793"/>
          <c:h val="0.818491751181893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13" footer="0.31496062000000113"/>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6</xdr:row>
      <xdr:rowOff>60960</xdr:rowOff>
    </xdr:from>
    <xdr:to>
      <xdr:col>34</xdr:col>
      <xdr:colOff>1435417</xdr:colOff>
      <xdr:row>8</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30</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AN239"/>
  <sheetViews>
    <sheetView showGridLines="0" topLeftCell="M46" zoomScale="80" zoomScaleNormal="80" workbookViewId="0">
      <selection activeCell="T47" sqref="T47"/>
    </sheetView>
  </sheetViews>
  <sheetFormatPr defaultColWidth="8.88671875" defaultRowHeight="14.4" x14ac:dyDescent="0.3"/>
  <cols>
    <col min="1" max="1" width="41.44140625" style="15" customWidth="1"/>
    <col min="2" max="2" width="7.33203125" style="15" customWidth="1"/>
    <col min="3" max="3" width="54.33203125" style="15" customWidth="1"/>
    <col min="4" max="4" width="28.44140625" style="15" customWidth="1"/>
    <col min="5" max="5" width="8.5546875" style="15" customWidth="1"/>
    <col min="6" max="6" width="12" style="15" customWidth="1"/>
    <col min="7" max="7" width="13.44140625" style="15" customWidth="1"/>
    <col min="8" max="8" width="12.88671875" style="15" customWidth="1"/>
    <col min="9" max="9" width="13.6640625" style="15" customWidth="1"/>
    <col min="10" max="10" width="17.88671875" style="15" customWidth="1"/>
    <col min="11" max="11" width="10" style="15" customWidth="1"/>
    <col min="12" max="12" width="12.109375" style="15" customWidth="1"/>
    <col min="13" max="13" width="13.5546875" style="15" customWidth="1"/>
    <col min="14" max="19" width="26.6640625" style="70" customWidth="1"/>
    <col min="20" max="20" width="61.33203125" style="15" customWidth="1"/>
    <col min="21" max="21" width="28.6640625" style="15" customWidth="1"/>
    <col min="22" max="22" width="40" style="15" customWidth="1"/>
    <col min="23" max="23" width="26.6640625" style="15" customWidth="1"/>
    <col min="24" max="24" width="34.6640625" style="15" customWidth="1"/>
    <col min="25" max="25" width="47.33203125" style="15" customWidth="1"/>
    <col min="26" max="26" width="46.6640625" style="15" customWidth="1"/>
    <col min="27" max="27" width="28.88671875" style="15" customWidth="1"/>
    <col min="28" max="30" width="18.6640625" style="15" customWidth="1"/>
    <col min="31" max="31" width="32.44140625" style="15" customWidth="1"/>
    <col min="32" max="32" width="18.6640625" style="15" customWidth="1"/>
    <col min="33" max="33" width="23" style="15" bestFit="1" customWidth="1"/>
    <col min="34" max="34" width="18.6640625" style="15" customWidth="1"/>
    <col min="35" max="35" width="22.6640625" style="15" customWidth="1"/>
    <col min="36" max="36" width="7" style="15" customWidth="1"/>
    <col min="37" max="39" width="8.88671875" style="15"/>
    <col min="40" max="40" width="8.88671875" style="15" hidden="1" customWidth="1"/>
    <col min="41" max="16384" width="8.88671875" style="15"/>
  </cols>
  <sheetData>
    <row r="1" spans="1:40" ht="33.75" customHeight="1" x14ac:dyDescent="0.3">
      <c r="A1" s="335" t="s">
        <v>131</v>
      </c>
      <c r="B1" s="335"/>
      <c r="C1" s="335"/>
      <c r="D1" s="335"/>
      <c r="E1" s="335"/>
      <c r="F1" s="335"/>
      <c r="G1" s="335"/>
      <c r="H1" s="335"/>
      <c r="I1" s="335"/>
      <c r="J1" s="335"/>
      <c r="K1" s="335"/>
      <c r="L1" s="335"/>
      <c r="M1" s="335"/>
      <c r="N1" s="335"/>
      <c r="O1" s="335"/>
      <c r="P1" s="335"/>
      <c r="Q1" s="335"/>
      <c r="R1" s="335"/>
      <c r="S1" s="335"/>
      <c r="T1" s="335"/>
      <c r="U1" s="335"/>
      <c r="V1" s="335"/>
      <c r="W1" s="335"/>
      <c r="X1" s="335"/>
      <c r="Y1" s="335"/>
      <c r="Z1" s="335"/>
      <c r="AA1" s="335"/>
      <c r="AB1" s="335"/>
      <c r="AC1" s="335"/>
      <c r="AD1" s="335"/>
      <c r="AE1" s="335"/>
      <c r="AF1" s="335"/>
      <c r="AG1" s="335"/>
      <c r="AH1" s="335"/>
      <c r="AI1" s="335"/>
      <c r="AJ1" s="23"/>
    </row>
    <row r="2" spans="1:40" s="50" customFormat="1" ht="33.75" customHeight="1" thickBot="1" x14ac:dyDescent="0.35">
      <c r="A2" s="336" t="s">
        <v>132</v>
      </c>
      <c r="B2" s="336"/>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c r="AC2" s="336"/>
      <c r="AD2" s="336"/>
      <c r="AE2" s="336"/>
      <c r="AF2" s="336"/>
      <c r="AG2" s="336"/>
      <c r="AH2" s="336"/>
      <c r="AI2" s="336"/>
      <c r="AJ2" s="112"/>
    </row>
    <row r="3" spans="1:40" ht="9.75" customHeight="1" thickTop="1" thickBot="1" x14ac:dyDescent="0.35">
      <c r="A3" s="352"/>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23"/>
    </row>
    <row r="4" spans="1:40" ht="45" customHeight="1" thickTop="1" x14ac:dyDescent="0.3">
      <c r="A4" s="270" t="s">
        <v>0</v>
      </c>
      <c r="B4" s="277" t="s">
        <v>290</v>
      </c>
      <c r="C4" s="277"/>
      <c r="D4" s="277"/>
      <c r="E4" s="277"/>
      <c r="F4" s="277"/>
      <c r="G4" s="277"/>
      <c r="H4" s="277"/>
      <c r="I4" s="277"/>
      <c r="J4" s="278"/>
      <c r="K4" s="277"/>
      <c r="L4" s="277"/>
      <c r="M4" s="277"/>
      <c r="N4" s="277"/>
      <c r="O4" s="277"/>
      <c r="P4" s="277"/>
      <c r="Q4" s="277"/>
      <c r="R4" s="277"/>
      <c r="S4" s="277"/>
      <c r="T4" s="277"/>
      <c r="U4" s="277"/>
      <c r="V4" s="277"/>
      <c r="W4" s="277"/>
      <c r="X4" s="277"/>
      <c r="Y4" s="277"/>
      <c r="Z4" s="277"/>
      <c r="AA4" s="277"/>
      <c r="AB4" s="277"/>
      <c r="AC4" s="277"/>
      <c r="AD4" s="277"/>
      <c r="AE4" s="277"/>
      <c r="AF4" s="277"/>
      <c r="AG4" s="277"/>
      <c r="AH4" s="277"/>
      <c r="AI4" s="277"/>
      <c r="AJ4" s="23"/>
    </row>
    <row r="5" spans="1:40" ht="15.75" customHeight="1" thickBot="1" x14ac:dyDescent="0.35">
      <c r="A5" s="271"/>
      <c r="B5" s="279"/>
      <c r="C5" s="320"/>
      <c r="D5" s="320"/>
      <c r="E5" s="320"/>
      <c r="F5" s="280"/>
      <c r="G5" s="321"/>
      <c r="H5" s="321"/>
      <c r="I5" s="321"/>
      <c r="J5" s="321"/>
      <c r="K5" s="321"/>
      <c r="L5" s="321"/>
      <c r="M5" s="321"/>
      <c r="N5" s="321"/>
      <c r="O5" s="321"/>
      <c r="P5" s="321"/>
      <c r="Q5" s="321"/>
      <c r="R5" s="321"/>
      <c r="S5" s="321"/>
      <c r="T5" s="321"/>
      <c r="U5" s="321"/>
      <c r="V5" s="321"/>
      <c r="W5" s="321"/>
      <c r="X5" s="321"/>
      <c r="Y5" s="321"/>
      <c r="Z5" s="321"/>
      <c r="AA5" s="321"/>
      <c r="AB5" s="321"/>
      <c r="AC5" s="321"/>
      <c r="AD5" s="321"/>
      <c r="AE5" s="321"/>
      <c r="AF5" s="321"/>
      <c r="AG5" s="321"/>
      <c r="AH5" s="321"/>
      <c r="AI5" s="321"/>
      <c r="AJ5" s="23"/>
    </row>
    <row r="6" spans="1:40" ht="36.75" customHeight="1" thickTop="1" x14ac:dyDescent="0.3">
      <c r="A6" s="272" t="s">
        <v>101</v>
      </c>
      <c r="B6" s="281" t="s">
        <v>566</v>
      </c>
      <c r="C6" s="275"/>
      <c r="D6" s="276"/>
      <c r="E6" s="274"/>
      <c r="F6" s="274"/>
      <c r="G6" s="274"/>
      <c r="H6" s="274"/>
      <c r="I6" s="274"/>
      <c r="J6" s="274"/>
      <c r="K6" s="274"/>
      <c r="L6" s="274"/>
      <c r="M6" s="280"/>
      <c r="N6" s="280"/>
      <c r="O6" s="280"/>
      <c r="P6" s="280"/>
      <c r="Q6" s="280"/>
      <c r="R6" s="273"/>
      <c r="AJ6" s="23"/>
      <c r="AN6" s="15" t="s">
        <v>96</v>
      </c>
    </row>
    <row r="7" spans="1:40" ht="15" thickBot="1" x14ac:dyDescent="0.35">
      <c r="AJ7" s="23"/>
      <c r="AN7" s="71" t="s">
        <v>45</v>
      </c>
    </row>
    <row r="8" spans="1:40" ht="27" customHeight="1" thickBot="1" x14ac:dyDescent="0.35">
      <c r="A8" s="297" t="s">
        <v>2</v>
      </c>
      <c r="B8" s="298"/>
      <c r="C8" s="298"/>
      <c r="D8" s="298"/>
      <c r="E8" s="298"/>
      <c r="F8" s="298"/>
      <c r="G8" s="298"/>
      <c r="H8" s="298"/>
      <c r="I8" s="298"/>
      <c r="J8" s="298"/>
      <c r="K8" s="298"/>
      <c r="L8" s="298"/>
      <c r="M8" s="299"/>
      <c r="N8" s="305" t="s">
        <v>41</v>
      </c>
      <c r="O8" s="306"/>
      <c r="P8" s="306"/>
      <c r="Q8" s="306"/>
      <c r="R8" s="306"/>
      <c r="S8" s="306"/>
      <c r="T8" s="306"/>
      <c r="U8" s="306"/>
      <c r="V8" s="306"/>
      <c r="W8" s="306"/>
      <c r="X8" s="307"/>
      <c r="Y8" s="337" t="s">
        <v>20</v>
      </c>
      <c r="Z8" s="338"/>
      <c r="AA8" s="338"/>
      <c r="AB8" s="338"/>
      <c r="AC8" s="338"/>
      <c r="AD8" s="338"/>
      <c r="AE8" s="338"/>
      <c r="AF8" s="338"/>
      <c r="AG8" s="338"/>
      <c r="AH8" s="338"/>
      <c r="AI8" s="339"/>
      <c r="AJ8" s="23"/>
    </row>
    <row r="9" spans="1:40" ht="64.5" customHeight="1" x14ac:dyDescent="0.3">
      <c r="A9" s="342" t="s">
        <v>1</v>
      </c>
      <c r="B9" s="340" t="s">
        <v>57</v>
      </c>
      <c r="C9" s="340" t="s">
        <v>47</v>
      </c>
      <c r="D9" s="340" t="s">
        <v>48</v>
      </c>
      <c r="E9" s="344" t="s">
        <v>49</v>
      </c>
      <c r="F9" s="340" t="s">
        <v>50</v>
      </c>
      <c r="G9" s="340"/>
      <c r="H9" s="340" t="s">
        <v>51</v>
      </c>
      <c r="I9" s="346" t="s">
        <v>52</v>
      </c>
      <c r="J9" s="340" t="s">
        <v>53</v>
      </c>
      <c r="K9" s="353" t="s">
        <v>102</v>
      </c>
      <c r="L9" s="354"/>
      <c r="M9" s="340" t="s">
        <v>54</v>
      </c>
      <c r="N9" s="312" t="s">
        <v>3</v>
      </c>
      <c r="O9" s="314" t="s">
        <v>99</v>
      </c>
      <c r="P9" s="331" t="s">
        <v>4</v>
      </c>
      <c r="Q9" s="333" t="s">
        <v>5</v>
      </c>
      <c r="R9" s="325" t="s">
        <v>6</v>
      </c>
      <c r="S9" s="327" t="s">
        <v>7</v>
      </c>
      <c r="T9" s="329" t="s">
        <v>8</v>
      </c>
      <c r="U9" s="329" t="s">
        <v>9</v>
      </c>
      <c r="V9" s="329" t="s">
        <v>10</v>
      </c>
      <c r="W9" s="329" t="s">
        <v>11</v>
      </c>
      <c r="X9" s="308" t="s">
        <v>42</v>
      </c>
      <c r="Y9" s="310" t="s">
        <v>12</v>
      </c>
      <c r="Z9" s="301" t="s">
        <v>13</v>
      </c>
      <c r="AA9" s="303" t="s">
        <v>127</v>
      </c>
      <c r="AB9" s="301" t="s">
        <v>14</v>
      </c>
      <c r="AC9" s="301" t="s">
        <v>15</v>
      </c>
      <c r="AD9" s="301" t="s">
        <v>16</v>
      </c>
      <c r="AE9" s="301" t="s">
        <v>17</v>
      </c>
      <c r="AF9" s="350" t="s">
        <v>18</v>
      </c>
      <c r="AG9" s="301" t="s">
        <v>125</v>
      </c>
      <c r="AH9" s="301" t="s">
        <v>126</v>
      </c>
      <c r="AI9" s="348" t="s">
        <v>19</v>
      </c>
      <c r="AJ9" s="23"/>
    </row>
    <row r="10" spans="1:40" ht="45.75" customHeight="1" thickBot="1" x14ac:dyDescent="0.35">
      <c r="A10" s="343"/>
      <c r="B10" s="341"/>
      <c r="C10" s="341"/>
      <c r="D10" s="341"/>
      <c r="E10" s="345"/>
      <c r="F10" s="62" t="s">
        <v>55</v>
      </c>
      <c r="G10" s="62" t="s">
        <v>56</v>
      </c>
      <c r="H10" s="341"/>
      <c r="I10" s="347"/>
      <c r="J10" s="341"/>
      <c r="K10" s="114" t="s">
        <v>111</v>
      </c>
      <c r="L10" s="114" t="s">
        <v>112</v>
      </c>
      <c r="M10" s="341"/>
      <c r="N10" s="313"/>
      <c r="O10" s="315"/>
      <c r="P10" s="332"/>
      <c r="Q10" s="334"/>
      <c r="R10" s="326"/>
      <c r="S10" s="328"/>
      <c r="T10" s="330"/>
      <c r="U10" s="330"/>
      <c r="V10" s="330"/>
      <c r="W10" s="330"/>
      <c r="X10" s="309"/>
      <c r="Y10" s="311"/>
      <c r="Z10" s="302"/>
      <c r="AA10" s="304"/>
      <c r="AB10" s="302"/>
      <c r="AC10" s="302"/>
      <c r="AD10" s="302"/>
      <c r="AE10" s="302"/>
      <c r="AF10" s="351"/>
      <c r="AG10" s="302"/>
      <c r="AH10" s="302"/>
      <c r="AI10" s="349"/>
      <c r="AJ10" s="23"/>
    </row>
    <row r="11" spans="1:40" ht="72.75" customHeight="1" x14ac:dyDescent="0.3">
      <c r="A11" s="316" t="s">
        <v>133</v>
      </c>
      <c r="B11" s="56" t="s">
        <v>58</v>
      </c>
      <c r="C11" s="197" t="s">
        <v>371</v>
      </c>
      <c r="D11" s="197" t="s">
        <v>139</v>
      </c>
      <c r="E11" s="72"/>
      <c r="F11" s="205">
        <v>41821</v>
      </c>
      <c r="G11" s="205">
        <v>42917</v>
      </c>
      <c r="H11" s="206" t="s">
        <v>175</v>
      </c>
      <c r="I11" s="234">
        <v>150000</v>
      </c>
      <c r="J11" s="197" t="s">
        <v>372</v>
      </c>
      <c r="K11" s="72"/>
      <c r="L11" s="72"/>
      <c r="M11" s="72"/>
      <c r="N11" s="72"/>
      <c r="O11" s="73"/>
      <c r="P11" s="72"/>
      <c r="Q11" s="72" t="s">
        <v>43</v>
      </c>
      <c r="R11" s="72"/>
      <c r="S11" s="74"/>
      <c r="T11" s="197" t="s">
        <v>200</v>
      </c>
      <c r="U11" s="197" t="s">
        <v>201</v>
      </c>
      <c r="V11" s="197" t="s">
        <v>202</v>
      </c>
      <c r="W11" s="197" t="s">
        <v>203</v>
      </c>
      <c r="X11" s="197" t="s">
        <v>204</v>
      </c>
      <c r="Y11" s="197"/>
      <c r="Z11" s="197"/>
      <c r="AA11" s="197"/>
      <c r="AB11" s="197"/>
      <c r="AC11" s="197"/>
      <c r="AD11" s="197"/>
      <c r="AE11" s="197"/>
      <c r="AF11" s="197"/>
      <c r="AG11" s="72"/>
      <c r="AH11" s="72"/>
      <c r="AI11" s="72"/>
      <c r="AJ11" s="23"/>
    </row>
    <row r="12" spans="1:40" ht="72.75" customHeight="1" x14ac:dyDescent="0.3">
      <c r="A12" s="317"/>
      <c r="B12" s="55" t="s">
        <v>59</v>
      </c>
      <c r="C12" s="198" t="s">
        <v>373</v>
      </c>
      <c r="D12" s="198" t="s">
        <v>140</v>
      </c>
      <c r="E12" s="75"/>
      <c r="F12" s="207">
        <v>42948</v>
      </c>
      <c r="G12" s="207">
        <v>43101</v>
      </c>
      <c r="H12" s="208" t="s">
        <v>176</v>
      </c>
      <c r="I12" s="235">
        <v>10000</v>
      </c>
      <c r="J12" s="198" t="s">
        <v>374</v>
      </c>
      <c r="K12" s="75"/>
      <c r="L12" s="75"/>
      <c r="M12" s="75"/>
      <c r="N12" s="72" t="s">
        <v>43</v>
      </c>
      <c r="O12" s="72"/>
      <c r="P12" s="72"/>
      <c r="Q12" s="72"/>
      <c r="R12" s="72"/>
      <c r="S12" s="74"/>
      <c r="T12" s="198" t="s">
        <v>205</v>
      </c>
      <c r="U12" s="198" t="s">
        <v>206</v>
      </c>
      <c r="V12" s="198"/>
      <c r="W12" s="198"/>
      <c r="X12" s="198"/>
      <c r="Y12" s="198"/>
      <c r="Z12" s="198"/>
      <c r="AA12" s="198"/>
      <c r="AB12" s="198"/>
      <c r="AC12" s="198"/>
      <c r="AD12" s="198"/>
      <c r="AE12" s="198"/>
      <c r="AF12" s="198"/>
      <c r="AG12" s="75"/>
      <c r="AH12" s="75"/>
      <c r="AI12" s="75"/>
      <c r="AJ12" s="23"/>
    </row>
    <row r="13" spans="1:40" ht="65.25" customHeight="1" x14ac:dyDescent="0.3">
      <c r="A13" s="317"/>
      <c r="B13" s="55" t="s">
        <v>60</v>
      </c>
      <c r="C13" s="198" t="s">
        <v>376</v>
      </c>
      <c r="D13" s="198" t="s">
        <v>141</v>
      </c>
      <c r="E13" s="75"/>
      <c r="F13" s="205">
        <v>41821</v>
      </c>
      <c r="G13" s="205">
        <v>42917</v>
      </c>
      <c r="H13" s="206" t="s">
        <v>175</v>
      </c>
      <c r="I13" s="235">
        <v>200000</v>
      </c>
      <c r="J13" s="198" t="s">
        <v>375</v>
      </c>
      <c r="K13" s="75"/>
      <c r="L13" s="75"/>
      <c r="M13" s="75"/>
      <c r="N13" s="72"/>
      <c r="O13" s="72"/>
      <c r="P13" s="72"/>
      <c r="Q13" s="72" t="s">
        <v>43</v>
      </c>
      <c r="R13" s="72"/>
      <c r="S13" s="74"/>
      <c r="T13" s="198" t="s">
        <v>207</v>
      </c>
      <c r="U13" s="198" t="s">
        <v>208</v>
      </c>
      <c r="V13" s="197" t="s">
        <v>209</v>
      </c>
      <c r="W13" s="197" t="s">
        <v>185</v>
      </c>
      <c r="X13" s="198"/>
      <c r="Y13" s="198"/>
      <c r="Z13" s="198"/>
      <c r="AA13" s="198"/>
      <c r="AB13" s="198"/>
      <c r="AC13" s="198"/>
      <c r="AD13" s="198"/>
      <c r="AE13" s="198"/>
      <c r="AF13" s="198"/>
      <c r="AG13" s="75"/>
      <c r="AH13" s="75"/>
      <c r="AI13" s="75"/>
      <c r="AJ13" s="23"/>
    </row>
    <row r="14" spans="1:40" ht="57.75" customHeight="1" x14ac:dyDescent="0.3">
      <c r="A14" s="317"/>
      <c r="B14" s="55" t="s">
        <v>61</v>
      </c>
      <c r="C14" s="198" t="s">
        <v>377</v>
      </c>
      <c r="D14" s="198" t="s">
        <v>141</v>
      </c>
      <c r="E14" s="75"/>
      <c r="F14" s="205">
        <v>41821</v>
      </c>
      <c r="G14" s="205">
        <v>42917</v>
      </c>
      <c r="H14" s="208" t="s">
        <v>293</v>
      </c>
      <c r="I14" s="235">
        <v>250000</v>
      </c>
      <c r="J14" s="198" t="s">
        <v>294</v>
      </c>
      <c r="K14" s="75"/>
      <c r="L14" s="75"/>
      <c r="M14" s="75"/>
      <c r="N14" s="72"/>
      <c r="O14" s="72"/>
      <c r="P14" s="72"/>
      <c r="Q14" s="72" t="s">
        <v>43</v>
      </c>
      <c r="R14" s="72"/>
      <c r="S14" s="74"/>
      <c r="T14" s="198" t="s">
        <v>210</v>
      </c>
      <c r="U14" s="198" t="s">
        <v>211</v>
      </c>
      <c r="V14" s="198"/>
      <c r="W14" s="198" t="s">
        <v>212</v>
      </c>
      <c r="X14" s="198"/>
      <c r="Y14" s="198"/>
      <c r="Z14" s="198"/>
      <c r="AA14" s="198"/>
      <c r="AB14" s="198"/>
      <c r="AC14" s="198"/>
      <c r="AD14" s="198"/>
      <c r="AE14" s="198"/>
      <c r="AF14" s="198"/>
      <c r="AG14" s="75"/>
      <c r="AH14" s="75"/>
      <c r="AI14" s="75"/>
      <c r="AJ14" s="23"/>
    </row>
    <row r="15" spans="1:40" ht="64.5" customHeight="1" x14ac:dyDescent="0.3">
      <c r="A15" s="317"/>
      <c r="B15" s="55" t="s">
        <v>62</v>
      </c>
      <c r="C15" s="198" t="s">
        <v>378</v>
      </c>
      <c r="D15" s="198" t="s">
        <v>142</v>
      </c>
      <c r="E15" s="75"/>
      <c r="F15" s="207">
        <v>41821</v>
      </c>
      <c r="G15" s="207">
        <v>43617</v>
      </c>
      <c r="H15" s="208" t="s">
        <v>177</v>
      </c>
      <c r="I15" s="235">
        <v>50000</v>
      </c>
      <c r="J15" s="198" t="s">
        <v>379</v>
      </c>
      <c r="K15" s="75"/>
      <c r="L15" s="75"/>
      <c r="M15" s="75"/>
      <c r="N15" s="72"/>
      <c r="O15" s="72"/>
      <c r="P15" s="72"/>
      <c r="Q15" s="72" t="s">
        <v>43</v>
      </c>
      <c r="R15" s="72"/>
      <c r="S15" s="74"/>
      <c r="T15" s="198" t="s">
        <v>213</v>
      </c>
      <c r="U15" s="198" t="s">
        <v>214</v>
      </c>
      <c r="V15" s="198"/>
      <c r="W15" s="198" t="s">
        <v>215</v>
      </c>
      <c r="X15" s="198"/>
      <c r="Y15" s="198"/>
      <c r="Z15" s="198"/>
      <c r="AA15" s="198"/>
      <c r="AB15" s="198"/>
      <c r="AC15" s="198"/>
      <c r="AD15" s="198"/>
      <c r="AE15" s="198"/>
      <c r="AF15" s="198"/>
      <c r="AG15" s="75"/>
      <c r="AH15" s="75"/>
      <c r="AI15" s="75"/>
      <c r="AJ15" s="23"/>
    </row>
    <row r="16" spans="1:40" ht="84.75" customHeight="1" x14ac:dyDescent="0.3">
      <c r="A16" s="318" t="s">
        <v>380</v>
      </c>
      <c r="B16" s="55" t="s">
        <v>63</v>
      </c>
      <c r="C16" s="199" t="s">
        <v>381</v>
      </c>
      <c r="D16" s="198" t="s">
        <v>143</v>
      </c>
      <c r="E16" s="75"/>
      <c r="F16" s="207">
        <v>41821</v>
      </c>
      <c r="G16" s="207">
        <v>41974</v>
      </c>
      <c r="H16" s="208" t="s">
        <v>178</v>
      </c>
      <c r="I16" s="235">
        <v>5000</v>
      </c>
      <c r="J16" s="198" t="s">
        <v>382</v>
      </c>
      <c r="K16" s="75"/>
      <c r="L16" s="75"/>
      <c r="M16" s="75"/>
      <c r="N16" s="72"/>
      <c r="O16" s="72" t="s">
        <v>43</v>
      </c>
      <c r="P16" s="72"/>
      <c r="Q16" s="72"/>
      <c r="R16" s="72"/>
      <c r="S16" s="74"/>
      <c r="T16" s="198" t="s">
        <v>216</v>
      </c>
      <c r="U16" s="198" t="s">
        <v>214</v>
      </c>
      <c r="V16" s="198"/>
      <c r="W16" s="198" t="s">
        <v>217</v>
      </c>
      <c r="X16" s="198"/>
      <c r="Y16" s="198" t="s">
        <v>263</v>
      </c>
      <c r="Z16" s="198" t="s">
        <v>264</v>
      </c>
      <c r="AA16" s="198"/>
      <c r="AB16" s="198" t="s">
        <v>265</v>
      </c>
      <c r="AC16" s="198" t="s">
        <v>266</v>
      </c>
      <c r="AD16" s="198"/>
      <c r="AE16" s="198"/>
      <c r="AF16" s="198"/>
      <c r="AG16" s="75"/>
      <c r="AH16" s="75"/>
      <c r="AI16" s="75"/>
      <c r="AJ16" s="23"/>
    </row>
    <row r="17" spans="1:36" ht="84" customHeight="1" x14ac:dyDescent="0.3">
      <c r="A17" s="317"/>
      <c r="B17" s="55" t="s">
        <v>64</v>
      </c>
      <c r="C17" s="199" t="s">
        <v>383</v>
      </c>
      <c r="D17" s="198" t="s">
        <v>144</v>
      </c>
      <c r="E17" s="75"/>
      <c r="F17" s="207">
        <v>41883</v>
      </c>
      <c r="G17" s="207">
        <v>43617</v>
      </c>
      <c r="H17" s="208" t="s">
        <v>179</v>
      </c>
      <c r="I17" s="235">
        <v>20000</v>
      </c>
      <c r="J17" s="198" t="s">
        <v>384</v>
      </c>
      <c r="K17" s="75"/>
      <c r="L17" s="75"/>
      <c r="M17" s="75"/>
      <c r="N17" s="72"/>
      <c r="O17" s="72"/>
      <c r="P17" s="72"/>
      <c r="Q17" s="72" t="s">
        <v>43</v>
      </c>
      <c r="R17" s="72"/>
      <c r="S17" s="74"/>
      <c r="T17" s="198" t="s">
        <v>218</v>
      </c>
      <c r="U17" s="198"/>
      <c r="V17" s="198"/>
      <c r="W17" s="198"/>
      <c r="X17" s="198" t="s">
        <v>219</v>
      </c>
      <c r="Y17" s="198"/>
      <c r="Z17" s="198"/>
      <c r="AA17" s="198"/>
      <c r="AB17" s="198"/>
      <c r="AC17" s="198"/>
      <c r="AD17" s="198"/>
      <c r="AE17" s="198"/>
      <c r="AF17" s="198"/>
      <c r="AG17" s="75"/>
      <c r="AH17" s="75"/>
      <c r="AI17" s="75"/>
      <c r="AJ17" s="23"/>
    </row>
    <row r="18" spans="1:36" ht="117.75" customHeight="1" x14ac:dyDescent="0.3">
      <c r="A18" s="317"/>
      <c r="B18" s="55" t="s">
        <v>65</v>
      </c>
      <c r="C18" s="200" t="s">
        <v>385</v>
      </c>
      <c r="D18" s="197" t="s">
        <v>145</v>
      </c>
      <c r="E18" s="72"/>
      <c r="F18" s="205">
        <v>41913</v>
      </c>
      <c r="G18" s="205">
        <v>43617</v>
      </c>
      <c r="H18" s="206" t="s">
        <v>178</v>
      </c>
      <c r="I18" s="236">
        <v>500000</v>
      </c>
      <c r="J18" s="197" t="s">
        <v>306</v>
      </c>
      <c r="K18" s="72"/>
      <c r="L18" s="72"/>
      <c r="M18" s="72"/>
      <c r="N18" s="72"/>
      <c r="O18" s="72"/>
      <c r="P18" s="72"/>
      <c r="Q18" s="72" t="s">
        <v>43</v>
      </c>
      <c r="R18" s="72"/>
      <c r="S18" s="74"/>
      <c r="T18" s="209" t="s">
        <v>220</v>
      </c>
      <c r="U18" s="197"/>
      <c r="V18" s="197"/>
      <c r="W18" s="197" t="s">
        <v>217</v>
      </c>
      <c r="X18" s="197"/>
      <c r="Y18" s="197"/>
      <c r="Z18" s="197"/>
      <c r="AA18" s="197"/>
      <c r="AB18" s="197"/>
      <c r="AC18" s="197"/>
      <c r="AD18" s="197"/>
      <c r="AE18" s="197"/>
      <c r="AF18" s="197"/>
      <c r="AG18" s="72"/>
      <c r="AH18" s="72"/>
      <c r="AI18" s="72"/>
      <c r="AJ18" s="23"/>
    </row>
    <row r="19" spans="1:36" ht="76.5" customHeight="1" x14ac:dyDescent="0.3">
      <c r="A19" s="317"/>
      <c r="B19" s="55" t="s">
        <v>66</v>
      </c>
      <c r="C19" s="199" t="s">
        <v>386</v>
      </c>
      <c r="D19" s="197" t="s">
        <v>146</v>
      </c>
      <c r="E19" s="72"/>
      <c r="F19" s="205">
        <v>41883</v>
      </c>
      <c r="G19" s="205">
        <v>43617</v>
      </c>
      <c r="H19" s="206" t="s">
        <v>180</v>
      </c>
      <c r="I19" s="236">
        <v>200000</v>
      </c>
      <c r="J19" s="197" t="s">
        <v>387</v>
      </c>
      <c r="K19" s="72"/>
      <c r="L19" s="72"/>
      <c r="M19" s="72"/>
      <c r="N19" s="72"/>
      <c r="O19" s="72"/>
      <c r="P19" s="72" t="s">
        <v>43</v>
      </c>
      <c r="Q19" s="72"/>
      <c r="R19" s="72"/>
      <c r="S19" s="74"/>
      <c r="T19" s="197" t="s">
        <v>221</v>
      </c>
      <c r="U19" s="197" t="s">
        <v>214</v>
      </c>
      <c r="V19" s="197"/>
      <c r="W19" s="197" t="s">
        <v>215</v>
      </c>
      <c r="X19" s="197" t="s">
        <v>222</v>
      </c>
      <c r="Y19" s="197" t="s">
        <v>267</v>
      </c>
      <c r="Z19" s="197" t="s">
        <v>268</v>
      </c>
      <c r="AA19" s="211"/>
      <c r="AB19" s="211"/>
      <c r="AC19" s="198" t="s">
        <v>177</v>
      </c>
      <c r="AD19" s="197"/>
      <c r="AE19" s="197"/>
      <c r="AF19" s="197"/>
      <c r="AG19" s="72"/>
      <c r="AH19" s="72"/>
      <c r="AI19" s="72"/>
      <c r="AJ19" s="23"/>
    </row>
    <row r="20" spans="1:36" ht="90.75" customHeight="1" x14ac:dyDescent="0.3">
      <c r="A20" s="317"/>
      <c r="B20" s="55" t="s">
        <v>67</v>
      </c>
      <c r="C20" s="200" t="s">
        <v>388</v>
      </c>
      <c r="D20" s="197" t="s">
        <v>147</v>
      </c>
      <c r="E20" s="72"/>
      <c r="F20" s="205">
        <v>42064</v>
      </c>
      <c r="G20" s="205">
        <v>42430</v>
      </c>
      <c r="H20" s="206" t="s">
        <v>181</v>
      </c>
      <c r="I20" s="236">
        <v>50000</v>
      </c>
      <c r="J20" s="197" t="s">
        <v>389</v>
      </c>
      <c r="K20" s="72"/>
      <c r="L20" s="72"/>
      <c r="M20" s="72"/>
      <c r="N20" s="72"/>
      <c r="O20" s="72"/>
      <c r="P20" s="72" t="s">
        <v>43</v>
      </c>
      <c r="Q20" s="72"/>
      <c r="R20" s="72"/>
      <c r="S20" s="74"/>
      <c r="T20" s="197" t="s">
        <v>223</v>
      </c>
      <c r="U20" s="197" t="s">
        <v>214</v>
      </c>
      <c r="V20" s="197"/>
      <c r="W20" s="197"/>
      <c r="X20" s="197" t="s">
        <v>224</v>
      </c>
      <c r="Y20" s="197"/>
      <c r="Z20" s="197"/>
      <c r="AA20" s="197"/>
      <c r="AB20" s="197"/>
      <c r="AC20" s="197"/>
      <c r="AD20" s="197"/>
      <c r="AE20" s="197"/>
      <c r="AF20" s="197"/>
      <c r="AG20" s="72"/>
      <c r="AH20" s="72"/>
      <c r="AI20" s="72"/>
      <c r="AJ20" s="23"/>
    </row>
    <row r="21" spans="1:36" ht="54.75" customHeight="1" x14ac:dyDescent="0.3">
      <c r="A21" s="317"/>
      <c r="B21" s="55" t="s">
        <v>68</v>
      </c>
      <c r="C21" s="200" t="s">
        <v>390</v>
      </c>
      <c r="D21" s="197" t="s">
        <v>148</v>
      </c>
      <c r="E21" s="72"/>
      <c r="F21" s="205">
        <v>41821</v>
      </c>
      <c r="G21" s="205">
        <v>43617</v>
      </c>
      <c r="H21" s="206" t="s">
        <v>182</v>
      </c>
      <c r="I21" s="236">
        <v>150000</v>
      </c>
      <c r="J21" s="197" t="s">
        <v>309</v>
      </c>
      <c r="K21" s="72"/>
      <c r="L21" s="72"/>
      <c r="M21" s="72"/>
      <c r="N21" s="72"/>
      <c r="O21" s="72"/>
      <c r="P21" s="72" t="s">
        <v>43</v>
      </c>
      <c r="Q21" s="72"/>
      <c r="R21" s="72"/>
      <c r="S21" s="74"/>
      <c r="T21" s="197" t="s">
        <v>223</v>
      </c>
      <c r="U21" s="197" t="s">
        <v>214</v>
      </c>
      <c r="V21" s="197"/>
      <c r="W21" s="197"/>
      <c r="X21" s="209" t="s">
        <v>225</v>
      </c>
      <c r="Y21" s="197"/>
      <c r="Z21" s="197"/>
      <c r="AA21" s="197"/>
      <c r="AB21" s="197"/>
      <c r="AC21" s="197"/>
      <c r="AD21" s="197"/>
      <c r="AE21" s="197"/>
      <c r="AF21" s="197"/>
      <c r="AG21" s="72"/>
      <c r="AH21" s="72"/>
      <c r="AI21" s="72"/>
      <c r="AJ21" s="23"/>
    </row>
    <row r="22" spans="1:36" ht="52.5" customHeight="1" x14ac:dyDescent="0.3">
      <c r="A22" s="319"/>
      <c r="B22" s="55" t="s">
        <v>69</v>
      </c>
      <c r="C22" s="200" t="s">
        <v>391</v>
      </c>
      <c r="D22" s="197" t="s">
        <v>149</v>
      </c>
      <c r="E22" s="72"/>
      <c r="F22" s="205">
        <v>41821</v>
      </c>
      <c r="G22" s="205">
        <v>43617</v>
      </c>
      <c r="H22" s="206" t="s">
        <v>183</v>
      </c>
      <c r="I22" s="236">
        <v>200000</v>
      </c>
      <c r="J22" s="197" t="s">
        <v>310</v>
      </c>
      <c r="K22" s="72"/>
      <c r="L22" s="72"/>
      <c r="M22" s="72"/>
      <c r="N22" s="72"/>
      <c r="O22" s="72"/>
      <c r="P22" s="72" t="s">
        <v>43</v>
      </c>
      <c r="Q22" s="72"/>
      <c r="R22" s="72"/>
      <c r="S22" s="74"/>
      <c r="T22" s="197" t="s">
        <v>226</v>
      </c>
      <c r="U22" s="197" t="s">
        <v>214</v>
      </c>
      <c r="V22" s="197"/>
      <c r="W22" s="197" t="s">
        <v>215</v>
      </c>
      <c r="X22" s="197" t="s">
        <v>222</v>
      </c>
      <c r="Y22" s="197" t="s">
        <v>269</v>
      </c>
      <c r="Z22" s="197"/>
      <c r="AA22" s="197"/>
      <c r="AB22" s="197"/>
      <c r="AC22" s="197"/>
      <c r="AD22" s="197"/>
      <c r="AE22" s="197"/>
      <c r="AF22" s="197"/>
      <c r="AG22" s="72"/>
      <c r="AH22" s="72"/>
      <c r="AI22" s="72"/>
      <c r="AJ22" s="23"/>
    </row>
    <row r="23" spans="1:36" ht="75.75" customHeight="1" x14ac:dyDescent="0.3">
      <c r="A23" s="318" t="s">
        <v>135</v>
      </c>
      <c r="B23" s="55" t="s">
        <v>70</v>
      </c>
      <c r="C23" s="198" t="s">
        <v>392</v>
      </c>
      <c r="D23" s="198" t="s">
        <v>150</v>
      </c>
      <c r="E23" s="75"/>
      <c r="F23" s="207">
        <v>41821</v>
      </c>
      <c r="G23" s="207">
        <v>43617</v>
      </c>
      <c r="H23" s="208" t="s">
        <v>177</v>
      </c>
      <c r="I23" s="235">
        <v>1500000</v>
      </c>
      <c r="J23" s="198" t="s">
        <v>393</v>
      </c>
      <c r="K23" s="75"/>
      <c r="L23" s="75"/>
      <c r="M23" s="75"/>
      <c r="N23" s="72"/>
      <c r="O23" s="72"/>
      <c r="P23" s="72" t="s">
        <v>43</v>
      </c>
      <c r="Q23" s="72"/>
      <c r="R23" s="72"/>
      <c r="S23" s="74"/>
      <c r="T23" s="198" t="s">
        <v>227</v>
      </c>
      <c r="U23" s="198" t="s">
        <v>214</v>
      </c>
      <c r="V23" s="198"/>
      <c r="W23" s="198" t="s">
        <v>228</v>
      </c>
      <c r="X23" s="198"/>
      <c r="Y23" s="198"/>
      <c r="Z23" s="198"/>
      <c r="AA23" s="198"/>
      <c r="AB23" s="198"/>
      <c r="AC23" s="198"/>
      <c r="AD23" s="198"/>
      <c r="AE23" s="198" t="s">
        <v>271</v>
      </c>
      <c r="AF23" s="198"/>
      <c r="AG23" s="75"/>
      <c r="AH23" s="75"/>
      <c r="AI23" s="75"/>
      <c r="AJ23" s="23"/>
    </row>
    <row r="24" spans="1:36" ht="63.75" customHeight="1" x14ac:dyDescent="0.3">
      <c r="A24" s="317"/>
      <c r="B24" s="55" t="s">
        <v>71</v>
      </c>
      <c r="C24" s="198" t="s">
        <v>394</v>
      </c>
      <c r="D24" s="198" t="s">
        <v>151</v>
      </c>
      <c r="E24" s="75"/>
      <c r="F24" s="207">
        <v>41821</v>
      </c>
      <c r="G24" s="207">
        <v>43617</v>
      </c>
      <c r="H24" s="208" t="s">
        <v>184</v>
      </c>
      <c r="I24" s="235">
        <v>300000</v>
      </c>
      <c r="J24" s="198" t="s">
        <v>395</v>
      </c>
      <c r="K24" s="75"/>
      <c r="L24" s="75"/>
      <c r="M24" s="75"/>
      <c r="N24" s="72"/>
      <c r="O24" s="72"/>
      <c r="P24" s="72"/>
      <c r="Q24" s="72" t="s">
        <v>43</v>
      </c>
      <c r="R24" s="72"/>
      <c r="S24" s="74"/>
      <c r="T24" s="198" t="s">
        <v>229</v>
      </c>
      <c r="U24" s="198" t="s">
        <v>230</v>
      </c>
      <c r="V24" s="198"/>
      <c r="W24" s="197" t="s">
        <v>185</v>
      </c>
      <c r="X24" s="198" t="s">
        <v>231</v>
      </c>
      <c r="Y24" s="198"/>
      <c r="Z24" s="198"/>
      <c r="AA24" s="198"/>
      <c r="AB24" s="198"/>
      <c r="AC24" s="198"/>
      <c r="AD24" s="198"/>
      <c r="AE24" s="198" t="s">
        <v>272</v>
      </c>
      <c r="AF24" s="198"/>
      <c r="AG24" s="75"/>
      <c r="AH24" s="75"/>
      <c r="AI24" s="75"/>
      <c r="AJ24" s="23"/>
    </row>
    <row r="25" spans="1:36" ht="65.25" customHeight="1" x14ac:dyDescent="0.3">
      <c r="A25" s="317"/>
      <c r="B25" s="55" t="s">
        <v>72</v>
      </c>
      <c r="C25" s="198" t="s">
        <v>396</v>
      </c>
      <c r="D25" s="198" t="s">
        <v>152</v>
      </c>
      <c r="E25" s="75"/>
      <c r="F25" s="207">
        <v>41821</v>
      </c>
      <c r="G25" s="207">
        <v>43617</v>
      </c>
      <c r="H25" s="208" t="s">
        <v>185</v>
      </c>
      <c r="I25" s="235">
        <v>300000</v>
      </c>
      <c r="J25" s="198" t="s">
        <v>320</v>
      </c>
      <c r="K25" s="75"/>
      <c r="L25" s="75"/>
      <c r="M25" s="75"/>
      <c r="N25" s="72"/>
      <c r="O25" s="72"/>
      <c r="P25" s="72"/>
      <c r="Q25" s="72" t="s">
        <v>43</v>
      </c>
      <c r="R25" s="72"/>
      <c r="S25" s="74"/>
      <c r="T25" s="198" t="s">
        <v>232</v>
      </c>
      <c r="U25" s="198" t="s">
        <v>214</v>
      </c>
      <c r="V25" s="198"/>
      <c r="W25" s="198" t="s">
        <v>185</v>
      </c>
      <c r="X25" s="198"/>
      <c r="Y25" s="198"/>
      <c r="Z25" s="198"/>
      <c r="AA25" s="198"/>
      <c r="AB25" s="198"/>
      <c r="AC25" s="198"/>
      <c r="AD25" s="198"/>
      <c r="AE25" s="198"/>
      <c r="AF25" s="198"/>
      <c r="AG25" s="75"/>
      <c r="AH25" s="75"/>
      <c r="AI25" s="75"/>
      <c r="AJ25" s="23"/>
    </row>
    <row r="26" spans="1:36" ht="85.5" customHeight="1" x14ac:dyDescent="0.3">
      <c r="A26" s="317"/>
      <c r="B26" s="55" t="s">
        <v>73</v>
      </c>
      <c r="C26" s="198" t="s">
        <v>397</v>
      </c>
      <c r="D26" s="197" t="s">
        <v>153</v>
      </c>
      <c r="E26" s="72"/>
      <c r="F26" s="207">
        <v>41821</v>
      </c>
      <c r="G26" s="205">
        <v>42186</v>
      </c>
      <c r="H26" s="206" t="s">
        <v>186</v>
      </c>
      <c r="I26" s="236">
        <v>150000</v>
      </c>
      <c r="J26" s="197" t="s">
        <v>398</v>
      </c>
      <c r="K26" s="72"/>
      <c r="L26" s="72"/>
      <c r="M26" s="72"/>
      <c r="N26" s="72"/>
      <c r="O26" s="72" t="s">
        <v>43</v>
      </c>
      <c r="P26" s="72"/>
      <c r="Q26" s="72"/>
      <c r="R26" s="72"/>
      <c r="S26" s="74" t="s">
        <v>45</v>
      </c>
      <c r="T26" s="197" t="s">
        <v>233</v>
      </c>
      <c r="U26" s="197" t="s">
        <v>214</v>
      </c>
      <c r="V26" s="197"/>
      <c r="W26" s="197" t="s">
        <v>234</v>
      </c>
      <c r="X26" s="197" t="s">
        <v>235</v>
      </c>
      <c r="Y26" s="197"/>
      <c r="Z26" s="197"/>
      <c r="AA26" s="197"/>
      <c r="AB26" s="197" t="s">
        <v>273</v>
      </c>
      <c r="AC26" s="197" t="s">
        <v>274</v>
      </c>
      <c r="AD26" s="197"/>
      <c r="AE26" s="197" t="s">
        <v>275</v>
      </c>
      <c r="AF26" s="197" t="s">
        <v>276</v>
      </c>
      <c r="AG26" s="72"/>
      <c r="AH26" s="72"/>
      <c r="AI26" s="72"/>
      <c r="AJ26" s="23"/>
    </row>
    <row r="27" spans="1:36" ht="58.5" customHeight="1" x14ac:dyDescent="0.3">
      <c r="A27" s="317"/>
      <c r="B27" s="55" t="s">
        <v>74</v>
      </c>
      <c r="C27" s="198" t="s">
        <v>399</v>
      </c>
      <c r="D27" s="197" t="s">
        <v>154</v>
      </c>
      <c r="E27" s="72"/>
      <c r="F27" s="205">
        <v>42005</v>
      </c>
      <c r="G27" s="205">
        <v>43617</v>
      </c>
      <c r="H27" s="206" t="s">
        <v>185</v>
      </c>
      <c r="I27" s="236">
        <v>50000</v>
      </c>
      <c r="J27" s="197" t="s">
        <v>400</v>
      </c>
      <c r="K27" s="72"/>
      <c r="L27" s="72"/>
      <c r="M27" s="72"/>
      <c r="N27" s="72"/>
      <c r="O27" s="72"/>
      <c r="P27" s="72"/>
      <c r="Q27" s="72" t="s">
        <v>43</v>
      </c>
      <c r="R27" s="72"/>
      <c r="S27" s="74"/>
      <c r="T27" s="197" t="s">
        <v>236</v>
      </c>
      <c r="U27" s="197" t="s">
        <v>214</v>
      </c>
      <c r="V27" s="197" t="s">
        <v>237</v>
      </c>
      <c r="W27" s="197" t="s">
        <v>185</v>
      </c>
      <c r="X27" s="197"/>
      <c r="Y27" s="197"/>
      <c r="Z27" s="197"/>
      <c r="AA27" s="197"/>
      <c r="AB27" s="197"/>
      <c r="AC27" s="197"/>
      <c r="AD27" s="197"/>
      <c r="AE27" s="197"/>
      <c r="AF27" s="197"/>
      <c r="AG27" s="72"/>
      <c r="AH27" s="72"/>
      <c r="AI27" s="72"/>
      <c r="AJ27" s="23"/>
    </row>
    <row r="28" spans="1:36" ht="51" customHeight="1" x14ac:dyDescent="0.3">
      <c r="A28" s="317"/>
      <c r="B28" s="55" t="s">
        <v>75</v>
      </c>
      <c r="C28" s="198" t="s">
        <v>401</v>
      </c>
      <c r="D28" s="197" t="s">
        <v>155</v>
      </c>
      <c r="E28" s="72"/>
      <c r="F28" s="205">
        <v>42005</v>
      </c>
      <c r="G28" s="205">
        <v>43617</v>
      </c>
      <c r="H28" s="206" t="s">
        <v>187</v>
      </c>
      <c r="I28" s="236">
        <v>5000</v>
      </c>
      <c r="J28" s="197" t="s">
        <v>402</v>
      </c>
      <c r="K28" s="72"/>
      <c r="L28" s="72"/>
      <c r="M28" s="72"/>
      <c r="N28" s="72"/>
      <c r="O28" s="72" t="s">
        <v>43</v>
      </c>
      <c r="P28" s="72"/>
      <c r="Q28" s="72"/>
      <c r="R28" s="72"/>
      <c r="S28" s="74" t="s">
        <v>289</v>
      </c>
      <c r="T28" s="197"/>
      <c r="U28" s="197" t="s">
        <v>214</v>
      </c>
      <c r="V28" s="197"/>
      <c r="W28" s="197" t="s">
        <v>238</v>
      </c>
      <c r="X28" s="197" t="s">
        <v>239</v>
      </c>
      <c r="Y28" s="198"/>
      <c r="Z28" s="197"/>
      <c r="AA28" s="197"/>
      <c r="AB28" s="197"/>
      <c r="AC28" s="197"/>
      <c r="AD28" s="197"/>
      <c r="AE28" s="197"/>
      <c r="AF28" s="197"/>
      <c r="AG28" s="72"/>
      <c r="AH28" s="72"/>
      <c r="AI28" s="72"/>
      <c r="AJ28" s="23"/>
    </row>
    <row r="29" spans="1:36" ht="84.75" customHeight="1" x14ac:dyDescent="0.3">
      <c r="A29" s="318" t="s">
        <v>136</v>
      </c>
      <c r="B29" s="55" t="s">
        <v>78</v>
      </c>
      <c r="C29" s="198" t="s">
        <v>403</v>
      </c>
      <c r="D29" s="198" t="s">
        <v>156</v>
      </c>
      <c r="E29" s="75"/>
      <c r="F29" s="207">
        <v>41821</v>
      </c>
      <c r="G29" s="207">
        <v>41974</v>
      </c>
      <c r="H29" s="208" t="s">
        <v>188</v>
      </c>
      <c r="I29" s="235">
        <v>5000</v>
      </c>
      <c r="J29" s="198" t="s">
        <v>337</v>
      </c>
      <c r="K29" s="75"/>
      <c r="L29" s="75"/>
      <c r="M29" s="75"/>
      <c r="N29" s="72"/>
      <c r="O29" s="72" t="s">
        <v>43</v>
      </c>
      <c r="P29" s="72"/>
      <c r="Q29" s="72"/>
      <c r="R29" s="72"/>
      <c r="S29" s="74"/>
      <c r="T29" s="197" t="s">
        <v>226</v>
      </c>
      <c r="U29" s="198" t="s">
        <v>214</v>
      </c>
      <c r="V29" s="198"/>
      <c r="W29" s="210"/>
      <c r="X29" s="198" t="s">
        <v>240</v>
      </c>
      <c r="Y29" s="198"/>
      <c r="Z29" s="198"/>
      <c r="AA29" s="198"/>
      <c r="AB29" s="198"/>
      <c r="AC29" s="198"/>
      <c r="AD29" s="198"/>
      <c r="AE29" s="198"/>
      <c r="AF29" s="198"/>
      <c r="AG29" s="75"/>
      <c r="AH29" s="75"/>
      <c r="AI29" s="75"/>
      <c r="AJ29" s="23"/>
    </row>
    <row r="30" spans="1:36" ht="84" customHeight="1" x14ac:dyDescent="0.3">
      <c r="A30" s="317"/>
      <c r="B30" s="55" t="s">
        <v>79</v>
      </c>
      <c r="C30" s="198" t="s">
        <v>404</v>
      </c>
      <c r="D30" s="198" t="s">
        <v>157</v>
      </c>
      <c r="E30" s="75"/>
      <c r="F30" s="207">
        <v>41821</v>
      </c>
      <c r="G30" s="207">
        <v>42186</v>
      </c>
      <c r="H30" s="208" t="s">
        <v>188</v>
      </c>
      <c r="I30" s="235">
        <v>10000</v>
      </c>
      <c r="J30" s="198" t="s">
        <v>338</v>
      </c>
      <c r="K30" s="75"/>
      <c r="L30" s="75"/>
      <c r="M30" s="75"/>
      <c r="N30" s="72"/>
      <c r="O30" s="72" t="s">
        <v>43</v>
      </c>
      <c r="P30" s="72"/>
      <c r="Q30" s="72"/>
      <c r="R30" s="72"/>
      <c r="S30" s="74"/>
      <c r="T30" s="197" t="s">
        <v>226</v>
      </c>
      <c r="U30" s="198" t="s">
        <v>214</v>
      </c>
      <c r="V30" s="198"/>
      <c r="W30" s="198"/>
      <c r="X30" s="198" t="s">
        <v>241</v>
      </c>
      <c r="Y30" s="198"/>
      <c r="Z30" s="198"/>
      <c r="AA30" s="198"/>
      <c r="AB30" s="198"/>
      <c r="AC30" s="198"/>
      <c r="AD30" s="198"/>
      <c r="AE30" s="198"/>
      <c r="AF30" s="198"/>
      <c r="AG30" s="75"/>
      <c r="AH30" s="75"/>
      <c r="AI30" s="75"/>
      <c r="AJ30" s="23"/>
    </row>
    <row r="31" spans="1:36" ht="90" customHeight="1" x14ac:dyDescent="0.3">
      <c r="A31" s="317"/>
      <c r="B31" s="55" t="s">
        <v>80</v>
      </c>
      <c r="C31" s="198" t="s">
        <v>405</v>
      </c>
      <c r="D31" s="198" t="s">
        <v>158</v>
      </c>
      <c r="E31" s="75"/>
      <c r="F31" s="207">
        <v>42064</v>
      </c>
      <c r="G31" s="207">
        <v>43617</v>
      </c>
      <c r="H31" s="208" t="s">
        <v>188</v>
      </c>
      <c r="I31" s="235">
        <v>100000</v>
      </c>
      <c r="J31" s="198" t="s">
        <v>406</v>
      </c>
      <c r="K31" s="75"/>
      <c r="L31" s="75"/>
      <c r="M31" s="75"/>
      <c r="N31" s="72"/>
      <c r="O31" s="72"/>
      <c r="P31" s="72" t="s">
        <v>43</v>
      </c>
      <c r="Q31" s="72"/>
      <c r="R31" s="72"/>
      <c r="S31" s="74"/>
      <c r="T31" s="197" t="s">
        <v>226</v>
      </c>
      <c r="U31" s="198" t="s">
        <v>214</v>
      </c>
      <c r="V31" s="198"/>
      <c r="W31" s="198"/>
      <c r="X31" s="198" t="s">
        <v>242</v>
      </c>
      <c r="Y31" s="198"/>
      <c r="Z31" s="198"/>
      <c r="AA31" s="198"/>
      <c r="AB31" s="198"/>
      <c r="AC31" s="198"/>
      <c r="AD31" s="198"/>
      <c r="AE31" s="198"/>
      <c r="AF31" s="198"/>
      <c r="AG31" s="75"/>
      <c r="AH31" s="75"/>
      <c r="AI31" s="75"/>
      <c r="AJ31" s="23"/>
    </row>
    <row r="32" spans="1:36" ht="72.75" customHeight="1" x14ac:dyDescent="0.3">
      <c r="A32" s="317"/>
      <c r="B32" s="55" t="s">
        <v>81</v>
      </c>
      <c r="C32" s="198" t="s">
        <v>407</v>
      </c>
      <c r="D32" s="198" t="s">
        <v>159</v>
      </c>
      <c r="E32" s="75"/>
      <c r="F32" s="207">
        <v>41821</v>
      </c>
      <c r="G32" s="207">
        <v>43617</v>
      </c>
      <c r="H32" s="208" t="s">
        <v>189</v>
      </c>
      <c r="I32" s="235">
        <v>700000</v>
      </c>
      <c r="J32" s="198" t="s">
        <v>408</v>
      </c>
      <c r="K32" s="75"/>
      <c r="L32" s="75"/>
      <c r="M32" s="75"/>
      <c r="N32" s="72"/>
      <c r="O32" s="72"/>
      <c r="P32" s="72" t="s">
        <v>43</v>
      </c>
      <c r="Q32" s="72"/>
      <c r="R32" s="72"/>
      <c r="S32" s="74"/>
      <c r="T32" s="198" t="s">
        <v>243</v>
      </c>
      <c r="U32" s="198" t="s">
        <v>214</v>
      </c>
      <c r="V32" s="198"/>
      <c r="W32" s="198" t="s">
        <v>244</v>
      </c>
      <c r="X32" s="198" t="s">
        <v>245</v>
      </c>
      <c r="Y32" s="198"/>
      <c r="Z32" s="198"/>
      <c r="AA32" s="198"/>
      <c r="AB32" s="198"/>
      <c r="AC32" s="198"/>
      <c r="AD32" s="198"/>
      <c r="AE32" s="198"/>
      <c r="AF32" s="198"/>
      <c r="AG32" s="75"/>
      <c r="AH32" s="75"/>
      <c r="AI32" s="75"/>
      <c r="AJ32" s="23"/>
    </row>
    <row r="33" spans="1:36" ht="90.75" customHeight="1" x14ac:dyDescent="0.3">
      <c r="A33" s="317"/>
      <c r="B33" s="55" t="s">
        <v>82</v>
      </c>
      <c r="C33" s="198" t="s">
        <v>409</v>
      </c>
      <c r="D33" s="198" t="s">
        <v>160</v>
      </c>
      <c r="E33" s="75"/>
      <c r="F33" s="207">
        <v>41821</v>
      </c>
      <c r="G33" s="207">
        <v>43617</v>
      </c>
      <c r="H33" s="208" t="s">
        <v>181</v>
      </c>
      <c r="I33" s="235">
        <v>100000</v>
      </c>
      <c r="J33" s="198" t="s">
        <v>341</v>
      </c>
      <c r="K33" s="75"/>
      <c r="L33" s="75"/>
      <c r="M33" s="75"/>
      <c r="N33" s="72"/>
      <c r="O33" s="72"/>
      <c r="P33" s="72" t="s">
        <v>43</v>
      </c>
      <c r="Q33" s="72"/>
      <c r="R33" s="72"/>
      <c r="S33" s="74"/>
      <c r="T33" s="197" t="s">
        <v>246</v>
      </c>
      <c r="U33" s="198" t="s">
        <v>214</v>
      </c>
      <c r="V33" s="198"/>
      <c r="W33" s="198"/>
      <c r="X33" s="198" t="s">
        <v>242</v>
      </c>
      <c r="Y33" s="198"/>
      <c r="Z33" s="198"/>
      <c r="AA33" s="198"/>
      <c r="AB33" s="198"/>
      <c r="AC33" s="198"/>
      <c r="AD33" s="198"/>
      <c r="AE33" s="198"/>
      <c r="AF33" s="198"/>
      <c r="AG33" s="75"/>
      <c r="AH33" s="75"/>
      <c r="AI33" s="75"/>
      <c r="AJ33" s="23"/>
    </row>
    <row r="34" spans="1:36" ht="92.25" customHeight="1" x14ac:dyDescent="0.3">
      <c r="A34" s="317"/>
      <c r="B34" s="55" t="s">
        <v>83</v>
      </c>
      <c r="C34" s="198" t="s">
        <v>410</v>
      </c>
      <c r="D34" s="198" t="s">
        <v>161</v>
      </c>
      <c r="E34" s="75"/>
      <c r="F34" s="207">
        <v>41821</v>
      </c>
      <c r="G34" s="207">
        <v>43617</v>
      </c>
      <c r="H34" s="208" t="s">
        <v>190</v>
      </c>
      <c r="I34" s="235">
        <v>30000</v>
      </c>
      <c r="J34" s="198" t="s">
        <v>342</v>
      </c>
      <c r="K34" s="75"/>
      <c r="L34" s="75"/>
      <c r="M34" s="75"/>
      <c r="N34" s="72"/>
      <c r="O34" s="72"/>
      <c r="P34" s="72" t="s">
        <v>43</v>
      </c>
      <c r="Q34" s="72"/>
      <c r="R34" s="72"/>
      <c r="S34" s="74"/>
      <c r="T34" s="197" t="s">
        <v>247</v>
      </c>
      <c r="U34" s="198" t="s">
        <v>214</v>
      </c>
      <c r="V34" s="198"/>
      <c r="W34" s="198"/>
      <c r="X34" s="198" t="s">
        <v>240</v>
      </c>
      <c r="Y34" s="198"/>
      <c r="Z34" s="198"/>
      <c r="AA34" s="198"/>
      <c r="AB34" s="198"/>
      <c r="AC34" s="198"/>
      <c r="AD34" s="198"/>
      <c r="AE34" s="198"/>
      <c r="AF34" s="198"/>
      <c r="AG34" s="75"/>
      <c r="AH34" s="75"/>
      <c r="AI34" s="75"/>
      <c r="AJ34" s="23"/>
    </row>
    <row r="35" spans="1:36" ht="89.25" customHeight="1" x14ac:dyDescent="0.3">
      <c r="A35" s="317"/>
      <c r="B35" s="55" t="s">
        <v>84</v>
      </c>
      <c r="C35" s="198" t="s">
        <v>411</v>
      </c>
      <c r="D35" s="198" t="s">
        <v>162</v>
      </c>
      <c r="E35" s="75"/>
      <c r="F35" s="207">
        <v>41883</v>
      </c>
      <c r="G35" s="207">
        <v>42186</v>
      </c>
      <c r="H35" s="208" t="s">
        <v>191</v>
      </c>
      <c r="I35" s="235">
        <v>200000</v>
      </c>
      <c r="J35" s="198" t="s">
        <v>343</v>
      </c>
      <c r="K35" s="75"/>
      <c r="L35" s="75"/>
      <c r="M35" s="75"/>
      <c r="N35" s="72"/>
      <c r="O35" s="72"/>
      <c r="P35" s="72"/>
      <c r="Q35" s="72"/>
      <c r="R35" s="72" t="s">
        <v>43</v>
      </c>
      <c r="S35" s="74"/>
      <c r="T35" s="198" t="s">
        <v>248</v>
      </c>
      <c r="U35" s="198" t="s">
        <v>248</v>
      </c>
      <c r="V35" s="198"/>
      <c r="W35" s="198" t="s">
        <v>217</v>
      </c>
      <c r="X35" s="198" t="s">
        <v>249</v>
      </c>
      <c r="Y35" s="198" t="s">
        <v>277</v>
      </c>
      <c r="Z35" s="198" t="s">
        <v>278</v>
      </c>
      <c r="AA35" s="212"/>
      <c r="AB35" s="212">
        <v>42370</v>
      </c>
      <c r="AC35" s="212">
        <v>43647</v>
      </c>
      <c r="AD35" s="198" t="s">
        <v>279</v>
      </c>
      <c r="AE35" s="198"/>
      <c r="AF35" s="198" t="s">
        <v>280</v>
      </c>
      <c r="AG35" s="75"/>
      <c r="AH35" s="75"/>
      <c r="AI35" s="75"/>
      <c r="AJ35" s="23"/>
    </row>
    <row r="36" spans="1:36" ht="90" customHeight="1" x14ac:dyDescent="0.3">
      <c r="A36" s="318" t="s">
        <v>137</v>
      </c>
      <c r="B36" s="55" t="s">
        <v>85</v>
      </c>
      <c r="C36" s="198" t="s">
        <v>412</v>
      </c>
      <c r="D36" s="198" t="s">
        <v>163</v>
      </c>
      <c r="E36" s="75"/>
      <c r="F36" s="207">
        <v>41821</v>
      </c>
      <c r="G36" s="207">
        <v>41974</v>
      </c>
      <c r="H36" s="208" t="s">
        <v>192</v>
      </c>
      <c r="I36" s="235">
        <v>5000</v>
      </c>
      <c r="J36" s="198" t="s">
        <v>413</v>
      </c>
      <c r="K36" s="75"/>
      <c r="L36" s="75"/>
      <c r="M36" s="75"/>
      <c r="N36" s="72"/>
      <c r="O36" s="72" t="s">
        <v>43</v>
      </c>
      <c r="P36" s="72"/>
      <c r="Q36" s="72"/>
      <c r="R36" s="72"/>
      <c r="S36" s="74"/>
      <c r="T36" s="198" t="s">
        <v>250</v>
      </c>
      <c r="U36" s="198" t="s">
        <v>214</v>
      </c>
      <c r="V36" s="198" t="s">
        <v>250</v>
      </c>
      <c r="W36" s="198" t="s">
        <v>244</v>
      </c>
      <c r="X36" s="198"/>
      <c r="Y36" s="198"/>
      <c r="Z36" s="198"/>
      <c r="AA36" s="198"/>
      <c r="AB36" s="198"/>
      <c r="AC36" s="198" t="s">
        <v>281</v>
      </c>
      <c r="AD36" s="198"/>
      <c r="AE36" s="198" t="s">
        <v>282</v>
      </c>
      <c r="AF36" s="198"/>
      <c r="AG36" s="75"/>
      <c r="AH36" s="75"/>
      <c r="AI36" s="75"/>
      <c r="AJ36" s="23"/>
    </row>
    <row r="37" spans="1:36" ht="72.75" customHeight="1" x14ac:dyDescent="0.3">
      <c r="A37" s="317"/>
      <c r="B37" s="55" t="s">
        <v>86</v>
      </c>
      <c r="C37" s="198" t="s">
        <v>414</v>
      </c>
      <c r="D37" s="198" t="s">
        <v>164</v>
      </c>
      <c r="E37" s="75"/>
      <c r="F37" s="207">
        <v>41821</v>
      </c>
      <c r="G37" s="207">
        <v>43617</v>
      </c>
      <c r="H37" s="208" t="s">
        <v>193</v>
      </c>
      <c r="I37" s="235">
        <v>500000</v>
      </c>
      <c r="J37" s="198" t="s">
        <v>415</v>
      </c>
      <c r="K37" s="75"/>
      <c r="L37" s="75"/>
      <c r="M37" s="75"/>
      <c r="N37" s="72"/>
      <c r="O37" s="72"/>
      <c r="P37" s="72"/>
      <c r="Q37" s="72" t="s">
        <v>43</v>
      </c>
      <c r="R37" s="72"/>
      <c r="S37" s="74"/>
      <c r="T37" s="198" t="s">
        <v>251</v>
      </c>
      <c r="U37" s="198" t="s">
        <v>214</v>
      </c>
      <c r="V37" s="198" t="s">
        <v>252</v>
      </c>
      <c r="W37" s="198" t="s">
        <v>217</v>
      </c>
      <c r="X37" s="198"/>
      <c r="Y37" s="198"/>
      <c r="Z37" s="198"/>
      <c r="AA37" s="198"/>
      <c r="AB37" s="198"/>
      <c r="AC37" s="198"/>
      <c r="AD37" s="198" t="s">
        <v>283</v>
      </c>
      <c r="AE37" s="198" t="s">
        <v>284</v>
      </c>
      <c r="AF37" s="198"/>
      <c r="AG37" s="75"/>
      <c r="AH37" s="75"/>
      <c r="AI37" s="75"/>
      <c r="AJ37" s="23"/>
    </row>
    <row r="38" spans="1:36" ht="62.25" customHeight="1" x14ac:dyDescent="0.3">
      <c r="A38" s="317"/>
      <c r="B38" s="55" t="s">
        <v>87</v>
      </c>
      <c r="C38" s="198" t="s">
        <v>416</v>
      </c>
      <c r="D38" s="198" t="s">
        <v>165</v>
      </c>
      <c r="E38" s="75"/>
      <c r="F38" s="207">
        <v>42005</v>
      </c>
      <c r="G38" s="207">
        <v>42156</v>
      </c>
      <c r="H38" s="208" t="s">
        <v>179</v>
      </c>
      <c r="I38" s="235">
        <v>30000</v>
      </c>
      <c r="J38" s="198" t="s">
        <v>417</v>
      </c>
      <c r="K38" s="75"/>
      <c r="L38" s="75"/>
      <c r="M38" s="75"/>
      <c r="N38" s="72"/>
      <c r="O38" s="72"/>
      <c r="P38" s="72"/>
      <c r="Q38" s="72" t="s">
        <v>43</v>
      </c>
      <c r="R38" s="72"/>
      <c r="S38" s="74" t="s">
        <v>289</v>
      </c>
      <c r="T38" s="198"/>
      <c r="U38" s="198" t="s">
        <v>214</v>
      </c>
      <c r="V38" s="198"/>
      <c r="W38" s="198"/>
      <c r="X38" s="198" t="s">
        <v>253</v>
      </c>
      <c r="Y38" s="198"/>
      <c r="Z38" s="198"/>
      <c r="AA38" s="198"/>
      <c r="AB38" s="198"/>
      <c r="AC38" s="198"/>
      <c r="AD38" s="198"/>
      <c r="AE38" s="198"/>
      <c r="AF38" s="198"/>
      <c r="AG38" s="75"/>
      <c r="AH38" s="75"/>
      <c r="AI38" s="75"/>
      <c r="AJ38" s="23"/>
    </row>
    <row r="39" spans="1:36" ht="77.25" customHeight="1" x14ac:dyDescent="0.3">
      <c r="A39" s="317"/>
      <c r="B39" s="55" t="s">
        <v>88</v>
      </c>
      <c r="C39" s="198" t="s">
        <v>418</v>
      </c>
      <c r="D39" s="198" t="s">
        <v>166</v>
      </c>
      <c r="E39" s="75"/>
      <c r="F39" s="207">
        <v>41821</v>
      </c>
      <c r="G39" s="207">
        <v>43617</v>
      </c>
      <c r="H39" s="208" t="s">
        <v>194</v>
      </c>
      <c r="I39" s="235">
        <v>50000</v>
      </c>
      <c r="J39" s="198" t="s">
        <v>419</v>
      </c>
      <c r="K39" s="75"/>
      <c r="L39" s="75"/>
      <c r="M39" s="75"/>
      <c r="N39" s="72"/>
      <c r="O39" s="72"/>
      <c r="P39" s="72"/>
      <c r="Q39" s="72" t="s">
        <v>43</v>
      </c>
      <c r="R39" s="72"/>
      <c r="S39" s="74"/>
      <c r="T39" s="198"/>
      <c r="U39" s="198" t="s">
        <v>254</v>
      </c>
      <c r="V39" s="198"/>
      <c r="W39" s="198"/>
      <c r="X39" s="198"/>
      <c r="Y39" s="198"/>
      <c r="Z39" s="198"/>
      <c r="AA39" s="198"/>
      <c r="AB39" s="198"/>
      <c r="AC39" s="198"/>
      <c r="AD39" s="198"/>
      <c r="AE39" s="198" t="s">
        <v>285</v>
      </c>
      <c r="AF39" s="198"/>
      <c r="AG39" s="75"/>
      <c r="AH39" s="75"/>
      <c r="AI39" s="75"/>
      <c r="AJ39" s="23"/>
    </row>
    <row r="40" spans="1:36" ht="82.5" customHeight="1" x14ac:dyDescent="0.3">
      <c r="A40" s="317"/>
      <c r="B40" s="55" t="s">
        <v>89</v>
      </c>
      <c r="C40" s="198" t="s">
        <v>420</v>
      </c>
      <c r="D40" s="198" t="s">
        <v>167</v>
      </c>
      <c r="E40" s="75"/>
      <c r="F40" s="207">
        <v>41821</v>
      </c>
      <c r="G40" s="207">
        <v>43617</v>
      </c>
      <c r="H40" s="208" t="s">
        <v>195</v>
      </c>
      <c r="I40" s="235">
        <v>25000</v>
      </c>
      <c r="J40" s="198" t="s">
        <v>421</v>
      </c>
      <c r="K40" s="75"/>
      <c r="L40" s="75"/>
      <c r="M40" s="75"/>
      <c r="N40" s="72"/>
      <c r="O40" s="72"/>
      <c r="P40" s="72" t="s">
        <v>43</v>
      </c>
      <c r="Q40" s="72"/>
      <c r="R40" s="72"/>
      <c r="S40" s="74"/>
      <c r="T40" s="198" t="s">
        <v>226</v>
      </c>
      <c r="U40" s="198" t="s">
        <v>214</v>
      </c>
      <c r="V40" s="198"/>
      <c r="W40" s="198"/>
      <c r="X40" s="198" t="s">
        <v>255</v>
      </c>
      <c r="Y40" s="198"/>
      <c r="Z40" s="198"/>
      <c r="AA40" s="198"/>
      <c r="AB40" s="198"/>
      <c r="AC40" s="198"/>
      <c r="AD40" s="198"/>
      <c r="AE40" s="198" t="s">
        <v>285</v>
      </c>
      <c r="AF40" s="198"/>
      <c r="AG40" s="75"/>
      <c r="AH40" s="75"/>
      <c r="AI40" s="75"/>
      <c r="AJ40" s="23"/>
    </row>
    <row r="41" spans="1:36" ht="56.25" customHeight="1" x14ac:dyDescent="0.3">
      <c r="A41" s="317"/>
      <c r="B41" s="55" t="s">
        <v>90</v>
      </c>
      <c r="C41" s="198" t="s">
        <v>422</v>
      </c>
      <c r="D41" s="198" t="s">
        <v>168</v>
      </c>
      <c r="E41" s="75"/>
      <c r="F41" s="207">
        <v>41821</v>
      </c>
      <c r="G41" s="207">
        <v>43617</v>
      </c>
      <c r="H41" s="208" t="s">
        <v>196</v>
      </c>
      <c r="I41" s="235">
        <v>5000</v>
      </c>
      <c r="J41" s="198" t="s">
        <v>179</v>
      </c>
      <c r="K41" s="75"/>
      <c r="L41" s="75"/>
      <c r="M41" s="75"/>
      <c r="N41" s="72"/>
      <c r="O41" s="72"/>
      <c r="P41" s="72" t="s">
        <v>43</v>
      </c>
      <c r="Q41" s="72"/>
      <c r="R41" s="72"/>
      <c r="S41" s="74"/>
      <c r="T41" s="198" t="s">
        <v>246</v>
      </c>
      <c r="U41" s="198" t="s">
        <v>214</v>
      </c>
      <c r="V41" s="198"/>
      <c r="W41" s="198"/>
      <c r="X41" s="198" t="s">
        <v>255</v>
      </c>
      <c r="Y41" s="198"/>
      <c r="Z41" s="198"/>
      <c r="AA41" s="198"/>
      <c r="AB41" s="198"/>
      <c r="AC41" s="198"/>
      <c r="AD41" s="198"/>
      <c r="AE41" s="198"/>
      <c r="AF41" s="198"/>
      <c r="AG41" s="75"/>
      <c r="AH41" s="75"/>
      <c r="AI41" s="75"/>
      <c r="AJ41" s="23"/>
    </row>
    <row r="42" spans="1:36" ht="57.75" customHeight="1" x14ac:dyDescent="0.3">
      <c r="A42" s="317"/>
      <c r="B42" s="55" t="s">
        <v>91</v>
      </c>
      <c r="C42" s="198" t="s">
        <v>423</v>
      </c>
      <c r="D42" s="198" t="s">
        <v>169</v>
      </c>
      <c r="E42" s="75"/>
      <c r="F42" s="207">
        <v>41821</v>
      </c>
      <c r="G42" s="207">
        <v>43617</v>
      </c>
      <c r="H42" s="208" t="s">
        <v>197</v>
      </c>
      <c r="I42" s="235">
        <v>150000</v>
      </c>
      <c r="J42" s="198" t="s">
        <v>351</v>
      </c>
      <c r="K42" s="75"/>
      <c r="L42" s="75"/>
      <c r="M42" s="75"/>
      <c r="N42" s="72"/>
      <c r="O42" s="72"/>
      <c r="P42" s="72"/>
      <c r="Q42" s="72" t="s">
        <v>43</v>
      </c>
      <c r="R42" s="72"/>
      <c r="S42" s="74"/>
      <c r="T42" s="198" t="s">
        <v>251</v>
      </c>
      <c r="U42" s="198" t="s">
        <v>214</v>
      </c>
      <c r="V42" s="198"/>
      <c r="W42" s="198" t="s">
        <v>228</v>
      </c>
      <c r="X42" s="198"/>
      <c r="Y42" s="198"/>
      <c r="Z42" s="198"/>
      <c r="AA42" s="198"/>
      <c r="AB42" s="198"/>
      <c r="AC42" s="198"/>
      <c r="AD42" s="198"/>
      <c r="AE42" s="198"/>
      <c r="AF42" s="198"/>
      <c r="AG42" s="75"/>
      <c r="AH42" s="75"/>
      <c r="AI42" s="75"/>
      <c r="AJ42" s="23"/>
    </row>
    <row r="43" spans="1:36" ht="63.75" customHeight="1" x14ac:dyDescent="0.3">
      <c r="A43" s="317"/>
      <c r="B43" s="55" t="s">
        <v>92</v>
      </c>
      <c r="C43" s="198" t="s">
        <v>424</v>
      </c>
      <c r="D43" s="198" t="s">
        <v>170</v>
      </c>
      <c r="E43" s="75"/>
      <c r="F43" s="207">
        <v>41821</v>
      </c>
      <c r="G43" s="207">
        <v>41974</v>
      </c>
      <c r="H43" s="208" t="s">
        <v>198</v>
      </c>
      <c r="I43" s="235">
        <v>5000</v>
      </c>
      <c r="J43" s="198" t="s">
        <v>425</v>
      </c>
      <c r="K43" s="75"/>
      <c r="L43" s="75"/>
      <c r="M43" s="75"/>
      <c r="N43" s="72"/>
      <c r="O43" s="72" t="s">
        <v>43</v>
      </c>
      <c r="P43" s="72"/>
      <c r="Q43" s="72"/>
      <c r="R43" s="72"/>
      <c r="S43" s="74"/>
      <c r="T43" s="197" t="s">
        <v>256</v>
      </c>
      <c r="U43" s="198" t="s">
        <v>214</v>
      </c>
      <c r="V43" s="198"/>
      <c r="W43" s="198" t="s">
        <v>234</v>
      </c>
      <c r="X43" s="198"/>
      <c r="Y43" s="198"/>
      <c r="Z43" s="198"/>
      <c r="AA43" s="198"/>
      <c r="AB43" s="198"/>
      <c r="AC43" s="198" t="s">
        <v>274</v>
      </c>
      <c r="AD43" s="198"/>
      <c r="AE43" s="198" t="s">
        <v>286</v>
      </c>
      <c r="AF43" s="198"/>
      <c r="AG43" s="75"/>
      <c r="AH43" s="75"/>
      <c r="AI43" s="75"/>
      <c r="AJ43" s="23"/>
    </row>
    <row r="44" spans="1:36" ht="90" customHeight="1" x14ac:dyDescent="0.3">
      <c r="A44" s="317"/>
      <c r="B44" s="55" t="s">
        <v>93</v>
      </c>
      <c r="C44" s="198" t="s">
        <v>426</v>
      </c>
      <c r="D44" s="198" t="s">
        <v>171</v>
      </c>
      <c r="E44" s="75"/>
      <c r="F44" s="207">
        <v>42005</v>
      </c>
      <c r="G44" s="207">
        <v>42370</v>
      </c>
      <c r="H44" s="208" t="s">
        <v>198</v>
      </c>
      <c r="I44" s="235">
        <v>15000</v>
      </c>
      <c r="J44" s="198" t="s">
        <v>353</v>
      </c>
      <c r="K44" s="75"/>
      <c r="L44" s="75"/>
      <c r="M44" s="75"/>
      <c r="N44" s="72"/>
      <c r="O44" s="72"/>
      <c r="P44" s="72" t="s">
        <v>43</v>
      </c>
      <c r="Q44" s="72"/>
      <c r="R44" s="72"/>
      <c r="S44" s="74"/>
      <c r="T44" s="198" t="s">
        <v>257</v>
      </c>
      <c r="U44" s="198" t="s">
        <v>214</v>
      </c>
      <c r="V44" s="198"/>
      <c r="W44" s="198" t="s">
        <v>234</v>
      </c>
      <c r="X44" s="198"/>
      <c r="Y44" s="198"/>
      <c r="Z44" s="198"/>
      <c r="AA44" s="198"/>
      <c r="AB44" s="198"/>
      <c r="AC44" s="198" t="s">
        <v>287</v>
      </c>
      <c r="AD44" s="198"/>
      <c r="AE44" s="198"/>
      <c r="AF44" s="198"/>
      <c r="AG44" s="75"/>
      <c r="AH44" s="75"/>
      <c r="AI44" s="75"/>
      <c r="AJ44" s="23"/>
    </row>
    <row r="45" spans="1:36" ht="63.75" customHeight="1" x14ac:dyDescent="0.3">
      <c r="A45" s="319"/>
      <c r="B45" s="55" t="s">
        <v>94</v>
      </c>
      <c r="C45" s="198" t="s">
        <v>427</v>
      </c>
      <c r="D45" s="198" t="s">
        <v>172</v>
      </c>
      <c r="E45" s="75"/>
      <c r="F45" s="207">
        <v>41821</v>
      </c>
      <c r="G45" s="207">
        <v>43617</v>
      </c>
      <c r="H45" s="208" t="s">
        <v>181</v>
      </c>
      <c r="I45" s="235">
        <v>5000</v>
      </c>
      <c r="J45" s="198" t="s">
        <v>354</v>
      </c>
      <c r="K45" s="75"/>
      <c r="L45" s="75"/>
      <c r="M45" s="75"/>
      <c r="N45" s="72"/>
      <c r="O45" s="72"/>
      <c r="P45" s="72" t="s">
        <v>43</v>
      </c>
      <c r="Q45" s="72"/>
      <c r="R45" s="72"/>
      <c r="S45" s="74"/>
      <c r="T45" s="198" t="s">
        <v>223</v>
      </c>
      <c r="U45" s="198" t="s">
        <v>214</v>
      </c>
      <c r="V45" s="198"/>
      <c r="W45" s="198"/>
      <c r="X45" s="198" t="s">
        <v>258</v>
      </c>
      <c r="Y45" s="198"/>
      <c r="Z45" s="198"/>
      <c r="AA45" s="198"/>
      <c r="AB45" s="198"/>
      <c r="AC45" s="198"/>
      <c r="AD45" s="198"/>
      <c r="AE45" s="198"/>
      <c r="AF45" s="198"/>
      <c r="AG45" s="75"/>
      <c r="AH45" s="75"/>
      <c r="AI45" s="75"/>
      <c r="AJ45" s="23"/>
    </row>
    <row r="46" spans="1:36" ht="66" customHeight="1" x14ac:dyDescent="0.3">
      <c r="A46" s="318" t="s">
        <v>138</v>
      </c>
      <c r="B46" s="55" t="s">
        <v>128</v>
      </c>
      <c r="C46" s="198" t="s">
        <v>428</v>
      </c>
      <c r="D46" s="198" t="s">
        <v>173</v>
      </c>
      <c r="E46" s="75"/>
      <c r="F46" s="207">
        <v>42156</v>
      </c>
      <c r="G46" s="207">
        <v>43647</v>
      </c>
      <c r="H46" s="208" t="s">
        <v>199</v>
      </c>
      <c r="I46" s="235">
        <v>5000</v>
      </c>
      <c r="J46" s="198" t="s">
        <v>429</v>
      </c>
      <c r="K46" s="75"/>
      <c r="L46" s="75"/>
      <c r="M46" s="75"/>
      <c r="N46" s="72"/>
      <c r="O46" s="72"/>
      <c r="P46" s="72"/>
      <c r="Q46" s="72" t="s">
        <v>43</v>
      </c>
      <c r="R46" s="72"/>
      <c r="S46" s="74"/>
      <c r="T46" s="198" t="s">
        <v>259</v>
      </c>
      <c r="U46" s="198" t="s">
        <v>260</v>
      </c>
      <c r="V46" s="198"/>
      <c r="W46" s="198" t="s">
        <v>261</v>
      </c>
      <c r="X46" s="198" t="s">
        <v>262</v>
      </c>
      <c r="Y46" s="198"/>
      <c r="Z46" s="198"/>
      <c r="AA46" s="198"/>
      <c r="AB46" s="198"/>
      <c r="AC46" s="198"/>
      <c r="AD46" s="198"/>
      <c r="AE46" s="198" t="s">
        <v>288</v>
      </c>
      <c r="AF46" s="198"/>
      <c r="AG46" s="75"/>
      <c r="AH46" s="75"/>
      <c r="AI46" s="75"/>
      <c r="AJ46" s="23"/>
    </row>
    <row r="47" spans="1:36" ht="108.75" customHeight="1" x14ac:dyDescent="0.3">
      <c r="A47" s="317"/>
      <c r="B47" s="55" t="s">
        <v>129</v>
      </c>
      <c r="C47" s="198" t="s">
        <v>430</v>
      </c>
      <c r="D47" s="198" t="s">
        <v>174</v>
      </c>
      <c r="E47" s="75"/>
      <c r="F47" s="207">
        <v>42917</v>
      </c>
      <c r="G47" s="207">
        <v>43617</v>
      </c>
      <c r="H47" s="208" t="s">
        <v>198</v>
      </c>
      <c r="I47" s="235">
        <v>200000</v>
      </c>
      <c r="J47" s="198" t="s">
        <v>431</v>
      </c>
      <c r="K47" s="75"/>
      <c r="L47" s="75"/>
      <c r="M47" s="75"/>
      <c r="N47" s="72" t="s">
        <v>43</v>
      </c>
      <c r="O47" s="72"/>
      <c r="P47" s="72"/>
      <c r="Q47" s="72"/>
      <c r="R47" s="72"/>
      <c r="S47" s="74"/>
      <c r="T47" s="198"/>
      <c r="U47" s="198"/>
      <c r="V47" s="198"/>
      <c r="W47" s="198"/>
      <c r="X47" s="198"/>
      <c r="Y47" s="198"/>
      <c r="Z47" s="198"/>
      <c r="AA47" s="198"/>
      <c r="AB47" s="198"/>
      <c r="AC47" s="198"/>
      <c r="AD47" s="198"/>
      <c r="AE47" s="198"/>
      <c r="AF47" s="198"/>
      <c r="AG47" s="75"/>
      <c r="AH47" s="75"/>
      <c r="AI47" s="75"/>
      <c r="AJ47" s="23"/>
    </row>
    <row r="48" spans="1:36" s="204" customFormat="1" ht="75" customHeight="1" x14ac:dyDescent="0.3">
      <c r="A48" s="319"/>
      <c r="B48" s="55" t="s">
        <v>130</v>
      </c>
      <c r="C48" s="198" t="s">
        <v>432</v>
      </c>
      <c r="D48" s="198" t="s">
        <v>174</v>
      </c>
      <c r="E48" s="75"/>
      <c r="F48" s="207">
        <v>42339</v>
      </c>
      <c r="G48" s="207">
        <v>43556</v>
      </c>
      <c r="H48" s="208" t="s">
        <v>194</v>
      </c>
      <c r="I48" s="235">
        <v>100000</v>
      </c>
      <c r="J48" s="198" t="s">
        <v>370</v>
      </c>
      <c r="K48" s="75"/>
      <c r="L48" s="75"/>
      <c r="M48" s="75"/>
      <c r="N48" s="72" t="s">
        <v>43</v>
      </c>
      <c r="O48" s="72"/>
      <c r="P48" s="72"/>
      <c r="Q48" s="72"/>
      <c r="R48" s="72"/>
      <c r="S48" s="74"/>
      <c r="T48" s="198"/>
      <c r="U48" s="198"/>
      <c r="V48" s="198"/>
      <c r="W48" s="198"/>
      <c r="X48" s="198"/>
      <c r="Y48" s="198"/>
      <c r="Z48" s="198"/>
      <c r="AA48" s="198"/>
      <c r="AB48" s="198"/>
      <c r="AC48" s="198"/>
      <c r="AD48" s="198"/>
      <c r="AE48" s="198"/>
      <c r="AF48" s="198"/>
      <c r="AG48" s="75"/>
      <c r="AH48" s="75"/>
      <c r="AI48" s="75"/>
      <c r="AJ48" s="203"/>
    </row>
    <row r="49" spans="1:36" s="50" customFormat="1" ht="15" customHeight="1" x14ac:dyDescent="0.3">
      <c r="A49" s="283"/>
      <c r="B49" s="256"/>
      <c r="C49" s="284"/>
      <c r="D49" s="284"/>
      <c r="F49" s="285"/>
      <c r="G49" s="285"/>
      <c r="H49" s="286"/>
      <c r="I49" s="287"/>
      <c r="J49" s="284"/>
      <c r="S49" s="202"/>
      <c r="T49" s="284"/>
      <c r="U49" s="284"/>
      <c r="V49" s="284"/>
      <c r="W49" s="284"/>
      <c r="X49" s="284"/>
      <c r="Y49" s="284"/>
      <c r="Z49" s="284"/>
      <c r="AA49" s="284"/>
      <c r="AB49" s="284"/>
      <c r="AC49" s="284"/>
      <c r="AD49" s="284"/>
      <c r="AE49" s="284"/>
      <c r="AF49" s="284"/>
      <c r="AJ49" s="112"/>
    </row>
    <row r="50" spans="1:36" s="50" customFormat="1" ht="5.25" customHeight="1" x14ac:dyDescent="0.3">
      <c r="A50" s="283"/>
      <c r="B50" s="256"/>
      <c r="C50" s="284"/>
      <c r="D50" s="284"/>
      <c r="F50" s="285"/>
      <c r="G50" s="285"/>
      <c r="H50" s="286"/>
      <c r="I50" s="287"/>
      <c r="J50" s="284"/>
      <c r="S50" s="202"/>
      <c r="T50" s="284"/>
      <c r="U50" s="284"/>
      <c r="V50" s="284"/>
      <c r="W50" s="284"/>
      <c r="X50" s="284"/>
      <c r="Y50" s="284"/>
      <c r="Z50" s="284"/>
      <c r="AA50" s="284"/>
      <c r="AB50" s="284"/>
      <c r="AC50" s="284"/>
      <c r="AD50" s="284"/>
      <c r="AE50" s="284"/>
      <c r="AF50" s="284"/>
      <c r="AJ50" s="112"/>
    </row>
    <row r="51" spans="1:36" s="50" customFormat="1" ht="12.75" customHeight="1" x14ac:dyDescent="0.3">
      <c r="A51" s="283"/>
      <c r="B51" s="256"/>
      <c r="C51" s="284"/>
      <c r="D51" s="284"/>
      <c r="F51" s="285"/>
      <c r="G51" s="285"/>
      <c r="H51" s="286"/>
      <c r="I51" s="287"/>
      <c r="J51" s="284"/>
      <c r="S51" s="202"/>
      <c r="T51" s="284"/>
      <c r="U51" s="284"/>
      <c r="V51" s="284"/>
      <c r="W51" s="284"/>
      <c r="X51" s="284"/>
      <c r="Y51" s="284"/>
      <c r="Z51" s="284"/>
      <c r="AA51" s="284"/>
      <c r="AB51" s="284"/>
      <c r="AC51" s="284"/>
      <c r="AD51" s="284"/>
      <c r="AE51" s="284"/>
      <c r="AF51" s="284"/>
      <c r="AJ51" s="112"/>
    </row>
    <row r="52" spans="1:36" s="50" customFormat="1" ht="8.25" customHeight="1" x14ac:dyDescent="0.3">
      <c r="A52" s="283"/>
      <c r="B52" s="256"/>
      <c r="C52" s="284"/>
      <c r="D52" s="284"/>
      <c r="F52" s="285"/>
      <c r="G52" s="285"/>
      <c r="H52" s="286"/>
      <c r="I52" s="287"/>
      <c r="J52" s="284"/>
      <c r="S52" s="202"/>
      <c r="T52" s="284"/>
      <c r="U52" s="284"/>
      <c r="V52" s="284"/>
      <c r="W52" s="284"/>
      <c r="X52" s="284"/>
      <c r="Y52" s="284"/>
      <c r="Z52" s="284"/>
      <c r="AA52" s="284"/>
      <c r="AB52" s="284"/>
      <c r="AC52" s="284"/>
      <c r="AD52" s="284"/>
      <c r="AE52" s="284"/>
      <c r="AF52" s="284"/>
      <c r="AJ52" s="112"/>
    </row>
    <row r="53" spans="1:36" s="50" customFormat="1" ht="3.75" customHeight="1" x14ac:dyDescent="0.3">
      <c r="A53" s="283"/>
      <c r="B53" s="256"/>
      <c r="C53" s="284"/>
      <c r="D53" s="284"/>
      <c r="F53" s="285"/>
      <c r="G53" s="285"/>
      <c r="H53" s="286"/>
      <c r="I53" s="287"/>
      <c r="J53" s="284"/>
      <c r="S53" s="202"/>
      <c r="T53" s="284"/>
      <c r="U53" s="284"/>
      <c r="V53" s="284"/>
      <c r="W53" s="284"/>
      <c r="X53" s="284"/>
      <c r="Y53" s="284"/>
      <c r="Z53" s="284"/>
      <c r="AA53" s="284"/>
      <c r="AB53" s="284"/>
      <c r="AC53" s="284"/>
      <c r="AD53" s="284"/>
      <c r="AE53" s="284"/>
      <c r="AF53" s="284"/>
      <c r="AJ53" s="112"/>
    </row>
    <row r="54" spans="1:36" s="50" customFormat="1" ht="6.75" customHeight="1" x14ac:dyDescent="0.3">
      <c r="A54" s="283"/>
      <c r="B54" s="256"/>
      <c r="C54" s="284"/>
      <c r="D54" s="284"/>
      <c r="F54" s="285"/>
      <c r="G54" s="285"/>
      <c r="H54" s="286"/>
      <c r="I54" s="287"/>
      <c r="J54" s="284"/>
      <c r="S54" s="202"/>
      <c r="T54" s="284"/>
      <c r="U54" s="284"/>
      <c r="V54" s="284"/>
      <c r="W54" s="284"/>
      <c r="X54" s="284"/>
      <c r="Y54" s="284"/>
      <c r="Z54" s="284"/>
      <c r="AA54" s="284"/>
      <c r="AB54" s="284"/>
      <c r="AC54" s="284"/>
      <c r="AD54" s="284"/>
      <c r="AE54" s="284"/>
      <c r="AF54" s="284"/>
      <c r="AJ54" s="112"/>
    </row>
    <row r="55" spans="1:36" s="50" customFormat="1" ht="9" customHeight="1" x14ac:dyDescent="0.3">
      <c r="A55" s="256"/>
      <c r="B55" s="201"/>
      <c r="S55" s="202"/>
      <c r="AJ55" s="112"/>
    </row>
    <row r="56" spans="1:36" s="50" customFormat="1" ht="6.75" customHeight="1" x14ac:dyDescent="0.3">
      <c r="A56" s="256"/>
      <c r="B56" s="256"/>
      <c r="C56" s="256"/>
      <c r="D56" s="256"/>
      <c r="E56" s="256"/>
      <c r="F56" s="256"/>
      <c r="G56" s="256"/>
      <c r="H56" s="256"/>
      <c r="I56" s="256"/>
      <c r="J56" s="256"/>
      <c r="K56" s="256"/>
      <c r="L56" s="256"/>
      <c r="M56" s="256"/>
      <c r="S56" s="202"/>
      <c r="AJ56" s="112"/>
    </row>
    <row r="57" spans="1:36" s="50" customFormat="1" ht="7.5" customHeight="1" x14ac:dyDescent="0.3">
      <c r="A57" s="256"/>
      <c r="B57" s="256"/>
      <c r="C57" s="256"/>
      <c r="D57" s="256"/>
      <c r="E57" s="256"/>
      <c r="F57" s="256"/>
      <c r="G57" s="256"/>
      <c r="H57" s="256"/>
      <c r="I57" s="256"/>
      <c r="J57" s="256"/>
      <c r="K57" s="256"/>
      <c r="L57" s="256"/>
      <c r="M57" s="256"/>
      <c r="S57" s="202"/>
      <c r="AJ57" s="112"/>
    </row>
    <row r="58" spans="1:36" s="50" customFormat="1" ht="9.75" customHeight="1" x14ac:dyDescent="0.3">
      <c r="A58" s="256"/>
      <c r="B58" s="256"/>
      <c r="C58" s="256"/>
      <c r="D58" s="256"/>
      <c r="E58" s="256"/>
      <c r="F58" s="256"/>
      <c r="G58" s="256"/>
      <c r="H58" s="256"/>
      <c r="I58" s="256"/>
      <c r="J58" s="256"/>
      <c r="K58" s="256"/>
      <c r="L58" s="256"/>
      <c r="M58" s="256"/>
      <c r="S58" s="202"/>
      <c r="AJ58" s="112"/>
    </row>
    <row r="59" spans="1:36" s="50" customFormat="1" ht="9" customHeight="1" x14ac:dyDescent="0.3">
      <c r="A59" s="256"/>
      <c r="B59" s="256"/>
      <c r="C59" s="256"/>
      <c r="D59" s="256"/>
      <c r="E59" s="256"/>
      <c r="F59" s="256"/>
      <c r="G59" s="256"/>
      <c r="H59" s="256"/>
      <c r="I59" s="256"/>
      <c r="J59" s="256"/>
      <c r="K59" s="256"/>
      <c r="L59" s="256"/>
      <c r="M59" s="256"/>
      <c r="S59" s="202"/>
      <c r="AJ59" s="112"/>
    </row>
    <row r="60" spans="1:36" s="50" customFormat="1" ht="6.75" customHeight="1" x14ac:dyDescent="0.3">
      <c r="A60" s="256"/>
      <c r="B60" s="256"/>
      <c r="C60" s="256"/>
      <c r="D60" s="256"/>
      <c r="E60" s="256"/>
      <c r="F60" s="256"/>
      <c r="G60" s="256"/>
      <c r="H60" s="256"/>
      <c r="I60" s="256"/>
      <c r="J60" s="256"/>
      <c r="K60" s="256"/>
      <c r="L60" s="256"/>
      <c r="M60" s="256"/>
      <c r="S60" s="202"/>
      <c r="AJ60" s="112"/>
    </row>
    <row r="61" spans="1:36" s="50" customFormat="1" ht="7.5" customHeight="1" x14ac:dyDescent="0.3">
      <c r="A61" s="256"/>
      <c r="B61" s="256"/>
      <c r="C61" s="256"/>
      <c r="D61" s="256"/>
      <c r="E61" s="256"/>
      <c r="F61" s="256"/>
      <c r="G61" s="256"/>
      <c r="H61" s="256"/>
      <c r="I61" s="256"/>
      <c r="J61" s="256"/>
      <c r="K61" s="256"/>
      <c r="L61" s="256"/>
      <c r="M61" s="256"/>
      <c r="S61" s="202"/>
      <c r="AJ61" s="112"/>
    </row>
    <row r="62" spans="1:36" s="50" customFormat="1" ht="4.5" customHeight="1" x14ac:dyDescent="0.3">
      <c r="A62" s="256"/>
      <c r="B62" s="256"/>
      <c r="C62" s="256"/>
      <c r="D62" s="256"/>
      <c r="E62" s="256"/>
      <c r="F62" s="256"/>
      <c r="G62" s="256"/>
      <c r="H62" s="256"/>
      <c r="I62" s="256"/>
      <c r="J62" s="256"/>
      <c r="K62" s="256"/>
      <c r="L62" s="256"/>
      <c r="M62" s="256"/>
      <c r="S62" s="202"/>
      <c r="AJ62" s="112"/>
    </row>
    <row r="63" spans="1:36" s="50" customFormat="1" ht="5.25" customHeight="1" x14ac:dyDescent="0.3">
      <c r="A63" s="256"/>
      <c r="B63" s="256"/>
      <c r="C63" s="256"/>
      <c r="D63" s="256"/>
      <c r="E63" s="256"/>
      <c r="F63" s="256"/>
      <c r="G63" s="256"/>
      <c r="H63" s="256"/>
      <c r="I63" s="256"/>
      <c r="J63" s="256"/>
      <c r="K63" s="256"/>
      <c r="L63" s="256"/>
      <c r="M63" s="256"/>
      <c r="S63" s="202"/>
      <c r="AJ63" s="112"/>
    </row>
    <row r="64" spans="1:36" s="50" customFormat="1" ht="3" customHeight="1" x14ac:dyDescent="0.3">
      <c r="A64" s="256"/>
      <c r="B64" s="256"/>
      <c r="C64" s="256"/>
      <c r="D64" s="256"/>
      <c r="E64" s="256"/>
      <c r="F64" s="256"/>
      <c r="G64" s="256"/>
      <c r="H64" s="256"/>
      <c r="I64" s="256"/>
      <c r="J64" s="256"/>
      <c r="K64" s="256"/>
      <c r="L64" s="256"/>
      <c r="M64" s="256"/>
      <c r="S64" s="202"/>
      <c r="AJ64" s="112"/>
    </row>
    <row r="65" spans="1:36" ht="9" customHeight="1" x14ac:dyDescent="0.3">
      <c r="B65" s="76"/>
      <c r="AJ65" s="23"/>
    </row>
    <row r="66" spans="1:36" ht="17.25" hidden="1" customHeight="1" x14ac:dyDescent="0.3">
      <c r="B66" s="76"/>
      <c r="AJ66" s="23"/>
    </row>
    <row r="67" spans="1:36" ht="9" customHeight="1" x14ac:dyDescent="0.3">
      <c r="B67" s="76"/>
      <c r="AJ67" s="23"/>
    </row>
    <row r="68" spans="1:36" ht="9.75" customHeight="1" x14ac:dyDescent="0.3">
      <c r="B68" s="76"/>
      <c r="AJ68" s="23"/>
    </row>
    <row r="69" spans="1:36" ht="1.5" customHeight="1" thickBot="1" x14ac:dyDescent="0.35">
      <c r="L69" s="86"/>
      <c r="AJ69" s="23"/>
    </row>
    <row r="70" spans="1:36" ht="26.25" customHeight="1" thickBot="1" x14ac:dyDescent="0.35">
      <c r="A70" s="82" t="s">
        <v>104</v>
      </c>
      <c r="B70" s="282"/>
      <c r="C70" s="83"/>
      <c r="D70" s="83"/>
      <c r="E70" s="83"/>
      <c r="F70" s="83"/>
      <c r="G70" s="83"/>
      <c r="H70" s="83"/>
      <c r="I70" s="83"/>
      <c r="J70" s="83"/>
      <c r="K70" s="83"/>
      <c r="L70" s="85"/>
      <c r="M70" s="84"/>
      <c r="AJ70" s="23"/>
    </row>
    <row r="71" spans="1:36" ht="26.25" customHeight="1" thickBot="1" x14ac:dyDescent="0.35">
      <c r="A71" s="58"/>
      <c r="B71" s="59"/>
      <c r="C71" s="59"/>
      <c r="D71" s="60"/>
      <c r="E71" s="60"/>
      <c r="F71" s="60"/>
      <c r="G71" s="60"/>
      <c r="H71" s="60"/>
      <c r="I71" s="60"/>
      <c r="J71" s="60"/>
      <c r="K71" s="60"/>
      <c r="L71" s="60"/>
      <c r="M71" s="60"/>
      <c r="N71" s="60"/>
      <c r="AJ71" s="23"/>
    </row>
    <row r="72" spans="1:36" ht="43.5" customHeight="1" thickBot="1" x14ac:dyDescent="0.35">
      <c r="A72" s="64" t="s">
        <v>103</v>
      </c>
      <c r="B72" s="65"/>
      <c r="C72" s="66">
        <v>2</v>
      </c>
      <c r="AJ72" s="23"/>
    </row>
    <row r="73" spans="1:36" x14ac:dyDescent="0.3">
      <c r="AJ73" s="23"/>
    </row>
    <row r="74" spans="1:36" ht="15.6" x14ac:dyDescent="0.3">
      <c r="A74" s="322" t="s">
        <v>105</v>
      </c>
      <c r="B74" s="296" t="s">
        <v>57</v>
      </c>
      <c r="C74" s="296" t="s">
        <v>47</v>
      </c>
      <c r="D74" s="296" t="s">
        <v>48</v>
      </c>
      <c r="E74" s="324" t="s">
        <v>49</v>
      </c>
      <c r="F74" s="296" t="s">
        <v>50</v>
      </c>
      <c r="G74" s="296"/>
      <c r="H74" s="296" t="s">
        <v>51</v>
      </c>
      <c r="I74" s="296" t="s">
        <v>52</v>
      </c>
      <c r="J74" s="300" t="s">
        <v>53</v>
      </c>
      <c r="K74" s="300" t="s">
        <v>102</v>
      </c>
      <c r="L74" s="300"/>
      <c r="M74" s="300" t="s">
        <v>54</v>
      </c>
      <c r="N74" s="57"/>
      <c r="AJ74" s="23"/>
    </row>
    <row r="75" spans="1:36" ht="31.2" x14ac:dyDescent="0.3">
      <c r="A75" s="323"/>
      <c r="B75" s="296"/>
      <c r="C75" s="296"/>
      <c r="D75" s="296"/>
      <c r="E75" s="324"/>
      <c r="F75" s="61" t="s">
        <v>55</v>
      </c>
      <c r="G75" s="61" t="s">
        <v>56</v>
      </c>
      <c r="H75" s="296"/>
      <c r="I75" s="296"/>
      <c r="J75" s="300"/>
      <c r="K75" s="113" t="s">
        <v>111</v>
      </c>
      <c r="L75" s="113" t="s">
        <v>112</v>
      </c>
      <c r="M75" s="300"/>
      <c r="N75" s="50"/>
      <c r="AJ75" s="23"/>
    </row>
    <row r="76" spans="1:36" ht="134.25" customHeight="1" x14ac:dyDescent="0.3">
      <c r="A76" s="267" t="s">
        <v>550</v>
      </c>
      <c r="B76" s="55" t="s">
        <v>76</v>
      </c>
      <c r="C76" s="232" t="s">
        <v>564</v>
      </c>
      <c r="D76" s="268" t="s">
        <v>315</v>
      </c>
      <c r="E76" s="55"/>
      <c r="F76" s="239">
        <v>42370</v>
      </c>
      <c r="G76" s="240">
        <v>42552</v>
      </c>
      <c r="H76" s="268" t="s">
        <v>198</v>
      </c>
      <c r="I76" s="75"/>
      <c r="J76" s="221" t="s">
        <v>321</v>
      </c>
      <c r="K76" s="72"/>
      <c r="L76" s="72"/>
      <c r="M76" s="72"/>
      <c r="N76" s="50"/>
      <c r="AJ76" s="23"/>
    </row>
    <row r="77" spans="1:36" ht="115.2" x14ac:dyDescent="0.3">
      <c r="A77" s="267" t="s">
        <v>550</v>
      </c>
      <c r="B77" s="55" t="s">
        <v>77</v>
      </c>
      <c r="C77" s="232" t="s">
        <v>565</v>
      </c>
      <c r="D77" s="268" t="s">
        <v>316</v>
      </c>
      <c r="E77" s="55"/>
      <c r="F77" s="239">
        <v>42370</v>
      </c>
      <c r="G77" s="240">
        <v>42552</v>
      </c>
      <c r="H77" s="268" t="s">
        <v>198</v>
      </c>
      <c r="I77" s="75"/>
      <c r="J77" s="221" t="s">
        <v>322</v>
      </c>
      <c r="K77" s="75"/>
      <c r="L77" s="75"/>
      <c r="M77" s="75"/>
      <c r="N77" s="50"/>
      <c r="AJ77" s="23"/>
    </row>
    <row r="78" spans="1:36" x14ac:dyDescent="0.3">
      <c r="A78" s="55"/>
      <c r="B78" s="55"/>
      <c r="C78" s="75"/>
      <c r="D78" s="75"/>
      <c r="E78" s="75"/>
      <c r="F78" s="75"/>
      <c r="G78" s="75"/>
      <c r="H78" s="75"/>
      <c r="I78" s="75"/>
      <c r="J78" s="75"/>
      <c r="K78" s="75"/>
      <c r="L78" s="75"/>
      <c r="M78" s="75"/>
      <c r="N78" s="50"/>
      <c r="AJ78" s="23"/>
    </row>
    <row r="79" spans="1:36" x14ac:dyDescent="0.3">
      <c r="A79" s="55"/>
      <c r="B79" s="55"/>
      <c r="C79" s="75"/>
      <c r="D79" s="75"/>
      <c r="E79" s="75"/>
      <c r="F79" s="75"/>
      <c r="G79" s="75"/>
      <c r="H79" s="75"/>
      <c r="I79" s="75"/>
      <c r="J79" s="75"/>
      <c r="K79" s="75"/>
      <c r="L79" s="75"/>
      <c r="M79" s="75"/>
      <c r="N79" s="50"/>
      <c r="AJ79" s="23"/>
    </row>
    <row r="80" spans="1:36" x14ac:dyDescent="0.3">
      <c r="A80" s="55"/>
      <c r="B80" s="55"/>
      <c r="C80" s="75"/>
      <c r="D80" s="75"/>
      <c r="E80" s="75"/>
      <c r="F80" s="75"/>
      <c r="G80" s="75"/>
      <c r="H80" s="75"/>
      <c r="I80" s="75"/>
      <c r="J80" s="75"/>
      <c r="K80" s="75"/>
      <c r="L80" s="75"/>
      <c r="M80" s="75"/>
      <c r="N80" s="50"/>
      <c r="AJ80" s="23"/>
    </row>
    <row r="81" spans="1:36" x14ac:dyDescent="0.3">
      <c r="A81" s="55"/>
      <c r="B81" s="55"/>
      <c r="C81" s="75"/>
      <c r="D81" s="75"/>
      <c r="E81" s="75"/>
      <c r="F81" s="75"/>
      <c r="G81" s="75"/>
      <c r="H81" s="75"/>
      <c r="I81" s="75"/>
      <c r="J81" s="75"/>
      <c r="K81" s="75"/>
      <c r="L81" s="75"/>
      <c r="M81" s="75"/>
      <c r="N81" s="50"/>
      <c r="AJ81" s="23"/>
    </row>
    <row r="82" spans="1:36" x14ac:dyDescent="0.3">
      <c r="A82" s="55"/>
      <c r="B82" s="55"/>
      <c r="C82" s="75"/>
      <c r="D82" s="75"/>
      <c r="E82" s="75"/>
      <c r="F82" s="75"/>
      <c r="G82" s="75"/>
      <c r="H82" s="75"/>
      <c r="I82" s="75"/>
      <c r="J82" s="75"/>
      <c r="K82" s="75"/>
      <c r="L82" s="75"/>
      <c r="M82" s="75"/>
      <c r="N82" s="50"/>
      <c r="AJ82" s="23"/>
    </row>
    <row r="83" spans="1:36" x14ac:dyDescent="0.3">
      <c r="A83" s="55"/>
      <c r="B83" s="55"/>
      <c r="C83" s="75"/>
      <c r="D83" s="75"/>
      <c r="E83" s="75"/>
      <c r="F83" s="75"/>
      <c r="G83" s="75"/>
      <c r="H83" s="75"/>
      <c r="I83" s="75"/>
      <c r="J83" s="75"/>
      <c r="K83" s="75"/>
      <c r="L83" s="75"/>
      <c r="M83" s="75"/>
      <c r="N83" s="50"/>
      <c r="AJ83" s="23"/>
    </row>
    <row r="84" spans="1:36" x14ac:dyDescent="0.3">
      <c r="A84" s="55"/>
      <c r="B84" s="55"/>
      <c r="C84" s="75"/>
      <c r="D84" s="75"/>
      <c r="E84" s="75"/>
      <c r="F84" s="75"/>
      <c r="G84" s="75"/>
      <c r="H84" s="75"/>
      <c r="I84" s="75"/>
      <c r="J84" s="75"/>
      <c r="K84" s="75"/>
      <c r="L84" s="75"/>
      <c r="M84" s="75"/>
      <c r="N84" s="50"/>
      <c r="AJ84" s="23"/>
    </row>
    <row r="85" spans="1:36" s="50" customFormat="1" x14ac:dyDescent="0.3">
      <c r="N85" s="77"/>
      <c r="O85" s="77"/>
      <c r="P85" s="77"/>
      <c r="Q85" s="77"/>
      <c r="R85" s="77"/>
      <c r="S85" s="77"/>
      <c r="AJ85" s="112"/>
    </row>
    <row r="86" spans="1:36" ht="15.6" x14ac:dyDescent="0.3">
      <c r="A86" s="322" t="s">
        <v>105</v>
      </c>
      <c r="B86" s="296" t="s">
        <v>57</v>
      </c>
      <c r="C86" s="296" t="s">
        <v>47</v>
      </c>
      <c r="D86" s="296" t="s">
        <v>48</v>
      </c>
      <c r="E86" s="324" t="s">
        <v>49</v>
      </c>
      <c r="F86" s="296" t="s">
        <v>50</v>
      </c>
      <c r="G86" s="296"/>
      <c r="H86" s="296" t="s">
        <v>51</v>
      </c>
      <c r="I86" s="296" t="s">
        <v>52</v>
      </c>
      <c r="J86" s="296" t="s">
        <v>53</v>
      </c>
      <c r="K86" s="300" t="s">
        <v>102</v>
      </c>
      <c r="L86" s="300"/>
      <c r="M86" s="296" t="s">
        <v>54</v>
      </c>
      <c r="N86" s="57"/>
      <c r="AJ86" s="23"/>
    </row>
    <row r="87" spans="1:36" ht="15" customHeight="1" x14ac:dyDescent="0.3">
      <c r="A87" s="323"/>
      <c r="B87" s="296"/>
      <c r="C87" s="296"/>
      <c r="D87" s="296"/>
      <c r="E87" s="324"/>
      <c r="F87" s="61" t="s">
        <v>55</v>
      </c>
      <c r="G87" s="61" t="s">
        <v>56</v>
      </c>
      <c r="H87" s="296"/>
      <c r="I87" s="296"/>
      <c r="J87" s="296"/>
      <c r="K87" s="113" t="s">
        <v>111</v>
      </c>
      <c r="L87" s="113" t="s">
        <v>112</v>
      </c>
      <c r="M87" s="296"/>
      <c r="N87" s="50"/>
      <c r="AJ87" s="23"/>
    </row>
    <row r="88" spans="1:36" x14ac:dyDescent="0.3">
      <c r="A88" s="55" t="s">
        <v>106</v>
      </c>
      <c r="B88" s="55"/>
      <c r="C88" s="75" t="s">
        <v>107</v>
      </c>
      <c r="D88" s="75"/>
      <c r="E88" s="75"/>
      <c r="F88" s="75"/>
      <c r="G88" s="75"/>
      <c r="H88" s="75"/>
      <c r="I88" s="75"/>
      <c r="J88" s="72"/>
      <c r="K88" s="72"/>
      <c r="L88" s="72"/>
      <c r="M88" s="72"/>
      <c r="N88" s="50"/>
      <c r="AJ88" s="23"/>
    </row>
    <row r="89" spans="1:36" x14ac:dyDescent="0.3">
      <c r="A89" s="55"/>
      <c r="B89" s="55"/>
      <c r="C89" s="75"/>
      <c r="D89" s="75"/>
      <c r="E89" s="75"/>
      <c r="F89" s="75"/>
      <c r="G89" s="75"/>
      <c r="H89" s="75"/>
      <c r="I89" s="75"/>
      <c r="J89" s="75"/>
      <c r="K89" s="75"/>
      <c r="L89" s="75"/>
      <c r="M89" s="75"/>
      <c r="N89" s="50"/>
      <c r="AJ89" s="23"/>
    </row>
    <row r="90" spans="1:36" x14ac:dyDescent="0.3">
      <c r="A90" s="55"/>
      <c r="B90" s="55"/>
      <c r="C90" s="75"/>
      <c r="D90" s="75"/>
      <c r="E90" s="75"/>
      <c r="F90" s="75"/>
      <c r="G90" s="75"/>
      <c r="H90" s="75"/>
      <c r="I90" s="75"/>
      <c r="J90" s="75"/>
      <c r="K90" s="75"/>
      <c r="L90" s="75"/>
      <c r="M90" s="75"/>
      <c r="N90" s="50"/>
      <c r="AJ90" s="23"/>
    </row>
    <row r="91" spans="1:36" x14ac:dyDescent="0.3">
      <c r="A91" s="55"/>
      <c r="B91" s="55"/>
      <c r="C91" s="75"/>
      <c r="D91" s="75"/>
      <c r="E91" s="75"/>
      <c r="F91" s="75"/>
      <c r="G91" s="75"/>
      <c r="H91" s="75"/>
      <c r="I91" s="75"/>
      <c r="J91" s="75"/>
      <c r="K91" s="75"/>
      <c r="L91" s="75"/>
      <c r="M91" s="75"/>
      <c r="N91" s="50"/>
      <c r="AJ91" s="23"/>
    </row>
    <row r="92" spans="1:36" x14ac:dyDescent="0.3">
      <c r="A92" s="55"/>
      <c r="B92" s="55"/>
      <c r="C92" s="75"/>
      <c r="D92" s="75"/>
      <c r="E92" s="75"/>
      <c r="F92" s="75"/>
      <c r="G92" s="75"/>
      <c r="H92" s="75"/>
      <c r="I92" s="75"/>
      <c r="J92" s="75"/>
      <c r="K92" s="75"/>
      <c r="L92" s="75"/>
      <c r="M92" s="75"/>
      <c r="N92" s="50"/>
      <c r="AJ92" s="23"/>
    </row>
    <row r="93" spans="1:36" x14ac:dyDescent="0.3">
      <c r="A93" s="55"/>
      <c r="B93" s="55"/>
      <c r="C93" s="75"/>
      <c r="D93" s="75"/>
      <c r="E93" s="75"/>
      <c r="F93" s="75"/>
      <c r="G93" s="75"/>
      <c r="H93" s="75"/>
      <c r="I93" s="75"/>
      <c r="J93" s="75"/>
      <c r="K93" s="75"/>
      <c r="L93" s="75"/>
      <c r="M93" s="75"/>
      <c r="N93" s="50"/>
      <c r="AJ93" s="23"/>
    </row>
    <row r="94" spans="1:36" x14ac:dyDescent="0.3">
      <c r="A94" s="55"/>
      <c r="B94" s="55"/>
      <c r="C94" s="75"/>
      <c r="D94" s="75"/>
      <c r="E94" s="75"/>
      <c r="F94" s="75"/>
      <c r="G94" s="75"/>
      <c r="H94" s="75"/>
      <c r="I94" s="75"/>
      <c r="J94" s="75"/>
      <c r="K94" s="75"/>
      <c r="L94" s="75"/>
      <c r="M94" s="75"/>
      <c r="N94" s="50"/>
      <c r="AJ94" s="23"/>
    </row>
    <row r="95" spans="1:36" x14ac:dyDescent="0.3">
      <c r="A95" s="55"/>
      <c r="B95" s="55"/>
      <c r="C95" s="75"/>
      <c r="D95" s="75"/>
      <c r="E95" s="75"/>
      <c r="F95" s="75"/>
      <c r="G95" s="75"/>
      <c r="H95" s="75"/>
      <c r="I95" s="75"/>
      <c r="J95" s="75"/>
      <c r="K95" s="75"/>
      <c r="L95" s="75"/>
      <c r="M95" s="75"/>
      <c r="N95" s="50"/>
      <c r="AJ95" s="23"/>
    </row>
    <row r="96" spans="1:36" x14ac:dyDescent="0.3">
      <c r="A96" s="55"/>
      <c r="B96" s="55"/>
      <c r="C96" s="75"/>
      <c r="D96" s="75"/>
      <c r="E96" s="75"/>
      <c r="F96" s="75"/>
      <c r="G96" s="75"/>
      <c r="H96" s="75"/>
      <c r="I96" s="75"/>
      <c r="J96" s="75"/>
      <c r="K96" s="75"/>
      <c r="L96" s="75"/>
      <c r="M96" s="75"/>
      <c r="N96" s="50"/>
      <c r="AJ96" s="23"/>
    </row>
    <row r="97" spans="1:36" x14ac:dyDescent="0.3">
      <c r="A97" s="50"/>
      <c r="B97" s="50"/>
      <c r="C97" s="50"/>
      <c r="D97" s="50"/>
      <c r="E97" s="50"/>
      <c r="F97" s="50"/>
      <c r="G97" s="50"/>
      <c r="H97" s="50"/>
      <c r="I97" s="50"/>
      <c r="J97" s="50"/>
      <c r="K97" s="50"/>
      <c r="L97" s="50"/>
      <c r="M97" s="50"/>
      <c r="N97" s="77"/>
      <c r="AJ97" s="23"/>
    </row>
    <row r="98" spans="1:36" ht="15.6" x14ac:dyDescent="0.3">
      <c r="A98" s="322" t="s">
        <v>105</v>
      </c>
      <c r="B98" s="296" t="s">
        <v>57</v>
      </c>
      <c r="C98" s="296" t="s">
        <v>47</v>
      </c>
      <c r="D98" s="296" t="s">
        <v>48</v>
      </c>
      <c r="E98" s="324" t="s">
        <v>49</v>
      </c>
      <c r="F98" s="296" t="s">
        <v>50</v>
      </c>
      <c r="G98" s="296"/>
      <c r="H98" s="296" t="s">
        <v>51</v>
      </c>
      <c r="I98" s="296" t="s">
        <v>52</v>
      </c>
      <c r="J98" s="296" t="s">
        <v>53</v>
      </c>
      <c r="K98" s="300" t="s">
        <v>102</v>
      </c>
      <c r="L98" s="300"/>
      <c r="M98" s="296" t="s">
        <v>54</v>
      </c>
      <c r="N98" s="57"/>
      <c r="AJ98" s="23"/>
    </row>
    <row r="99" spans="1:36" ht="15" customHeight="1" x14ac:dyDescent="0.3">
      <c r="A99" s="323"/>
      <c r="B99" s="296"/>
      <c r="C99" s="296"/>
      <c r="D99" s="296"/>
      <c r="E99" s="324"/>
      <c r="F99" s="61" t="s">
        <v>55</v>
      </c>
      <c r="G99" s="61" t="s">
        <v>56</v>
      </c>
      <c r="H99" s="296"/>
      <c r="I99" s="296"/>
      <c r="J99" s="296"/>
      <c r="K99" s="113" t="s">
        <v>111</v>
      </c>
      <c r="L99" s="113" t="s">
        <v>112</v>
      </c>
      <c r="M99" s="296"/>
      <c r="N99" s="50"/>
      <c r="AJ99" s="23"/>
    </row>
    <row r="100" spans="1:36" x14ac:dyDescent="0.3">
      <c r="A100" s="55"/>
      <c r="B100" s="55"/>
      <c r="C100" s="75" t="s">
        <v>107</v>
      </c>
      <c r="D100" s="75"/>
      <c r="E100" s="75"/>
      <c r="F100" s="75"/>
      <c r="G100" s="75"/>
      <c r="H100" s="75"/>
      <c r="I100" s="75"/>
      <c r="J100" s="72"/>
      <c r="K100" s="72"/>
      <c r="L100" s="72"/>
      <c r="M100" s="72"/>
      <c r="N100" s="50"/>
      <c r="AJ100" s="23"/>
    </row>
    <row r="101" spans="1:36" x14ac:dyDescent="0.3">
      <c r="A101" s="55"/>
      <c r="B101" s="55"/>
      <c r="C101" s="75"/>
      <c r="D101" s="75"/>
      <c r="E101" s="75"/>
      <c r="F101" s="75"/>
      <c r="G101" s="75"/>
      <c r="H101" s="75"/>
      <c r="I101" s="75"/>
      <c r="J101" s="75"/>
      <c r="K101" s="75"/>
      <c r="L101" s="75"/>
      <c r="M101" s="75"/>
      <c r="N101" s="50"/>
      <c r="AJ101" s="23"/>
    </row>
    <row r="102" spans="1:36" x14ac:dyDescent="0.3">
      <c r="A102" s="55"/>
      <c r="B102" s="55"/>
      <c r="C102" s="75"/>
      <c r="D102" s="75"/>
      <c r="E102" s="75"/>
      <c r="F102" s="75"/>
      <c r="G102" s="75"/>
      <c r="H102" s="75"/>
      <c r="I102" s="75"/>
      <c r="J102" s="75"/>
      <c r="K102" s="75"/>
      <c r="L102" s="75"/>
      <c r="M102" s="75"/>
      <c r="N102" s="50"/>
      <c r="AJ102" s="23"/>
    </row>
    <row r="103" spans="1:36" x14ac:dyDescent="0.3">
      <c r="A103" s="55"/>
      <c r="B103" s="55"/>
      <c r="C103" s="75"/>
      <c r="D103" s="75"/>
      <c r="E103" s="75"/>
      <c r="F103" s="75"/>
      <c r="G103" s="75"/>
      <c r="H103" s="75"/>
      <c r="I103" s="75"/>
      <c r="J103" s="75"/>
      <c r="K103" s="75"/>
      <c r="L103" s="75"/>
      <c r="M103" s="75"/>
      <c r="N103" s="50"/>
      <c r="AJ103" s="23"/>
    </row>
    <row r="104" spans="1:36" x14ac:dyDescent="0.3">
      <c r="A104" s="55"/>
      <c r="B104" s="55"/>
      <c r="C104" s="75"/>
      <c r="D104" s="75"/>
      <c r="E104" s="75"/>
      <c r="F104" s="75"/>
      <c r="G104" s="75"/>
      <c r="H104" s="75"/>
      <c r="I104" s="75"/>
      <c r="J104" s="75"/>
      <c r="K104" s="75"/>
      <c r="L104" s="75"/>
      <c r="M104" s="75"/>
      <c r="N104" s="50"/>
      <c r="AJ104" s="23"/>
    </row>
    <row r="105" spans="1:36" x14ac:dyDescent="0.3">
      <c r="A105" s="55"/>
      <c r="B105" s="55"/>
      <c r="C105" s="75"/>
      <c r="D105" s="75"/>
      <c r="E105" s="75"/>
      <c r="F105" s="75"/>
      <c r="G105" s="75"/>
      <c r="H105" s="75"/>
      <c r="I105" s="75"/>
      <c r="J105" s="75"/>
      <c r="K105" s="75"/>
      <c r="L105" s="75"/>
      <c r="M105" s="75"/>
      <c r="N105" s="50"/>
      <c r="AJ105" s="23"/>
    </row>
    <row r="106" spans="1:36" x14ac:dyDescent="0.3">
      <c r="A106" s="55"/>
      <c r="B106" s="55"/>
      <c r="C106" s="75"/>
      <c r="D106" s="75"/>
      <c r="E106" s="75"/>
      <c r="F106" s="75"/>
      <c r="G106" s="75"/>
      <c r="H106" s="75"/>
      <c r="I106" s="75"/>
      <c r="J106" s="75"/>
      <c r="K106" s="75"/>
      <c r="L106" s="75"/>
      <c r="M106" s="75"/>
      <c r="N106" s="50"/>
      <c r="AJ106" s="23"/>
    </row>
    <row r="107" spans="1:36" x14ac:dyDescent="0.3">
      <c r="A107" s="55"/>
      <c r="B107" s="55"/>
      <c r="C107" s="75"/>
      <c r="D107" s="75"/>
      <c r="E107" s="75"/>
      <c r="F107" s="75"/>
      <c r="G107" s="75"/>
      <c r="H107" s="75"/>
      <c r="I107" s="75"/>
      <c r="J107" s="75"/>
      <c r="K107" s="75"/>
      <c r="L107" s="75"/>
      <c r="M107" s="75"/>
      <c r="N107" s="50"/>
      <c r="AJ107" s="23"/>
    </row>
    <row r="108" spans="1:36" x14ac:dyDescent="0.3">
      <c r="A108" s="55"/>
      <c r="B108" s="55"/>
      <c r="C108" s="75"/>
      <c r="D108" s="75"/>
      <c r="E108" s="75"/>
      <c r="F108" s="75"/>
      <c r="G108" s="75"/>
      <c r="H108" s="75"/>
      <c r="I108" s="75"/>
      <c r="J108" s="75"/>
      <c r="K108" s="75"/>
      <c r="L108" s="75"/>
      <c r="M108" s="75"/>
      <c r="N108" s="50"/>
      <c r="AJ108" s="23"/>
    </row>
    <row r="109" spans="1:36" s="50" customFormat="1" x14ac:dyDescent="0.3">
      <c r="N109" s="77"/>
      <c r="O109" s="77"/>
      <c r="P109" s="77"/>
      <c r="Q109" s="77"/>
      <c r="R109" s="77"/>
      <c r="S109" s="77"/>
      <c r="AJ109" s="112"/>
    </row>
    <row r="110" spans="1:36" ht="15.6" x14ac:dyDescent="0.3">
      <c r="A110" s="355" t="s">
        <v>40</v>
      </c>
      <c r="B110" s="296" t="s">
        <v>57</v>
      </c>
      <c r="C110" s="296" t="s">
        <v>47</v>
      </c>
      <c r="D110" s="296" t="s">
        <v>48</v>
      </c>
      <c r="E110" s="324" t="s">
        <v>49</v>
      </c>
      <c r="F110" s="296" t="s">
        <v>50</v>
      </c>
      <c r="G110" s="296"/>
      <c r="H110" s="296" t="s">
        <v>51</v>
      </c>
      <c r="I110" s="296" t="s">
        <v>52</v>
      </c>
      <c r="J110" s="296" t="s">
        <v>53</v>
      </c>
      <c r="K110" s="300" t="s">
        <v>102</v>
      </c>
      <c r="L110" s="300"/>
      <c r="M110" s="296" t="s">
        <v>54</v>
      </c>
      <c r="N110" s="57"/>
      <c r="AJ110" s="23"/>
    </row>
    <row r="111" spans="1:36" ht="31.2" x14ac:dyDescent="0.3">
      <c r="A111" s="355"/>
      <c r="B111" s="296"/>
      <c r="C111" s="296"/>
      <c r="D111" s="296"/>
      <c r="E111" s="324"/>
      <c r="F111" s="61" t="s">
        <v>55</v>
      </c>
      <c r="G111" s="61" t="s">
        <v>56</v>
      </c>
      <c r="H111" s="296"/>
      <c r="I111" s="296"/>
      <c r="J111" s="296"/>
      <c r="K111" s="113" t="s">
        <v>111</v>
      </c>
      <c r="L111" s="113" t="s">
        <v>112</v>
      </c>
      <c r="M111" s="296"/>
      <c r="N111" s="50"/>
      <c r="AJ111" s="23"/>
    </row>
    <row r="112" spans="1:36" x14ac:dyDescent="0.3">
      <c r="A112" s="55"/>
      <c r="B112" s="55"/>
      <c r="C112" s="75"/>
      <c r="D112" s="75"/>
      <c r="E112" s="75"/>
      <c r="F112" s="75"/>
      <c r="G112" s="75"/>
      <c r="H112" s="75"/>
      <c r="I112" s="75"/>
      <c r="J112" s="72"/>
      <c r="K112" s="72"/>
      <c r="L112" s="72"/>
      <c r="M112" s="72"/>
      <c r="N112" s="50"/>
      <c r="AJ112" s="23"/>
    </row>
    <row r="113" spans="1:36" x14ac:dyDescent="0.3">
      <c r="A113" s="55"/>
      <c r="B113" s="55"/>
      <c r="C113" s="75"/>
      <c r="D113" s="75"/>
      <c r="E113" s="75"/>
      <c r="F113" s="75"/>
      <c r="G113" s="75"/>
      <c r="H113" s="75"/>
      <c r="I113" s="75"/>
      <c r="J113" s="75"/>
      <c r="K113" s="75"/>
      <c r="L113" s="75"/>
      <c r="M113" s="75"/>
      <c r="N113" s="50"/>
      <c r="AJ113" s="23"/>
    </row>
    <row r="114" spans="1:36" x14ac:dyDescent="0.3">
      <c r="A114" s="55"/>
      <c r="B114" s="55"/>
      <c r="C114" s="75"/>
      <c r="D114" s="75"/>
      <c r="E114" s="75"/>
      <c r="F114" s="75"/>
      <c r="G114" s="75"/>
      <c r="H114" s="75"/>
      <c r="I114" s="75"/>
      <c r="J114" s="75"/>
      <c r="K114" s="75"/>
      <c r="L114" s="75"/>
      <c r="M114" s="75"/>
      <c r="N114" s="50"/>
      <c r="AJ114" s="23"/>
    </row>
    <row r="115" spans="1:36" x14ac:dyDescent="0.3">
      <c r="A115" s="55"/>
      <c r="B115" s="55"/>
      <c r="C115" s="75"/>
      <c r="D115" s="75"/>
      <c r="E115" s="75"/>
      <c r="F115" s="75"/>
      <c r="G115" s="75"/>
      <c r="H115" s="75"/>
      <c r="I115" s="75"/>
      <c r="J115" s="75"/>
      <c r="K115" s="75"/>
      <c r="L115" s="75"/>
      <c r="M115" s="75"/>
      <c r="N115" s="50"/>
      <c r="AJ115" s="23"/>
    </row>
    <row r="116" spans="1:36" x14ac:dyDescent="0.3">
      <c r="A116" s="55"/>
      <c r="B116" s="55"/>
      <c r="C116" s="75"/>
      <c r="D116" s="75"/>
      <c r="E116" s="75"/>
      <c r="F116" s="75"/>
      <c r="G116" s="75"/>
      <c r="H116" s="75"/>
      <c r="I116" s="75"/>
      <c r="J116" s="75"/>
      <c r="K116" s="75"/>
      <c r="L116" s="75"/>
      <c r="M116" s="75"/>
      <c r="N116" s="50"/>
      <c r="AJ116" s="23"/>
    </row>
    <row r="117" spans="1:36" x14ac:dyDescent="0.3">
      <c r="A117" s="55"/>
      <c r="B117" s="55"/>
      <c r="C117" s="75"/>
      <c r="D117" s="75"/>
      <c r="E117" s="75"/>
      <c r="F117" s="75"/>
      <c r="G117" s="75"/>
      <c r="H117" s="75"/>
      <c r="I117" s="75"/>
      <c r="J117" s="75"/>
      <c r="K117" s="75"/>
      <c r="L117" s="75"/>
      <c r="M117" s="75"/>
      <c r="N117" s="50"/>
      <c r="AJ117" s="23"/>
    </row>
    <row r="118" spans="1:36" x14ac:dyDescent="0.3">
      <c r="A118" s="55"/>
      <c r="B118" s="55"/>
      <c r="C118" s="75"/>
      <c r="D118" s="75"/>
      <c r="E118" s="75"/>
      <c r="F118" s="75"/>
      <c r="G118" s="75"/>
      <c r="H118" s="75"/>
      <c r="I118" s="75"/>
      <c r="J118" s="75"/>
      <c r="K118" s="75"/>
      <c r="L118" s="75"/>
      <c r="M118" s="75"/>
      <c r="N118" s="50"/>
      <c r="AJ118" s="23"/>
    </row>
    <row r="119" spans="1:36" x14ac:dyDescent="0.3">
      <c r="A119" s="55"/>
      <c r="B119" s="55"/>
      <c r="C119" s="75"/>
      <c r="D119" s="75"/>
      <c r="E119" s="75"/>
      <c r="F119" s="75"/>
      <c r="G119" s="75"/>
      <c r="H119" s="75"/>
      <c r="I119" s="75"/>
      <c r="J119" s="75"/>
      <c r="K119" s="75"/>
      <c r="L119" s="75"/>
      <c r="M119" s="75"/>
      <c r="N119" s="50"/>
      <c r="AJ119" s="23"/>
    </row>
    <row r="120" spans="1:36" x14ac:dyDescent="0.3">
      <c r="A120" s="55"/>
      <c r="B120" s="55"/>
      <c r="C120" s="75"/>
      <c r="D120" s="75"/>
      <c r="E120" s="75"/>
      <c r="F120" s="75"/>
      <c r="G120" s="75"/>
      <c r="H120" s="75"/>
      <c r="I120" s="75"/>
      <c r="J120" s="75"/>
      <c r="K120" s="75"/>
      <c r="L120" s="75"/>
      <c r="M120" s="75"/>
      <c r="N120" s="50"/>
      <c r="AJ120" s="23"/>
    </row>
    <row r="121" spans="1:36" x14ac:dyDescent="0.3">
      <c r="A121" s="23"/>
      <c r="B121" s="23"/>
      <c r="C121" s="23"/>
      <c r="D121" s="23"/>
      <c r="E121" s="23"/>
      <c r="F121" s="23"/>
      <c r="G121" s="23"/>
      <c r="H121" s="23"/>
      <c r="I121" s="23"/>
      <c r="J121" s="23"/>
      <c r="K121" s="23"/>
      <c r="L121" s="23"/>
      <c r="M121" s="23"/>
      <c r="N121" s="111"/>
      <c r="O121" s="67"/>
      <c r="P121" s="67"/>
      <c r="Q121" s="67"/>
      <c r="R121" s="67"/>
      <c r="S121" s="67"/>
      <c r="T121" s="67"/>
      <c r="U121" s="67"/>
      <c r="V121" s="67"/>
      <c r="W121" s="67"/>
      <c r="X121" s="67"/>
      <c r="Y121" s="67"/>
      <c r="Z121" s="67"/>
      <c r="AA121" s="67"/>
      <c r="AB121" s="67"/>
      <c r="AC121" s="67"/>
      <c r="AD121" s="67"/>
      <c r="AE121" s="67"/>
      <c r="AF121" s="67"/>
      <c r="AG121" s="67"/>
      <c r="AH121" s="67"/>
      <c r="AI121" s="67"/>
      <c r="AJ121" s="23"/>
    </row>
    <row r="122" spans="1:36" x14ac:dyDescent="0.3">
      <c r="A122" s="23"/>
      <c r="B122" s="23"/>
      <c r="C122" s="23"/>
      <c r="D122" s="23"/>
      <c r="E122" s="23"/>
      <c r="F122" s="23"/>
      <c r="G122" s="23"/>
      <c r="H122" s="23"/>
      <c r="I122" s="23"/>
      <c r="J122" s="23"/>
      <c r="K122" s="23"/>
      <c r="L122" s="23"/>
      <c r="M122" s="23"/>
      <c r="N122" s="111"/>
      <c r="O122" s="67"/>
      <c r="P122" s="67"/>
      <c r="Q122" s="67"/>
      <c r="R122" s="67"/>
      <c r="S122" s="67"/>
      <c r="T122" s="67"/>
      <c r="U122" s="67"/>
      <c r="V122" s="67"/>
      <c r="W122" s="67"/>
      <c r="X122" s="67"/>
      <c r="Y122" s="67"/>
      <c r="Z122" s="67"/>
      <c r="AA122" s="67"/>
      <c r="AB122" s="67"/>
      <c r="AC122" s="67"/>
      <c r="AD122" s="67"/>
      <c r="AE122" s="67"/>
      <c r="AF122" s="67"/>
      <c r="AG122" s="67"/>
      <c r="AH122" s="67"/>
      <c r="AI122" s="67"/>
      <c r="AJ122" s="23"/>
    </row>
    <row r="123" spans="1:36" x14ac:dyDescent="0.3">
      <c r="N123" s="77"/>
    </row>
    <row r="124" spans="1:36" x14ac:dyDescent="0.3">
      <c r="N124" s="77"/>
    </row>
    <row r="125" spans="1:36" x14ac:dyDescent="0.3">
      <c r="N125" s="77"/>
    </row>
    <row r="126" spans="1:36" x14ac:dyDescent="0.3">
      <c r="N126" s="77"/>
    </row>
    <row r="127" spans="1:36" x14ac:dyDescent="0.3">
      <c r="N127" s="77"/>
    </row>
    <row r="128" spans="1:36" x14ac:dyDescent="0.3">
      <c r="N128" s="77"/>
    </row>
    <row r="129" spans="14:14" x14ac:dyDescent="0.3">
      <c r="N129" s="77"/>
    </row>
    <row r="130" spans="14:14" x14ac:dyDescent="0.3">
      <c r="N130" s="77"/>
    </row>
    <row r="131" spans="14:14" x14ac:dyDescent="0.3">
      <c r="N131" s="77"/>
    </row>
    <row r="132" spans="14:14" x14ac:dyDescent="0.3">
      <c r="N132" s="77"/>
    </row>
    <row r="133" spans="14:14" x14ac:dyDescent="0.3">
      <c r="N133" s="77"/>
    </row>
    <row r="134" spans="14:14" x14ac:dyDescent="0.3">
      <c r="N134" s="77"/>
    </row>
    <row r="135" spans="14:14" x14ac:dyDescent="0.3">
      <c r="N135" s="77"/>
    </row>
    <row r="136" spans="14:14" x14ac:dyDescent="0.3">
      <c r="N136" s="77"/>
    </row>
    <row r="137" spans="14:14" x14ac:dyDescent="0.3">
      <c r="N137" s="77"/>
    </row>
    <row r="138" spans="14:14" x14ac:dyDescent="0.3">
      <c r="N138" s="77"/>
    </row>
    <row r="139" spans="14:14" x14ac:dyDescent="0.3">
      <c r="N139" s="77"/>
    </row>
    <row r="140" spans="14:14" x14ac:dyDescent="0.3">
      <c r="N140" s="77"/>
    </row>
    <row r="141" spans="14:14" x14ac:dyDescent="0.3">
      <c r="N141" s="77"/>
    </row>
    <row r="142" spans="14:14" x14ac:dyDescent="0.3">
      <c r="N142" s="77"/>
    </row>
    <row r="143" spans="14:14" x14ac:dyDescent="0.3">
      <c r="N143" s="77"/>
    </row>
    <row r="144" spans="14:14" x14ac:dyDescent="0.3">
      <c r="N144" s="77"/>
    </row>
    <row r="145" spans="14:14" x14ac:dyDescent="0.3">
      <c r="N145" s="77"/>
    </row>
    <row r="146" spans="14:14" x14ac:dyDescent="0.3">
      <c r="N146" s="77"/>
    </row>
    <row r="147" spans="14:14" x14ac:dyDescent="0.3">
      <c r="N147" s="77"/>
    </row>
    <row r="148" spans="14:14" x14ac:dyDescent="0.3">
      <c r="N148" s="77"/>
    </row>
    <row r="149" spans="14:14" x14ac:dyDescent="0.3">
      <c r="N149" s="77"/>
    </row>
    <row r="150" spans="14:14" x14ac:dyDescent="0.3">
      <c r="N150" s="77"/>
    </row>
    <row r="151" spans="14:14" x14ac:dyDescent="0.3">
      <c r="N151" s="77"/>
    </row>
    <row r="152" spans="14:14" x14ac:dyDescent="0.3">
      <c r="N152" s="77"/>
    </row>
    <row r="153" spans="14:14" x14ac:dyDescent="0.3">
      <c r="N153" s="77"/>
    </row>
    <row r="154" spans="14:14" x14ac:dyDescent="0.3">
      <c r="N154" s="77"/>
    </row>
    <row r="155" spans="14:14" x14ac:dyDescent="0.3">
      <c r="N155" s="77"/>
    </row>
    <row r="156" spans="14:14" x14ac:dyDescent="0.3">
      <c r="N156" s="77"/>
    </row>
    <row r="157" spans="14:14" x14ac:dyDescent="0.3">
      <c r="N157" s="77"/>
    </row>
    <row r="158" spans="14:14" x14ac:dyDescent="0.3">
      <c r="N158" s="77"/>
    </row>
    <row r="159" spans="14:14" x14ac:dyDescent="0.3">
      <c r="N159" s="77"/>
    </row>
    <row r="160" spans="14:14" x14ac:dyDescent="0.3">
      <c r="N160" s="77"/>
    </row>
    <row r="161" spans="14:14" x14ac:dyDescent="0.3">
      <c r="N161" s="77"/>
    </row>
    <row r="162" spans="14:14" x14ac:dyDescent="0.3">
      <c r="N162" s="77"/>
    </row>
    <row r="163" spans="14:14" x14ac:dyDescent="0.3">
      <c r="N163" s="77"/>
    </row>
    <row r="164" spans="14:14" x14ac:dyDescent="0.3">
      <c r="N164" s="77"/>
    </row>
    <row r="165" spans="14:14" x14ac:dyDescent="0.3">
      <c r="N165" s="77"/>
    </row>
    <row r="166" spans="14:14" x14ac:dyDescent="0.3">
      <c r="N166" s="77"/>
    </row>
    <row r="167" spans="14:14" x14ac:dyDescent="0.3">
      <c r="N167" s="77"/>
    </row>
    <row r="168" spans="14:14" x14ac:dyDescent="0.3">
      <c r="N168" s="77"/>
    </row>
    <row r="169" spans="14:14" x14ac:dyDescent="0.3">
      <c r="N169" s="77"/>
    </row>
    <row r="170" spans="14:14" x14ac:dyDescent="0.3">
      <c r="N170" s="77"/>
    </row>
    <row r="171" spans="14:14" x14ac:dyDescent="0.3">
      <c r="N171" s="77"/>
    </row>
    <row r="172" spans="14:14" x14ac:dyDescent="0.3">
      <c r="N172" s="77"/>
    </row>
    <row r="173" spans="14:14" x14ac:dyDescent="0.3">
      <c r="N173" s="77"/>
    </row>
    <row r="174" spans="14:14" x14ac:dyDescent="0.3">
      <c r="N174" s="77"/>
    </row>
    <row r="175" spans="14:14" x14ac:dyDescent="0.3">
      <c r="N175" s="77"/>
    </row>
    <row r="176" spans="14:14" x14ac:dyDescent="0.3">
      <c r="N176" s="77"/>
    </row>
    <row r="177" spans="14:14" x14ac:dyDescent="0.3">
      <c r="N177" s="77"/>
    </row>
    <row r="178" spans="14:14" x14ac:dyDescent="0.3">
      <c r="N178" s="77"/>
    </row>
    <row r="179" spans="14:14" x14ac:dyDescent="0.3">
      <c r="N179" s="77"/>
    </row>
    <row r="180" spans="14:14" x14ac:dyDescent="0.3">
      <c r="N180" s="77"/>
    </row>
    <row r="181" spans="14:14" x14ac:dyDescent="0.3">
      <c r="N181" s="77"/>
    </row>
    <row r="182" spans="14:14" x14ac:dyDescent="0.3">
      <c r="N182" s="77"/>
    </row>
    <row r="183" spans="14:14" x14ac:dyDescent="0.3">
      <c r="N183" s="77"/>
    </row>
    <row r="184" spans="14:14" x14ac:dyDescent="0.3">
      <c r="N184" s="77"/>
    </row>
    <row r="185" spans="14:14" x14ac:dyDescent="0.3">
      <c r="N185" s="77"/>
    </row>
    <row r="186" spans="14:14" x14ac:dyDescent="0.3">
      <c r="N186" s="77"/>
    </row>
    <row r="187" spans="14:14" x14ac:dyDescent="0.3">
      <c r="N187" s="77"/>
    </row>
    <row r="188" spans="14:14" x14ac:dyDescent="0.3">
      <c r="N188" s="77"/>
    </row>
    <row r="189" spans="14:14" x14ac:dyDescent="0.3">
      <c r="N189" s="77"/>
    </row>
    <row r="190" spans="14:14" x14ac:dyDescent="0.3">
      <c r="N190" s="77"/>
    </row>
    <row r="191" spans="14:14" x14ac:dyDescent="0.3">
      <c r="N191" s="77"/>
    </row>
    <row r="192" spans="14:14" x14ac:dyDescent="0.3">
      <c r="N192" s="77"/>
    </row>
    <row r="193" spans="14:14" x14ac:dyDescent="0.3">
      <c r="N193" s="77"/>
    </row>
    <row r="194" spans="14:14" x14ac:dyDescent="0.3">
      <c r="N194" s="77"/>
    </row>
    <row r="195" spans="14:14" x14ac:dyDescent="0.3">
      <c r="N195" s="77"/>
    </row>
    <row r="196" spans="14:14" x14ac:dyDescent="0.3">
      <c r="N196" s="77"/>
    </row>
    <row r="197" spans="14:14" x14ac:dyDescent="0.3">
      <c r="N197" s="77"/>
    </row>
    <row r="198" spans="14:14" x14ac:dyDescent="0.3">
      <c r="N198" s="77"/>
    </row>
    <row r="199" spans="14:14" x14ac:dyDescent="0.3">
      <c r="N199" s="77"/>
    </row>
    <row r="200" spans="14:14" x14ac:dyDescent="0.3">
      <c r="N200" s="77"/>
    </row>
    <row r="201" spans="14:14" x14ac:dyDescent="0.3">
      <c r="N201" s="77"/>
    </row>
    <row r="202" spans="14:14" x14ac:dyDescent="0.3">
      <c r="N202" s="77"/>
    </row>
    <row r="203" spans="14:14" x14ac:dyDescent="0.3">
      <c r="N203" s="77"/>
    </row>
    <row r="204" spans="14:14" x14ac:dyDescent="0.3">
      <c r="N204" s="77"/>
    </row>
    <row r="205" spans="14:14" x14ac:dyDescent="0.3">
      <c r="N205" s="77"/>
    </row>
    <row r="206" spans="14:14" x14ac:dyDescent="0.3">
      <c r="N206" s="77"/>
    </row>
    <row r="207" spans="14:14" x14ac:dyDescent="0.3">
      <c r="N207" s="77"/>
    </row>
    <row r="208" spans="14:14" x14ac:dyDescent="0.3">
      <c r="N208" s="77"/>
    </row>
    <row r="209" spans="14:14" x14ac:dyDescent="0.3">
      <c r="N209" s="77"/>
    </row>
    <row r="210" spans="14:14" x14ac:dyDescent="0.3">
      <c r="N210" s="77"/>
    </row>
    <row r="211" spans="14:14" x14ac:dyDescent="0.3">
      <c r="N211" s="77"/>
    </row>
    <row r="212" spans="14:14" x14ac:dyDescent="0.3">
      <c r="N212" s="77"/>
    </row>
    <row r="213" spans="14:14" x14ac:dyDescent="0.3">
      <c r="N213" s="77"/>
    </row>
    <row r="214" spans="14:14" x14ac:dyDescent="0.3">
      <c r="N214" s="77"/>
    </row>
    <row r="215" spans="14:14" x14ac:dyDescent="0.3">
      <c r="N215" s="77"/>
    </row>
    <row r="216" spans="14:14" x14ac:dyDescent="0.3">
      <c r="N216" s="77"/>
    </row>
    <row r="217" spans="14:14" x14ac:dyDescent="0.3">
      <c r="N217" s="77"/>
    </row>
    <row r="218" spans="14:14" x14ac:dyDescent="0.3">
      <c r="N218" s="77"/>
    </row>
    <row r="219" spans="14:14" x14ac:dyDescent="0.3">
      <c r="N219" s="77"/>
    </row>
    <row r="220" spans="14:14" x14ac:dyDescent="0.3">
      <c r="N220" s="77"/>
    </row>
    <row r="221" spans="14:14" x14ac:dyDescent="0.3">
      <c r="N221" s="77"/>
    </row>
    <row r="222" spans="14:14" x14ac:dyDescent="0.3">
      <c r="N222" s="77"/>
    </row>
    <row r="223" spans="14:14" x14ac:dyDescent="0.3">
      <c r="N223" s="77"/>
    </row>
    <row r="224" spans="14:14" x14ac:dyDescent="0.3">
      <c r="N224" s="77"/>
    </row>
    <row r="225" spans="14:14" x14ac:dyDescent="0.3">
      <c r="N225" s="77"/>
    </row>
    <row r="226" spans="14:14" x14ac:dyDescent="0.3">
      <c r="N226" s="77"/>
    </row>
    <row r="227" spans="14:14" x14ac:dyDescent="0.3">
      <c r="N227" s="77"/>
    </row>
    <row r="228" spans="14:14" x14ac:dyDescent="0.3">
      <c r="N228" s="77"/>
    </row>
    <row r="229" spans="14:14" x14ac:dyDescent="0.3">
      <c r="N229" s="77"/>
    </row>
    <row r="230" spans="14:14" x14ac:dyDescent="0.3">
      <c r="N230" s="77"/>
    </row>
    <row r="231" spans="14:14" x14ac:dyDescent="0.3">
      <c r="N231" s="77"/>
    </row>
    <row r="232" spans="14:14" x14ac:dyDescent="0.3">
      <c r="N232" s="77"/>
    </row>
    <row r="233" spans="14:14" x14ac:dyDescent="0.3">
      <c r="N233" s="77"/>
    </row>
    <row r="234" spans="14:14" x14ac:dyDescent="0.3">
      <c r="N234" s="77"/>
    </row>
    <row r="235" spans="14:14" x14ac:dyDescent="0.3">
      <c r="N235" s="77"/>
    </row>
    <row r="236" spans="14:14" x14ac:dyDescent="0.3">
      <c r="N236" s="77"/>
    </row>
    <row r="237" spans="14:14" x14ac:dyDescent="0.3">
      <c r="N237" s="77"/>
    </row>
    <row r="238" spans="14:14" x14ac:dyDescent="0.3">
      <c r="N238" s="77"/>
    </row>
    <row r="239" spans="14:14" x14ac:dyDescent="0.3">
      <c r="N239" s="77"/>
    </row>
  </sheetData>
  <sheetProtection formatCells="0" formatColumns="0" formatRows="0" insertRows="0" insertHyperlinks="0" deleteRows="0" sort="0" autoFilter="0" pivotTables="0"/>
  <protectedRanges>
    <protectedRange sqref="A78:AI183 K76:AI77 A1:AI75" name="Intervalo1"/>
    <protectedRange sqref="E76:E77 I76:I77 A76:C77" name="Intervalo1_6"/>
    <protectedRange sqref="D76:D77" name="Intervalo1_7"/>
    <protectedRange sqref="F76:G77" name="Intervalo1_8"/>
    <protectedRange sqref="H76:H77" name="Intervalo1_9"/>
    <protectedRange sqref="J76:J77" name="Intervalo1_10"/>
  </protectedRanges>
  <mergeCells count="91">
    <mergeCell ref="A98:A99"/>
    <mergeCell ref="B98:B99"/>
    <mergeCell ref="C98:C99"/>
    <mergeCell ref="F110:G110"/>
    <mergeCell ref="H110:H111"/>
    <mergeCell ref="D98:D99"/>
    <mergeCell ref="E98:E99"/>
    <mergeCell ref="F98:G98"/>
    <mergeCell ref="H98:H99"/>
    <mergeCell ref="I110:I111"/>
    <mergeCell ref="J110:J111"/>
    <mergeCell ref="A110:A111"/>
    <mergeCell ref="B110:B111"/>
    <mergeCell ref="C110:C111"/>
    <mergeCell ref="D110:D111"/>
    <mergeCell ref="E110:E111"/>
    <mergeCell ref="I98:I99"/>
    <mergeCell ref="E86:E87"/>
    <mergeCell ref="J98:J99"/>
    <mergeCell ref="M98:M99"/>
    <mergeCell ref="F86:G86"/>
    <mergeCell ref="H86:H87"/>
    <mergeCell ref="I86:I87"/>
    <mergeCell ref="J86:J87"/>
    <mergeCell ref="K86:L86"/>
    <mergeCell ref="K98:L98"/>
    <mergeCell ref="M86:M87"/>
    <mergeCell ref="AF9:AF10"/>
    <mergeCell ref="A3:AI3"/>
    <mergeCell ref="A86:A87"/>
    <mergeCell ref="B86:B87"/>
    <mergeCell ref="C86:C87"/>
    <mergeCell ref="D86:D87"/>
    <mergeCell ref="B74:B75"/>
    <mergeCell ref="C74:C75"/>
    <mergeCell ref="D74:D75"/>
    <mergeCell ref="A29:A35"/>
    <mergeCell ref="B9:B10"/>
    <mergeCell ref="K9:L9"/>
    <mergeCell ref="I74:I75"/>
    <mergeCell ref="J74:J75"/>
    <mergeCell ref="M74:M75"/>
    <mergeCell ref="K74:L74"/>
    <mergeCell ref="AC9:AC10"/>
    <mergeCell ref="AD9:AD10"/>
    <mergeCell ref="A36:A45"/>
    <mergeCell ref="A1:AI1"/>
    <mergeCell ref="A2:AI2"/>
    <mergeCell ref="Y8:AI8"/>
    <mergeCell ref="F9:G9"/>
    <mergeCell ref="C9:C10"/>
    <mergeCell ref="A9:A10"/>
    <mergeCell ref="D9:D10"/>
    <mergeCell ref="E9:E10"/>
    <mergeCell ref="H9:H10"/>
    <mergeCell ref="I9:I10"/>
    <mergeCell ref="J9:J10"/>
    <mergeCell ref="M9:M10"/>
    <mergeCell ref="AI9:AI10"/>
    <mergeCell ref="A23:A28"/>
    <mergeCell ref="C5:E5"/>
    <mergeCell ref="G5:AI5"/>
    <mergeCell ref="A74:A75"/>
    <mergeCell ref="E74:E75"/>
    <mergeCell ref="F74:G74"/>
    <mergeCell ref="A46:A48"/>
    <mergeCell ref="AE9:AE10"/>
    <mergeCell ref="R9:R10"/>
    <mergeCell ref="S9:S10"/>
    <mergeCell ref="T9:T10"/>
    <mergeCell ref="U9:U10"/>
    <mergeCell ref="V9:V10"/>
    <mergeCell ref="W9:W10"/>
    <mergeCell ref="P9:P10"/>
    <mergeCell ref="Q9:Q10"/>
    <mergeCell ref="H74:H75"/>
    <mergeCell ref="A8:M8"/>
    <mergeCell ref="K110:L110"/>
    <mergeCell ref="AG9:AG10"/>
    <mergeCell ref="AH9:AH10"/>
    <mergeCell ref="AA9:AA10"/>
    <mergeCell ref="N8:X8"/>
    <mergeCell ref="AB9:AB10"/>
    <mergeCell ref="M110:M111"/>
    <mergeCell ref="X9:X10"/>
    <mergeCell ref="Y9:Y10"/>
    <mergeCell ref="Z9:Z10"/>
    <mergeCell ref="N9:N10"/>
    <mergeCell ref="O9:O10"/>
    <mergeCell ref="A11:A15"/>
    <mergeCell ref="A16:A22"/>
  </mergeCells>
  <conditionalFormatting sqref="AN6:AN7">
    <cfRule type="cellIs" dxfId="51" priority="319" stopIfTrue="1" operator="equal">
      <formula>$AN$6</formula>
    </cfRule>
  </conditionalFormatting>
  <conditionalFormatting sqref="N11:N64">
    <cfRule type="cellIs" dxfId="50" priority="318" stopIfTrue="1" operator="equal">
      <formula>"x"</formula>
    </cfRule>
  </conditionalFormatting>
  <conditionalFormatting sqref="O11:O64">
    <cfRule type="cellIs" dxfId="49" priority="317" operator="equal">
      <formula>"x"</formula>
    </cfRule>
  </conditionalFormatting>
  <conditionalFormatting sqref="P11:P64">
    <cfRule type="cellIs" dxfId="48" priority="316" operator="equal">
      <formula>"x"</formula>
    </cfRule>
  </conditionalFormatting>
  <conditionalFormatting sqref="Q11:Q64">
    <cfRule type="cellIs" dxfId="47" priority="315" stopIfTrue="1" operator="equal">
      <formula>"x"</formula>
    </cfRule>
  </conditionalFormatting>
  <conditionalFormatting sqref="R11:R64">
    <cfRule type="cellIs" dxfId="46" priority="314" operator="equal">
      <formula>"x"</formula>
    </cfRule>
  </conditionalFormatting>
  <conditionalFormatting sqref="S11:S64">
    <cfRule type="cellIs" dxfId="45" priority="6" stopIfTrue="1" operator="equal">
      <formula>$AN$7</formula>
    </cfRule>
    <cfRule type="cellIs" dxfId="44" priority="9" stopIfTrue="1" operator="equal">
      <formula>$AN$6</formula>
    </cfRule>
  </conditionalFormatting>
  <conditionalFormatting sqref="T43">
    <cfRule type="cellIs" dxfId="43" priority="2" operator="equal">
      <formula>"x"</formula>
    </cfRule>
  </conditionalFormatting>
  <conditionalFormatting sqref="V11 V13 V27">
    <cfRule type="cellIs" dxfId="42" priority="1" operator="equal">
      <formula>"x"</formula>
    </cfRule>
  </conditionalFormatting>
  <dataValidations count="1">
    <dataValidation type="list" allowBlank="1" showInputMessage="1" showErrorMessage="1" sqref="S11:S64"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ilha10">
    <pageSetUpPr fitToPage="1"/>
  </sheetPr>
  <dimension ref="A1:R32"/>
  <sheetViews>
    <sheetView showGridLines="0" topLeftCell="A13" zoomScaleNormal="100" zoomScalePageLayoutView="70" workbookViewId="0">
      <selection activeCell="H20" sqref="H20"/>
    </sheetView>
  </sheetViews>
  <sheetFormatPr defaultRowHeight="14.4" x14ac:dyDescent="0.3"/>
  <cols>
    <col min="1" max="1" width="2.88671875" customWidth="1"/>
    <col min="2" max="2" width="3.88671875" customWidth="1"/>
    <col min="3" max="3" width="49.5546875" bestFit="1" customWidth="1"/>
    <col min="4" max="4" width="14.33203125" customWidth="1"/>
    <col min="5" max="5" width="9.5546875" customWidth="1"/>
    <col min="6" max="6" width="9.44140625" customWidth="1"/>
    <col min="7" max="7" width="9.5546875" customWidth="1"/>
    <col min="18" max="18" width="2.88671875" customWidth="1"/>
  </cols>
  <sheetData>
    <row r="1" spans="1:18" x14ac:dyDescent="0.3">
      <c r="A1" s="12"/>
      <c r="B1" s="12"/>
      <c r="C1" s="12"/>
      <c r="D1" s="12"/>
      <c r="E1" s="12"/>
      <c r="F1" s="12"/>
      <c r="G1" s="12"/>
      <c r="H1" s="12"/>
      <c r="I1" s="12"/>
      <c r="J1" s="12"/>
      <c r="K1" s="12"/>
      <c r="L1" s="12"/>
      <c r="M1" s="12"/>
      <c r="N1" s="12"/>
      <c r="O1" s="12"/>
      <c r="P1" s="12"/>
      <c r="Q1" s="12"/>
      <c r="R1" s="12"/>
    </row>
    <row r="2" spans="1:18" s="18" customFormat="1" ht="33.75" customHeight="1" x14ac:dyDescent="0.3">
      <c r="A2" s="19"/>
      <c r="B2" s="378" t="s">
        <v>97</v>
      </c>
      <c r="C2" s="378"/>
      <c r="D2" s="378"/>
      <c r="E2" s="378"/>
      <c r="F2" s="378"/>
      <c r="G2" s="378"/>
      <c r="H2" s="378"/>
      <c r="I2" s="378"/>
      <c r="J2" s="378"/>
      <c r="K2" s="378"/>
      <c r="L2" s="378"/>
      <c r="M2" s="378"/>
      <c r="N2" s="378"/>
      <c r="O2" s="378"/>
      <c r="P2" s="378"/>
      <c r="Q2" s="378"/>
      <c r="R2" s="19"/>
    </row>
    <row r="3" spans="1:18" s="20" customFormat="1" ht="33.75" customHeight="1" x14ac:dyDescent="0.4">
      <c r="A3" s="22"/>
      <c r="B3" s="379" t="str">
        <f>'Monitoria Anual - 1'!A2</f>
        <v>PLANO DE AÇÃO NACIONAL PARA A CONSERVAÇÃO DO TATU-BOLA</v>
      </c>
      <c r="C3" s="379"/>
      <c r="D3" s="379"/>
      <c r="E3" s="379"/>
      <c r="F3" s="379"/>
      <c r="G3" s="379"/>
      <c r="H3" s="379"/>
      <c r="I3" s="379"/>
      <c r="J3" s="379"/>
      <c r="K3" s="379"/>
      <c r="L3" s="379"/>
      <c r="M3" s="379"/>
      <c r="N3" s="379"/>
      <c r="O3" s="379"/>
      <c r="P3" s="379"/>
      <c r="Q3" s="379"/>
      <c r="R3" s="22"/>
    </row>
    <row r="4" spans="1:18" s="13" customFormat="1" x14ac:dyDescent="0.3">
      <c r="A4" s="12"/>
      <c r="H4" s="14"/>
      <c r="I4" s="14"/>
      <c r="J4" s="14"/>
      <c r="K4" s="14"/>
      <c r="R4" s="12"/>
    </row>
    <row r="5" spans="1:18" s="15" customFormat="1" ht="45" customHeight="1" x14ac:dyDescent="0.3">
      <c r="A5" s="23"/>
      <c r="B5" s="380" t="s">
        <v>0</v>
      </c>
      <c r="C5" s="380"/>
      <c r="D5" s="381" t="str">
        <f>'Monitoria Anual - 1'!B4</f>
        <v>Reduzir o risco de extinção de Tolypeutes tricinctus para a categoria “Vulnerável” e avaliar adequadamente o estado de conservação de Tolypeutes matacus.</v>
      </c>
      <c r="E5" s="381"/>
      <c r="F5" s="381"/>
      <c r="G5" s="381"/>
      <c r="H5" s="381"/>
      <c r="I5" s="382"/>
      <c r="J5" s="16"/>
      <c r="K5" s="16"/>
      <c r="L5" s="16"/>
      <c r="M5" s="16"/>
      <c r="N5" s="16"/>
      <c r="R5" s="23"/>
    </row>
    <row r="6" spans="1:18" s="13" customFormat="1" x14ac:dyDescent="0.3">
      <c r="A6" s="12"/>
      <c r="H6" s="14"/>
      <c r="I6" s="14"/>
      <c r="J6" s="14"/>
      <c r="K6" s="14"/>
      <c r="R6" s="12"/>
    </row>
    <row r="7" spans="1:18" s="13" customFormat="1" ht="26.25" customHeight="1" x14ac:dyDescent="0.3">
      <c r="A7" s="12"/>
      <c r="B7" s="380" t="s">
        <v>101</v>
      </c>
      <c r="C7" s="380"/>
      <c r="D7" s="402">
        <v>43748</v>
      </c>
      <c r="E7" s="403"/>
      <c r="F7" s="403"/>
      <c r="G7" s="403"/>
      <c r="H7" s="403"/>
      <c r="I7" s="404"/>
      <c r="J7" s="51"/>
      <c r="K7" s="51"/>
      <c r="L7" s="51"/>
      <c r="M7" s="51"/>
      <c r="N7" s="51"/>
      <c r="O7" s="51"/>
      <c r="P7" s="51"/>
      <c r="Q7" s="51"/>
      <c r="R7" s="12"/>
    </row>
    <row r="8" spans="1:18" x14ac:dyDescent="0.3">
      <c r="A8" s="12"/>
      <c r="R8" s="12"/>
    </row>
    <row r="9" spans="1:18" ht="31.5" customHeight="1" x14ac:dyDescent="0.3">
      <c r="A9" s="12"/>
      <c r="B9" s="385" t="s">
        <v>22</v>
      </c>
      <c r="C9" s="385"/>
      <c r="D9" s="385"/>
      <c r="E9" s="385"/>
      <c r="F9" s="385"/>
      <c r="G9" s="385"/>
      <c r="H9" s="385"/>
      <c r="I9" s="385"/>
      <c r="J9" s="385"/>
      <c r="K9" s="385"/>
      <c r="L9" s="385"/>
      <c r="M9" s="385"/>
      <c r="N9" s="385"/>
      <c r="O9" s="385"/>
      <c r="P9" s="385"/>
      <c r="Q9" s="385"/>
      <c r="R9" s="12"/>
    </row>
    <row r="10" spans="1:18" x14ac:dyDescent="0.3">
      <c r="A10" s="12"/>
      <c r="F10" s="11"/>
      <c r="G10" s="11"/>
      <c r="R10" s="12"/>
    </row>
    <row r="11" spans="1:18" ht="18" customHeight="1" x14ac:dyDescent="0.3">
      <c r="A11" s="12"/>
      <c r="B11" s="383" t="s">
        <v>98</v>
      </c>
      <c r="C11" s="384"/>
      <c r="D11" s="51"/>
      <c r="E11" s="51"/>
      <c r="F11" s="51"/>
      <c r="G11" s="51"/>
      <c r="H11" s="51"/>
      <c r="I11" s="51"/>
      <c r="J11" s="51"/>
      <c r="K11" s="51"/>
      <c r="L11" s="51"/>
      <c r="M11" s="51"/>
      <c r="N11" s="51"/>
      <c r="O11" s="51"/>
      <c r="P11" s="51"/>
      <c r="Q11" s="51"/>
      <c r="R11" s="12"/>
    </row>
    <row r="12" spans="1:18" ht="15" thickBot="1" x14ac:dyDescent="0.35">
      <c r="A12" s="12"/>
      <c r="E12" s="6"/>
      <c r="F12" s="78"/>
      <c r="R12" s="12"/>
    </row>
    <row r="13" spans="1:18" ht="60.75" customHeight="1" thickBot="1" x14ac:dyDescent="0.35">
      <c r="A13" s="12"/>
      <c r="C13" s="387" t="s">
        <v>124</v>
      </c>
      <c r="D13" s="388"/>
      <c r="E13" s="389"/>
      <c r="F13" s="3"/>
      <c r="R13" s="12"/>
    </row>
    <row r="14" spans="1:18" s="2" customFormat="1" ht="31.95" customHeight="1" thickBot="1" x14ac:dyDescent="0.35">
      <c r="A14" s="23"/>
      <c r="C14" s="31" t="s">
        <v>95</v>
      </c>
      <c r="D14" s="8" t="s">
        <v>46</v>
      </c>
      <c r="E14" s="10" t="s">
        <v>25</v>
      </c>
      <c r="F14" s="7"/>
      <c r="R14" s="23"/>
    </row>
    <row r="15" spans="1:18" ht="15.6" x14ac:dyDescent="0.3">
      <c r="A15" s="12"/>
      <c r="C15" s="46" t="s">
        <v>109</v>
      </c>
      <c r="D15" s="33">
        <f>COUNTA('Monitoria Final'!N11:N50)</f>
        <v>5</v>
      </c>
      <c r="E15" s="34">
        <f>D15/$D$18</f>
        <v>0.16666666666666666</v>
      </c>
      <c r="F15" s="4"/>
      <c r="R15" s="12"/>
    </row>
    <row r="16" spans="1:18" ht="15.6" x14ac:dyDescent="0.3">
      <c r="A16" s="12"/>
      <c r="C16" s="47" t="s">
        <v>110</v>
      </c>
      <c r="D16" s="33">
        <f>COUNTA('Monitoria Final'!O11:O50)</f>
        <v>14</v>
      </c>
      <c r="E16" s="34">
        <f>D16/$D$18</f>
        <v>0.46666666666666667</v>
      </c>
      <c r="F16" s="4"/>
      <c r="R16" s="12"/>
    </row>
    <row r="17" spans="1:18" ht="16.2" thickBot="1" x14ac:dyDescent="0.35">
      <c r="A17" s="12"/>
      <c r="C17" s="48" t="s">
        <v>24</v>
      </c>
      <c r="D17" s="33">
        <f>COUNTA('Monitoria Final'!P11:P50)</f>
        <v>11</v>
      </c>
      <c r="E17" s="34">
        <f>D17/$D$18</f>
        <v>0.36666666666666664</v>
      </c>
      <c r="F17" s="4"/>
      <c r="R17" s="12"/>
    </row>
    <row r="18" spans="1:18" ht="15" thickBot="1" x14ac:dyDescent="0.35">
      <c r="A18" s="12"/>
      <c r="C18" s="49" t="s">
        <v>26</v>
      </c>
      <c r="D18" s="36">
        <f>SUM(D15:D17)</f>
        <v>30</v>
      </c>
      <c r="E18" s="37">
        <f>SUM(E15:E17)</f>
        <v>1</v>
      </c>
      <c r="F18" s="5"/>
      <c r="R18" s="12"/>
    </row>
    <row r="19" spans="1:18" x14ac:dyDescent="0.3">
      <c r="A19" s="12"/>
      <c r="R19" s="12"/>
    </row>
    <row r="20" spans="1:18" ht="15.6" x14ac:dyDescent="0.3">
      <c r="A20" s="12"/>
      <c r="B20" s="52" t="s">
        <v>27</v>
      </c>
      <c r="C20" s="53"/>
      <c r="D20" s="54"/>
      <c r="E20" s="54"/>
      <c r="F20" s="54"/>
      <c r="G20" s="54"/>
      <c r="H20" s="54"/>
      <c r="I20" s="54"/>
      <c r="J20" s="54"/>
      <c r="K20" s="54"/>
      <c r="L20" s="54"/>
      <c r="M20" s="54"/>
      <c r="N20" s="54"/>
      <c r="O20" s="54"/>
      <c r="P20" s="54"/>
      <c r="Q20" s="54"/>
      <c r="R20" s="12"/>
    </row>
    <row r="21" spans="1:18" s="13" customFormat="1" ht="16.2" thickBot="1" x14ac:dyDescent="0.35">
      <c r="A21" s="12"/>
      <c r="B21" s="21"/>
      <c r="C21" s="21"/>
      <c r="D21" s="21"/>
      <c r="E21" s="21"/>
      <c r="F21" s="21"/>
      <c r="G21" s="21"/>
      <c r="H21" s="21"/>
      <c r="I21" s="21"/>
      <c r="J21" s="21"/>
      <c r="K21" s="21"/>
      <c r="L21" s="21"/>
      <c r="M21" s="21"/>
      <c r="N21" s="21"/>
      <c r="O21" s="21"/>
      <c r="P21" s="21"/>
      <c r="Q21" s="21"/>
      <c r="R21" s="12"/>
    </row>
    <row r="22" spans="1:18" ht="36" customHeight="1" thickBot="1" x14ac:dyDescent="0.35">
      <c r="A22" s="12"/>
      <c r="C22" s="38" t="s">
        <v>23</v>
      </c>
      <c r="D22" s="81">
        <f>COUNTA('Monitoria Final'!A11:A50)</f>
        <v>6</v>
      </c>
      <c r="R22" s="12"/>
    </row>
    <row r="23" spans="1:18" ht="15" thickBot="1" x14ac:dyDescent="0.35">
      <c r="A23" s="12"/>
      <c r="R23" s="12"/>
    </row>
    <row r="24" spans="1:18" ht="15" thickBot="1" x14ac:dyDescent="0.35">
      <c r="A24" s="12"/>
      <c r="C24" s="92" t="s">
        <v>28</v>
      </c>
      <c r="D24" s="92" t="s">
        <v>29</v>
      </c>
      <c r="E24" s="26"/>
      <c r="F24" s="27"/>
      <c r="G24" s="30"/>
      <c r="R24" s="12"/>
    </row>
    <row r="25" spans="1:18" x14ac:dyDescent="0.3">
      <c r="A25" s="12"/>
      <c r="C25" s="89" t="s">
        <v>30</v>
      </c>
      <c r="D25" s="117">
        <f>SUM(E25:G25)</f>
        <v>5</v>
      </c>
      <c r="E25" s="39">
        <f>COUNTA('Monitoria Final'!N11:N15)</f>
        <v>0</v>
      </c>
      <c r="F25" s="79">
        <f>COUNTA('Monitoria Final'!O11:O15)</f>
        <v>2</v>
      </c>
      <c r="G25" s="80">
        <f>COUNTA('Monitoria Final'!P11:P15)</f>
        <v>3</v>
      </c>
      <c r="R25" s="12"/>
    </row>
    <row r="26" spans="1:18" x14ac:dyDescent="0.3">
      <c r="A26" s="12"/>
      <c r="C26" s="90" t="s">
        <v>31</v>
      </c>
      <c r="D26" s="89">
        <f t="shared" ref="D26:D30" si="0">SUM(E26:G26)</f>
        <v>4</v>
      </c>
      <c r="E26" s="40">
        <f>COUNTA('Monitoria Final'!N16:N22)</f>
        <v>0</v>
      </c>
      <c r="F26" s="41">
        <f>COUNTA('Monitoria Final'!O16:O22)</f>
        <v>0</v>
      </c>
      <c r="G26" s="42">
        <f>COUNTA('Monitoria Final'!P16:P22)</f>
        <v>4</v>
      </c>
      <c r="R26" s="12"/>
    </row>
    <row r="27" spans="1:18" x14ac:dyDescent="0.3">
      <c r="A27" s="12"/>
      <c r="C27" s="90" t="s">
        <v>32</v>
      </c>
      <c r="D27" s="89">
        <f t="shared" si="0"/>
        <v>6</v>
      </c>
      <c r="E27" s="40">
        <f>COUNTA('Monitoria Final'!N23:N30)</f>
        <v>0</v>
      </c>
      <c r="F27" s="41">
        <f>COUNTA('Monitoria Final'!O23:O30)</f>
        <v>6</v>
      </c>
      <c r="G27" s="42">
        <f>COUNTA('Monitoria Final'!P23:P30)</f>
        <v>0</v>
      </c>
      <c r="R27" s="12"/>
    </row>
    <row r="28" spans="1:18" x14ac:dyDescent="0.3">
      <c r="A28" s="12"/>
      <c r="C28" s="90" t="s">
        <v>33</v>
      </c>
      <c r="D28" s="89">
        <f t="shared" si="0"/>
        <v>4</v>
      </c>
      <c r="E28" s="40">
        <f>COUNTA('Monitoria Final'!N31:N37)</f>
        <v>0</v>
      </c>
      <c r="F28" s="41">
        <f>COUNTA('Monitoria Final'!O31:O37)</f>
        <v>3</v>
      </c>
      <c r="G28" s="42">
        <f>COUNTA('Monitoria Final'!P31:P37)</f>
        <v>1</v>
      </c>
      <c r="R28" s="12"/>
    </row>
    <row r="29" spans="1:18" x14ac:dyDescent="0.3">
      <c r="A29" s="12"/>
      <c r="C29" s="90" t="s">
        <v>34</v>
      </c>
      <c r="D29" s="89">
        <f t="shared" si="0"/>
        <v>8</v>
      </c>
      <c r="E29" s="40">
        <f>COUNTA('Monitoria Final'!N38:N47)</f>
        <v>2</v>
      </c>
      <c r="F29" s="41">
        <f>COUNTA('Monitoria Final'!O38:O47)</f>
        <v>3</v>
      </c>
      <c r="G29" s="42">
        <f>COUNTA('Monitoria Final'!P38:P47)</f>
        <v>3</v>
      </c>
      <c r="R29" s="12"/>
    </row>
    <row r="30" spans="1:18" x14ac:dyDescent="0.3">
      <c r="A30" s="12"/>
      <c r="C30" s="90" t="s">
        <v>35</v>
      </c>
      <c r="D30" s="89">
        <f t="shared" si="0"/>
        <v>3</v>
      </c>
      <c r="E30" s="40">
        <f>COUNTA('Monitoria Final'!N48:N50)</f>
        <v>3</v>
      </c>
      <c r="F30" s="41">
        <f>COUNTA('Monitoria Final'!O48:O50)</f>
        <v>0</v>
      </c>
      <c r="G30" s="42">
        <f>COUNTA('Monitoria Final'!P48:P50)</f>
        <v>0</v>
      </c>
      <c r="R30" s="12"/>
    </row>
    <row r="31" spans="1:18" x14ac:dyDescent="0.3">
      <c r="A31" s="12"/>
      <c r="R31" s="12"/>
    </row>
    <row r="32" spans="1:18" x14ac:dyDescent="0.3">
      <c r="A32" s="12"/>
      <c r="B32" s="12"/>
      <c r="C32" s="12"/>
      <c r="D32" s="12"/>
      <c r="E32" s="12"/>
      <c r="F32" s="12"/>
      <c r="G32" s="12"/>
      <c r="H32" s="12"/>
      <c r="I32" s="12"/>
      <c r="J32" s="12"/>
      <c r="K32" s="12"/>
      <c r="L32" s="12"/>
      <c r="M32" s="12"/>
      <c r="N32" s="12"/>
      <c r="O32" s="12"/>
      <c r="P32" s="12"/>
      <c r="Q32" s="12"/>
      <c r="R32" s="12"/>
    </row>
  </sheetData>
  <mergeCells count="9">
    <mergeCell ref="B9:Q9"/>
    <mergeCell ref="B11:C11"/>
    <mergeCell ref="C13:E13"/>
    <mergeCell ref="B2:Q2"/>
    <mergeCell ref="B3:Q3"/>
    <mergeCell ref="B5:C5"/>
    <mergeCell ref="D5:I5"/>
    <mergeCell ref="B7:C7"/>
    <mergeCell ref="D7:I7"/>
  </mergeCells>
  <conditionalFormatting sqref="F25:G30 E25:G25">
    <cfRule type="cellIs" dxfId="0" priority="5" stopIfTrue="1" operator="equal">
      <formula>0</formula>
    </cfRule>
  </conditionalFormatting>
  <pageMargins left="0.25" right="0.25" top="0.75" bottom="0.75" header="0.3" footer="0.3"/>
  <pageSetup paperSize="9" scale="73"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fitToPage="1"/>
  </sheetPr>
  <dimension ref="A1:AE47"/>
  <sheetViews>
    <sheetView showGridLines="0" topLeftCell="A7" zoomScale="80" zoomScaleNormal="80" zoomScalePageLayoutView="70" workbookViewId="0">
      <selection activeCell="D5" sqref="D5:Q5"/>
    </sheetView>
  </sheetViews>
  <sheetFormatPr defaultRowHeight="14.4" x14ac:dyDescent="0.3"/>
  <cols>
    <col min="1" max="1" width="2.88671875" customWidth="1"/>
    <col min="2" max="2" width="3.88671875" customWidth="1"/>
    <col min="3" max="3" width="53" bestFit="1" customWidth="1"/>
    <col min="4" max="4" width="12" bestFit="1" customWidth="1"/>
    <col min="5" max="5" width="7.44140625" customWidth="1"/>
    <col min="6" max="6" width="12" bestFit="1" customWidth="1"/>
    <col min="7" max="7" width="8.109375" customWidth="1"/>
    <col min="8" max="8" width="9.109375" customWidth="1"/>
    <col min="24" max="24" width="2.88671875" customWidth="1"/>
    <col min="26" max="26" width="0" hidden="1" customWidth="1"/>
    <col min="27" max="28" width="4.109375" hidden="1" customWidth="1"/>
    <col min="29" max="29" width="4.109375" customWidth="1"/>
  </cols>
  <sheetData>
    <row r="1" spans="1:31" x14ac:dyDescent="0.3">
      <c r="A1" s="120"/>
      <c r="B1" s="356" t="s">
        <v>97</v>
      </c>
      <c r="C1" s="356"/>
      <c r="D1" s="356"/>
      <c r="E1" s="356"/>
      <c r="F1" s="356"/>
      <c r="G1" s="356"/>
      <c r="H1" s="356"/>
      <c r="I1" s="356"/>
      <c r="J1" s="356"/>
      <c r="K1" s="356"/>
      <c r="L1" s="356"/>
      <c r="M1" s="356"/>
      <c r="N1" s="356"/>
      <c r="O1" s="356"/>
      <c r="P1" s="356"/>
      <c r="Q1" s="356"/>
      <c r="R1" s="356"/>
      <c r="S1" s="356"/>
      <c r="T1" s="356"/>
      <c r="U1" s="356"/>
      <c r="V1" s="356"/>
      <c r="W1" s="356"/>
      <c r="X1" s="120"/>
      <c r="Y1" s="121"/>
      <c r="Z1" s="121"/>
      <c r="AA1" s="121"/>
      <c r="AB1" s="121"/>
      <c r="AC1" s="121"/>
      <c r="AD1" s="121"/>
      <c r="AE1" s="121"/>
    </row>
    <row r="2" spans="1:31" s="18" customFormat="1" ht="21" customHeight="1" x14ac:dyDescent="0.3">
      <c r="A2" s="122"/>
      <c r="B2" s="356"/>
      <c r="C2" s="356"/>
      <c r="D2" s="356"/>
      <c r="E2" s="356"/>
      <c r="F2" s="356"/>
      <c r="G2" s="356"/>
      <c r="H2" s="356"/>
      <c r="I2" s="356"/>
      <c r="J2" s="356"/>
      <c r="K2" s="356"/>
      <c r="L2" s="356"/>
      <c r="M2" s="356"/>
      <c r="N2" s="356"/>
      <c r="O2" s="356"/>
      <c r="P2" s="356"/>
      <c r="Q2" s="356"/>
      <c r="R2" s="356"/>
      <c r="S2" s="356"/>
      <c r="T2" s="356"/>
      <c r="U2" s="356"/>
      <c r="V2" s="356"/>
      <c r="W2" s="356"/>
      <c r="X2" s="122"/>
      <c r="Y2" s="123"/>
      <c r="Z2" s="123"/>
      <c r="AA2" s="123"/>
      <c r="AB2" s="123"/>
      <c r="AC2" s="123"/>
      <c r="AD2" s="123"/>
      <c r="AE2" s="123"/>
    </row>
    <row r="3" spans="1:31" s="20" customFormat="1" ht="33.75" customHeight="1" x14ac:dyDescent="0.4">
      <c r="A3" s="124"/>
      <c r="B3" s="362" t="str">
        <f>'Monitoria Anual - 1'!A2</f>
        <v>PLANO DE AÇÃO NACIONAL PARA A CONSERVAÇÃO DO TATU-BOLA</v>
      </c>
      <c r="C3" s="362"/>
      <c r="D3" s="362"/>
      <c r="E3" s="362"/>
      <c r="F3" s="362"/>
      <c r="G3" s="362"/>
      <c r="H3" s="362"/>
      <c r="I3" s="362"/>
      <c r="J3" s="362"/>
      <c r="K3" s="362"/>
      <c r="L3" s="362"/>
      <c r="M3" s="362"/>
      <c r="N3" s="362"/>
      <c r="O3" s="362"/>
      <c r="P3" s="362"/>
      <c r="Q3" s="362"/>
      <c r="R3" s="362"/>
      <c r="S3" s="362"/>
      <c r="T3" s="362"/>
      <c r="U3" s="362"/>
      <c r="V3" s="362"/>
      <c r="W3" s="362"/>
      <c r="X3" s="124"/>
      <c r="Y3" s="125"/>
      <c r="Z3" s="125"/>
      <c r="AA3" s="125"/>
      <c r="AB3" s="125"/>
      <c r="AC3" s="125"/>
      <c r="AD3" s="125"/>
      <c r="AE3" s="125"/>
    </row>
    <row r="4" spans="1:31" s="13" customFormat="1" x14ac:dyDescent="0.3">
      <c r="A4" s="120"/>
      <c r="B4" s="126"/>
      <c r="C4" s="126"/>
      <c r="D4" s="126"/>
      <c r="E4" s="126"/>
      <c r="F4" s="126"/>
      <c r="G4" s="126"/>
      <c r="H4" s="126"/>
      <c r="I4" s="126"/>
      <c r="J4" s="127"/>
      <c r="K4" s="127"/>
      <c r="L4" s="127"/>
      <c r="M4" s="127"/>
      <c r="N4" s="127"/>
      <c r="O4" s="127"/>
      <c r="P4" s="126"/>
      <c r="Q4" s="126"/>
      <c r="R4" s="126"/>
      <c r="S4" s="126"/>
      <c r="T4" s="126"/>
      <c r="U4" s="126"/>
      <c r="V4" s="126"/>
      <c r="W4" s="126"/>
      <c r="X4" s="120"/>
      <c r="Y4" s="126"/>
      <c r="Z4" s="126"/>
      <c r="AA4" s="126"/>
      <c r="AB4" s="126"/>
      <c r="AC4" s="126"/>
      <c r="AD4" s="126"/>
      <c r="AE4" s="126"/>
    </row>
    <row r="5" spans="1:31" s="15" customFormat="1" ht="45" customHeight="1" x14ac:dyDescent="0.3">
      <c r="A5" s="128"/>
      <c r="B5" s="368" t="s">
        <v>0</v>
      </c>
      <c r="C5" s="368"/>
      <c r="D5" s="369" t="str">
        <f>'Monitoria Anual - 1'!B4</f>
        <v>Reduzir o risco de extinção de Tolypeutes tricinctus para a categoria “Vulnerável” e avaliar adequadamente o estado de conservação de Tolypeutes matacus.</v>
      </c>
      <c r="E5" s="369"/>
      <c r="F5" s="369"/>
      <c r="G5" s="369"/>
      <c r="H5" s="369"/>
      <c r="I5" s="369"/>
      <c r="J5" s="369"/>
      <c r="K5" s="369"/>
      <c r="L5" s="369"/>
      <c r="M5" s="370"/>
      <c r="N5" s="129"/>
      <c r="O5" s="129"/>
      <c r="P5" s="129"/>
      <c r="Q5" s="129"/>
      <c r="R5" s="129"/>
      <c r="S5" s="130"/>
      <c r="T5" s="130"/>
      <c r="U5" s="130"/>
      <c r="V5" s="130"/>
      <c r="W5" s="130"/>
      <c r="X5" s="128"/>
      <c r="Y5" s="130"/>
      <c r="Z5" s="130"/>
      <c r="AA5" s="130"/>
      <c r="AB5" s="130"/>
      <c r="AC5" s="130"/>
      <c r="AD5" s="130"/>
      <c r="AE5" s="130"/>
    </row>
    <row r="6" spans="1:31" s="13" customFormat="1" x14ac:dyDescent="0.3">
      <c r="A6" s="120"/>
      <c r="B6" s="126"/>
      <c r="C6" s="126"/>
      <c r="D6" s="126"/>
      <c r="E6" s="126"/>
      <c r="F6" s="126"/>
      <c r="G6" s="126"/>
      <c r="H6" s="126"/>
      <c r="I6" s="126"/>
      <c r="J6" s="127"/>
      <c r="K6" s="127"/>
      <c r="L6" s="127"/>
      <c r="M6" s="127"/>
      <c r="N6" s="127"/>
      <c r="O6" s="127"/>
      <c r="P6" s="126"/>
      <c r="Q6" s="126"/>
      <c r="R6" s="126"/>
      <c r="S6" s="126"/>
      <c r="T6" s="126"/>
      <c r="U6" s="126"/>
      <c r="V6" s="126"/>
      <c r="W6" s="126"/>
      <c r="X6" s="120"/>
      <c r="Y6" s="126"/>
      <c r="Z6" s="126"/>
      <c r="AA6" s="126"/>
      <c r="AB6" s="126"/>
      <c r="AC6" s="126"/>
      <c r="AD6" s="126"/>
      <c r="AE6" s="126"/>
    </row>
    <row r="7" spans="1:31" s="13" customFormat="1" ht="26.25" customHeight="1" x14ac:dyDescent="0.3">
      <c r="A7" s="120"/>
      <c r="B7" s="368" t="s">
        <v>101</v>
      </c>
      <c r="C7" s="368"/>
      <c r="D7" s="357" t="str">
        <f>'Monitoria Anual - 1'!B6</f>
        <v>01/10/2015 - 02/10/2015 (Congresso de Mastozoologia, João Pessoa)</v>
      </c>
      <c r="E7" s="357"/>
      <c r="F7" s="357"/>
      <c r="G7" s="358"/>
      <c r="H7" s="131"/>
      <c r="I7" s="132"/>
      <c r="J7" s="127"/>
      <c r="K7" s="127"/>
      <c r="L7" s="127"/>
      <c r="M7" s="127"/>
      <c r="N7" s="127"/>
      <c r="O7" s="127"/>
      <c r="P7" s="126"/>
      <c r="Q7" s="126"/>
      <c r="R7" s="126"/>
      <c r="S7" s="126"/>
      <c r="T7" s="126"/>
      <c r="U7" s="126"/>
      <c r="V7" s="126"/>
      <c r="W7" s="126"/>
      <c r="X7" s="120"/>
      <c r="Y7" s="126"/>
      <c r="Z7" s="126"/>
      <c r="AA7" s="126"/>
      <c r="AB7" s="126"/>
      <c r="AC7" s="126"/>
      <c r="AD7" s="126"/>
      <c r="AE7" s="126"/>
    </row>
    <row r="8" spans="1:31" x14ac:dyDescent="0.3">
      <c r="A8" s="120"/>
      <c r="B8" s="121"/>
      <c r="C8" s="121"/>
      <c r="D8" s="121"/>
      <c r="E8" s="121"/>
      <c r="F8" s="121"/>
      <c r="G8" s="121"/>
      <c r="H8" s="121"/>
      <c r="I8" s="121"/>
      <c r="J8" s="121"/>
      <c r="K8" s="121"/>
      <c r="L8" s="121"/>
      <c r="M8" s="121"/>
      <c r="N8" s="121"/>
      <c r="O8" s="121"/>
      <c r="P8" s="121"/>
      <c r="Q8" s="121"/>
      <c r="R8" s="121"/>
      <c r="S8" s="121"/>
      <c r="T8" s="121"/>
      <c r="U8" s="121"/>
      <c r="V8" s="121"/>
      <c r="W8" s="121"/>
      <c r="X8" s="120"/>
      <c r="Y8" s="121"/>
      <c r="Z8" s="121"/>
      <c r="AA8" s="121"/>
      <c r="AB8" s="121"/>
      <c r="AC8" s="121"/>
      <c r="AD8" s="121"/>
      <c r="AE8" s="121"/>
    </row>
    <row r="9" spans="1:31" ht="31.5" customHeight="1" x14ac:dyDescent="0.3">
      <c r="A9" s="120"/>
      <c r="B9" s="363" t="s">
        <v>22</v>
      </c>
      <c r="C9" s="363"/>
      <c r="D9" s="363"/>
      <c r="E9" s="363"/>
      <c r="F9" s="363"/>
      <c r="G9" s="363"/>
      <c r="H9" s="363"/>
      <c r="I9" s="363"/>
      <c r="J9" s="363"/>
      <c r="K9" s="363"/>
      <c r="L9" s="363"/>
      <c r="M9" s="363"/>
      <c r="N9" s="363"/>
      <c r="O9" s="363"/>
      <c r="P9" s="363"/>
      <c r="Q9" s="363"/>
      <c r="R9" s="363"/>
      <c r="S9" s="363"/>
      <c r="T9" s="363"/>
      <c r="U9" s="363"/>
      <c r="V9" s="363"/>
      <c r="W9" s="363"/>
      <c r="X9" s="120"/>
      <c r="Y9" s="121"/>
      <c r="Z9" s="121"/>
      <c r="AA9" s="121"/>
      <c r="AB9" s="121"/>
      <c r="AC9" s="121"/>
      <c r="AD9" s="121"/>
      <c r="AE9" s="121"/>
    </row>
    <row r="10" spans="1:31" x14ac:dyDescent="0.3">
      <c r="A10" s="120"/>
      <c r="B10" s="121"/>
      <c r="C10" s="121"/>
      <c r="D10" s="121"/>
      <c r="E10" s="121"/>
      <c r="F10" s="121"/>
      <c r="G10" s="133"/>
      <c r="H10" s="133"/>
      <c r="I10" s="133"/>
      <c r="J10" s="121"/>
      <c r="K10" s="121"/>
      <c r="L10" s="121"/>
      <c r="M10" s="121"/>
      <c r="N10" s="121"/>
      <c r="O10" s="121"/>
      <c r="P10" s="121"/>
      <c r="Q10" s="121"/>
      <c r="R10" s="121"/>
      <c r="S10" s="121"/>
      <c r="T10" s="121"/>
      <c r="U10" s="121"/>
      <c r="V10" s="121"/>
      <c r="W10" s="121"/>
      <c r="X10" s="120"/>
      <c r="Y10" s="121"/>
      <c r="Z10" s="121"/>
      <c r="AA10" s="121"/>
      <c r="AB10" s="121"/>
      <c r="AC10" s="121"/>
      <c r="AD10" s="121"/>
      <c r="AE10" s="121"/>
    </row>
    <row r="11" spans="1:31" ht="15.6" x14ac:dyDescent="0.3">
      <c r="A11" s="120"/>
      <c r="B11" s="357" t="s">
        <v>98</v>
      </c>
      <c r="C11" s="358"/>
      <c r="D11" s="134"/>
      <c r="E11" s="134"/>
      <c r="F11" s="134"/>
      <c r="G11" s="134"/>
      <c r="H11" s="134"/>
      <c r="I11" s="134"/>
      <c r="J11" s="134"/>
      <c r="K11" s="134"/>
      <c r="L11" s="134"/>
      <c r="M11" s="134"/>
      <c r="N11" s="134"/>
      <c r="O11" s="134"/>
      <c r="P11" s="134"/>
      <c r="Q11" s="134"/>
      <c r="R11" s="134"/>
      <c r="S11" s="134"/>
      <c r="T11" s="134"/>
      <c r="U11" s="134"/>
      <c r="V11" s="134"/>
      <c r="W11" s="134"/>
      <c r="X11" s="120"/>
      <c r="Y11" s="121"/>
      <c r="Z11" s="121"/>
      <c r="AA11" s="121"/>
      <c r="AB11" s="121"/>
      <c r="AC11" s="121"/>
      <c r="AD11" s="121"/>
      <c r="AE11" s="121"/>
    </row>
    <row r="12" spans="1:31" ht="15" thickBot="1" x14ac:dyDescent="0.35">
      <c r="A12" s="120"/>
      <c r="B12" s="121"/>
      <c r="C12" s="121"/>
      <c r="D12" s="121"/>
      <c r="E12" s="135"/>
      <c r="F12" s="364"/>
      <c r="G12" s="364"/>
      <c r="H12" s="136"/>
      <c r="I12" s="121"/>
      <c r="J12" s="121"/>
      <c r="K12" s="121"/>
      <c r="L12" s="121"/>
      <c r="M12" s="121"/>
      <c r="N12" s="121"/>
      <c r="O12" s="121"/>
      <c r="P12" s="121"/>
      <c r="Q12" s="121"/>
      <c r="R12" s="121"/>
      <c r="S12" s="121"/>
      <c r="T12" s="121"/>
      <c r="U12" s="121"/>
      <c r="V12" s="121"/>
      <c r="W12" s="121"/>
      <c r="X12" s="120"/>
      <c r="Y12" s="121"/>
      <c r="Z12" s="121"/>
      <c r="AA12" s="121"/>
      <c r="AB12" s="121"/>
      <c r="AC12" s="121"/>
      <c r="AD12" s="121"/>
      <c r="AE12" s="121"/>
    </row>
    <row r="13" spans="1:31" ht="33.75" customHeight="1" thickBot="1" x14ac:dyDescent="0.35">
      <c r="A13" s="120"/>
      <c r="B13" s="121"/>
      <c r="C13" s="365" t="s">
        <v>113</v>
      </c>
      <c r="D13" s="366"/>
      <c r="E13" s="366"/>
      <c r="F13" s="366"/>
      <c r="G13" s="367"/>
      <c r="H13" s="137"/>
      <c r="I13" s="121"/>
      <c r="J13" s="121"/>
      <c r="K13" s="121"/>
      <c r="L13" s="121"/>
      <c r="M13" s="121"/>
      <c r="N13" s="121"/>
      <c r="O13" s="121"/>
      <c r="P13" s="121"/>
      <c r="Q13" s="121"/>
      <c r="R13" s="121"/>
      <c r="S13" s="121"/>
      <c r="T13" s="121"/>
      <c r="U13" s="121"/>
      <c r="V13" s="121"/>
      <c r="W13" s="121"/>
      <c r="X13" s="120"/>
      <c r="Y13" s="121"/>
      <c r="Z13" s="121"/>
      <c r="AA13" s="121"/>
      <c r="AB13" s="121"/>
      <c r="AC13" s="121"/>
      <c r="AD13" s="121"/>
      <c r="AE13" s="121"/>
    </row>
    <row r="14" spans="1:31" s="2" customFormat="1" ht="34.5" customHeight="1" thickBot="1" x14ac:dyDescent="0.35">
      <c r="A14" s="128"/>
      <c r="B14" s="138"/>
      <c r="C14" s="139" t="s">
        <v>95</v>
      </c>
      <c r="D14" s="140" t="s">
        <v>46</v>
      </c>
      <c r="E14" s="141" t="s">
        <v>25</v>
      </c>
      <c r="F14" s="140" t="s">
        <v>44</v>
      </c>
      <c r="G14" s="142" t="s">
        <v>25</v>
      </c>
      <c r="H14" s="143"/>
      <c r="I14" s="138"/>
      <c r="J14" s="138"/>
      <c r="K14" s="138"/>
      <c r="L14" s="138"/>
      <c r="M14" s="138"/>
      <c r="N14" s="138"/>
      <c r="O14" s="138"/>
      <c r="P14" s="138"/>
      <c r="Q14" s="138"/>
      <c r="R14" s="138"/>
      <c r="S14" s="138"/>
      <c r="T14" s="138"/>
      <c r="U14" s="138"/>
      <c r="V14" s="138"/>
      <c r="W14" s="138"/>
      <c r="X14" s="128"/>
      <c r="Y14" s="138"/>
      <c r="Z14" s="138"/>
      <c r="AA14" s="138"/>
      <c r="AB14" s="138"/>
      <c r="AC14" s="138"/>
      <c r="AD14" s="138"/>
      <c r="AE14" s="138"/>
    </row>
    <row r="15" spans="1:31" ht="15.6" x14ac:dyDescent="0.3">
      <c r="A15" s="120"/>
      <c r="B15" s="121"/>
      <c r="C15" s="144" t="s">
        <v>114</v>
      </c>
      <c r="D15" s="145"/>
      <c r="E15" s="146"/>
      <c r="F15" s="147">
        <f>COUNTA('Monitoria Anual - 1'!S11:S905)</f>
        <v>3</v>
      </c>
      <c r="G15" s="148">
        <f t="shared" ref="G15:G21" si="0">F15/$F$22</f>
        <v>8.1081081081081086E-2</v>
      </c>
      <c r="H15" s="149"/>
      <c r="I15" s="121"/>
      <c r="J15" s="121"/>
      <c r="K15" s="121"/>
      <c r="L15" s="121"/>
      <c r="M15" s="121"/>
      <c r="N15" s="121"/>
      <c r="O15" s="121"/>
      <c r="P15" s="121"/>
      <c r="Q15" s="121"/>
      <c r="R15" s="121"/>
      <c r="S15" s="121"/>
      <c r="T15" s="121"/>
      <c r="U15" s="121"/>
      <c r="V15" s="121"/>
      <c r="W15" s="121"/>
      <c r="X15" s="120"/>
      <c r="Y15" s="121"/>
      <c r="Z15" s="121"/>
      <c r="AA15" s="121"/>
      <c r="AB15" s="121"/>
      <c r="AC15" s="121"/>
      <c r="AD15" s="121"/>
      <c r="AE15" s="121"/>
    </row>
    <row r="16" spans="1:31" ht="15.6" x14ac:dyDescent="0.3">
      <c r="A16" s="120"/>
      <c r="B16" s="121"/>
      <c r="C16" s="150" t="s">
        <v>115</v>
      </c>
      <c r="D16" s="151">
        <f>COUNTA('Monitoria Anual - 1'!N11:N905)</f>
        <v>3</v>
      </c>
      <c r="E16" s="152">
        <f>D16/$D$22</f>
        <v>7.8947368421052627E-2</v>
      </c>
      <c r="F16" s="153">
        <f>D16-AB16</f>
        <v>3</v>
      </c>
      <c r="G16" s="152">
        <f t="shared" si="0"/>
        <v>8.1081081081081086E-2</v>
      </c>
      <c r="H16" s="149"/>
      <c r="I16" s="121"/>
      <c r="J16" s="121"/>
      <c r="K16" s="121"/>
      <c r="L16" s="121"/>
      <c r="M16" s="121"/>
      <c r="N16" s="121"/>
      <c r="O16" s="121"/>
      <c r="P16" s="121"/>
      <c r="Q16" s="121"/>
      <c r="R16" s="121"/>
      <c r="S16" s="121"/>
      <c r="T16" s="121"/>
      <c r="U16" s="121"/>
      <c r="V16" s="121"/>
      <c r="W16" s="121"/>
      <c r="X16" s="120"/>
      <c r="Y16" s="121"/>
      <c r="Z16" s="121">
        <f>COUNTIFS('Monitoria Anual - 1'!N:N,"x",'Monitoria Anual - 1'!S:S,"Excluída")</f>
        <v>0</v>
      </c>
      <c r="AA16" s="121">
        <f>COUNTIFS('Monitoria Anual - 1'!N:N,"x",'Monitoria Anual - 1'!S:S,"Agrupada")</f>
        <v>0</v>
      </c>
      <c r="AB16" s="121">
        <f>Z16+AA16</f>
        <v>0</v>
      </c>
      <c r="AC16" s="121"/>
      <c r="AD16" s="121"/>
      <c r="AE16" s="121"/>
    </row>
    <row r="17" spans="1:31" ht="15.6" x14ac:dyDescent="0.3">
      <c r="A17" s="120"/>
      <c r="B17" s="121"/>
      <c r="C17" s="154" t="s">
        <v>116</v>
      </c>
      <c r="D17" s="151">
        <f>COUNTA('Monitoria Anual - 1'!O11:O905)</f>
        <v>7</v>
      </c>
      <c r="E17" s="152">
        <f>D17/$D$22</f>
        <v>0.18421052631578946</v>
      </c>
      <c r="F17" s="153">
        <f>D17-AB17</f>
        <v>5</v>
      </c>
      <c r="G17" s="152">
        <f t="shared" si="0"/>
        <v>0.13513513513513514</v>
      </c>
      <c r="H17" s="149"/>
      <c r="I17" s="121"/>
      <c r="J17" s="121"/>
      <c r="K17" s="121"/>
      <c r="L17" s="121"/>
      <c r="M17" s="121"/>
      <c r="N17" s="121"/>
      <c r="O17" s="121"/>
      <c r="P17" s="121"/>
      <c r="Q17" s="121"/>
      <c r="R17" s="121"/>
      <c r="S17" s="121"/>
      <c r="T17" s="121"/>
      <c r="U17" s="121"/>
      <c r="V17" s="121"/>
      <c r="W17" s="121"/>
      <c r="X17" s="120"/>
      <c r="Y17" s="121"/>
      <c r="Z17" s="121">
        <f t="array" ref="Z17">COUNTIFS('Monitoria Anual - 1'!O:O,"x",'Monitoria Anual - 1'!S:S,"Excluída")</f>
        <v>2</v>
      </c>
      <c r="AA17" s="121">
        <f t="array" ref="AA17">COUNTIFS('Monitoria Anual - 1'!O:O,"x",'Monitoria Anual - 1'!S:S,"Agrupada")</f>
        <v>0</v>
      </c>
      <c r="AB17" s="121">
        <f>Z17+AA17</f>
        <v>2</v>
      </c>
      <c r="AC17" s="121"/>
      <c r="AD17" s="121"/>
      <c r="AE17" s="121"/>
    </row>
    <row r="18" spans="1:31" ht="15.6" x14ac:dyDescent="0.3">
      <c r="A18" s="120"/>
      <c r="B18" s="121"/>
      <c r="C18" s="155" t="s">
        <v>117</v>
      </c>
      <c r="D18" s="151">
        <f>COUNTA('Monitoria Anual - 1'!P11:P905)</f>
        <v>13</v>
      </c>
      <c r="E18" s="152">
        <f>D18/$D$22</f>
        <v>0.34210526315789475</v>
      </c>
      <c r="F18" s="153">
        <f>D18-AB18</f>
        <v>13</v>
      </c>
      <c r="G18" s="152">
        <f t="shared" si="0"/>
        <v>0.35135135135135137</v>
      </c>
      <c r="H18" s="149"/>
      <c r="I18" s="121"/>
      <c r="J18" s="121"/>
      <c r="K18" s="121"/>
      <c r="L18" s="121"/>
      <c r="M18" s="121"/>
      <c r="N18" s="121"/>
      <c r="O18" s="121"/>
      <c r="P18" s="121"/>
      <c r="Q18" s="121"/>
      <c r="R18" s="121"/>
      <c r="S18" s="121"/>
      <c r="T18" s="121"/>
      <c r="U18" s="121"/>
      <c r="V18" s="121"/>
      <c r="W18" s="121"/>
      <c r="X18" s="120"/>
      <c r="Y18" s="121"/>
      <c r="Z18" s="121">
        <f t="array" ref="Z18">COUNTIFS('Monitoria Anual - 1'!P:P,"x",'Monitoria Anual - 1'!S:S,"Excluída")</f>
        <v>0</v>
      </c>
      <c r="AA18" s="121">
        <f t="array" ref="AA18">COUNTIFS('Monitoria Anual - 1'!P:P,"x",'Monitoria Anual - 1'!S:S,"Agrupada")</f>
        <v>0</v>
      </c>
      <c r="AB18" s="121">
        <f>Z18+AA18</f>
        <v>0</v>
      </c>
      <c r="AC18" s="121"/>
      <c r="AD18" s="121"/>
      <c r="AE18" s="121"/>
    </row>
    <row r="19" spans="1:31" ht="15.6" x14ac:dyDescent="0.3">
      <c r="A19" s="120"/>
      <c r="B19" s="121"/>
      <c r="C19" s="156" t="s">
        <v>118</v>
      </c>
      <c r="D19" s="151">
        <f>COUNTA('Monitoria Anual - 1'!Q11:Q905)</f>
        <v>14</v>
      </c>
      <c r="E19" s="152">
        <f>D19/$D$22</f>
        <v>0.36842105263157893</v>
      </c>
      <c r="F19" s="153">
        <f t="shared" ref="F19:F20" si="1">D19-AB19</f>
        <v>13</v>
      </c>
      <c r="G19" s="152">
        <f t="shared" si="0"/>
        <v>0.35135135135135137</v>
      </c>
      <c r="H19" s="149"/>
      <c r="I19" s="121"/>
      <c r="J19" s="121"/>
      <c r="K19" s="121"/>
      <c r="L19" s="121"/>
      <c r="M19" s="121"/>
      <c r="N19" s="121"/>
      <c r="O19" s="121"/>
      <c r="P19" s="121"/>
      <c r="Q19" s="121"/>
      <c r="R19" s="121"/>
      <c r="S19" s="121"/>
      <c r="T19" s="121"/>
      <c r="U19" s="121"/>
      <c r="V19" s="121"/>
      <c r="W19" s="121"/>
      <c r="X19" s="120"/>
      <c r="Y19" s="121"/>
      <c r="Z19" s="121">
        <f t="array" ref="Z19">COUNTIFS('Monitoria Anual - 1'!Q:Q,"x",'Monitoria Anual - 1'!S:S,"Excluída")</f>
        <v>1</v>
      </c>
      <c r="AA19" s="121">
        <f t="array" ref="AA19">COUNTIFS('Monitoria Anual - 1'!Q:Q,"x",'Monitoria Anual - 1'!S:S,"Agrupada")</f>
        <v>0</v>
      </c>
      <c r="AB19" s="121">
        <f>Z19+AA19</f>
        <v>1</v>
      </c>
      <c r="AC19" s="121"/>
      <c r="AD19" s="121"/>
      <c r="AE19" s="121"/>
    </row>
    <row r="20" spans="1:31" ht="15.6" x14ac:dyDescent="0.3">
      <c r="A20" s="120"/>
      <c r="B20" s="121"/>
      <c r="C20" s="157" t="s">
        <v>119</v>
      </c>
      <c r="D20" s="151">
        <f>COUNTA('Monitoria Anual - 1'!R11:R905)</f>
        <v>1</v>
      </c>
      <c r="E20" s="152">
        <f>D20/$D$22</f>
        <v>2.6315789473684209E-2</v>
      </c>
      <c r="F20" s="153">
        <f t="shared" si="1"/>
        <v>1</v>
      </c>
      <c r="G20" s="152">
        <f t="shared" si="0"/>
        <v>2.7027027027027029E-2</v>
      </c>
      <c r="H20" s="149"/>
      <c r="I20" s="121"/>
      <c r="J20" s="121"/>
      <c r="K20" s="121"/>
      <c r="L20" s="121"/>
      <c r="M20" s="121"/>
      <c r="N20" s="121"/>
      <c r="O20" s="121"/>
      <c r="P20" s="121"/>
      <c r="Q20" s="121"/>
      <c r="R20" s="121"/>
      <c r="S20" s="121"/>
      <c r="T20" s="121"/>
      <c r="U20" s="121"/>
      <c r="V20" s="121"/>
      <c r="W20" s="121"/>
      <c r="X20" s="120"/>
      <c r="Y20" s="121"/>
      <c r="Z20" s="121">
        <f t="array" ref="Z20">COUNTIFS('Monitoria Anual - 1'!R:R,"x",'Monitoria Anual - 1'!S:S,"Excluída")</f>
        <v>0</v>
      </c>
      <c r="AA20" s="121">
        <f t="array" ref="AA20">COUNTIFS('Monitoria Anual - 1'!R:R,"x",'Monitoria Anual - 1'!S:S,"Agrupada")</f>
        <v>0</v>
      </c>
      <c r="AB20" s="121">
        <f>Z20+AA20</f>
        <v>0</v>
      </c>
      <c r="AC20" s="121"/>
      <c r="AD20" s="121"/>
      <c r="AE20" s="121"/>
    </row>
    <row r="21" spans="1:31" ht="16.2" thickBot="1" x14ac:dyDescent="0.35">
      <c r="A21" s="120"/>
      <c r="B21" s="121"/>
      <c r="C21" s="158" t="s">
        <v>120</v>
      </c>
      <c r="D21" s="159"/>
      <c r="E21" s="160"/>
      <c r="F21" s="161">
        <f>'Monitoria Anual - 1'!C72</f>
        <v>2</v>
      </c>
      <c r="G21" s="162">
        <f t="shared" si="0"/>
        <v>5.4054054054054057E-2</v>
      </c>
      <c r="H21" s="149"/>
      <c r="I21" s="121"/>
      <c r="J21" s="121"/>
      <c r="K21" s="121"/>
      <c r="L21" s="121"/>
      <c r="M21" s="121"/>
      <c r="N21" s="121"/>
      <c r="O21" s="121"/>
      <c r="P21" s="121"/>
      <c r="Q21" s="121"/>
      <c r="R21" s="121"/>
      <c r="S21" s="121"/>
      <c r="T21" s="121"/>
      <c r="U21" s="121"/>
      <c r="V21" s="121"/>
      <c r="W21" s="121"/>
      <c r="X21" s="120"/>
      <c r="Y21" s="121"/>
      <c r="Z21" s="121"/>
      <c r="AA21" s="121"/>
      <c r="AB21" s="121"/>
      <c r="AC21" s="121"/>
      <c r="AD21" s="121"/>
      <c r="AE21" s="121"/>
    </row>
    <row r="22" spans="1:31" ht="16.2" thickBot="1" x14ac:dyDescent="0.35">
      <c r="A22" s="120"/>
      <c r="B22" s="121"/>
      <c r="C22" s="163" t="s">
        <v>121</v>
      </c>
      <c r="D22" s="164">
        <f>SUM(D16:D20)</f>
        <v>38</v>
      </c>
      <c r="E22" s="165">
        <f>SUM(E15:E21)</f>
        <v>0.99999999999999989</v>
      </c>
      <c r="F22" s="166">
        <f>SUM(F16:F21)</f>
        <v>37</v>
      </c>
      <c r="G22" s="165">
        <f>SUM(G16:G21)</f>
        <v>0.99999999999999989</v>
      </c>
      <c r="H22" s="149"/>
      <c r="I22" s="121"/>
      <c r="J22" s="121"/>
      <c r="K22" s="121"/>
      <c r="L22" s="121"/>
      <c r="M22" s="121"/>
      <c r="N22" s="121"/>
      <c r="O22" s="121"/>
      <c r="P22" s="121"/>
      <c r="Q22" s="121"/>
      <c r="R22" s="121"/>
      <c r="S22" s="121"/>
      <c r="T22" s="121"/>
      <c r="U22" s="121"/>
      <c r="V22" s="121"/>
      <c r="W22" s="121"/>
      <c r="X22" s="120"/>
      <c r="Y22" s="121"/>
      <c r="Z22" s="121"/>
      <c r="AA22" s="121"/>
      <c r="AB22" s="121"/>
      <c r="AC22" s="121"/>
      <c r="AD22" s="121"/>
      <c r="AE22" s="121"/>
    </row>
    <row r="23" spans="1:31" ht="15" thickBot="1" x14ac:dyDescent="0.35">
      <c r="A23" s="120"/>
      <c r="B23" s="121"/>
      <c r="C23" s="167" t="s">
        <v>123</v>
      </c>
      <c r="D23" s="359">
        <f>COUNTIF('Monitoria Anual - 1'!S11:S905,"Agrupada")</f>
        <v>0</v>
      </c>
      <c r="E23" s="360"/>
      <c r="F23" s="360"/>
      <c r="G23" s="361"/>
      <c r="H23" s="168"/>
      <c r="I23" s="121"/>
      <c r="J23" s="121"/>
      <c r="K23" s="121"/>
      <c r="L23" s="121"/>
      <c r="M23" s="121"/>
      <c r="N23" s="121"/>
      <c r="O23" s="121"/>
      <c r="P23" s="121"/>
      <c r="Q23" s="121"/>
      <c r="R23" s="121"/>
      <c r="S23" s="121"/>
      <c r="T23" s="121"/>
      <c r="U23" s="121"/>
      <c r="V23" s="121"/>
      <c r="W23" s="121"/>
      <c r="X23" s="120"/>
      <c r="Y23" s="121"/>
      <c r="Z23" s="121"/>
      <c r="AA23" s="121"/>
      <c r="AB23" s="121"/>
      <c r="AC23" s="121"/>
      <c r="AD23" s="121"/>
      <c r="AE23" s="121"/>
    </row>
    <row r="24" spans="1:31" ht="15" thickBot="1" x14ac:dyDescent="0.35">
      <c r="A24" s="120"/>
      <c r="B24" s="121"/>
      <c r="C24" s="169" t="s">
        <v>122</v>
      </c>
      <c r="D24" s="359">
        <f>COUNTIF('Monitoria Anual - 1'!S11:S56,"Excluída")</f>
        <v>3</v>
      </c>
      <c r="E24" s="360"/>
      <c r="F24" s="360"/>
      <c r="G24" s="361"/>
      <c r="H24" s="135"/>
      <c r="I24" s="121"/>
      <c r="J24" s="121"/>
      <c r="K24" s="121"/>
      <c r="L24" s="121"/>
      <c r="M24" s="121"/>
      <c r="N24" s="121"/>
      <c r="O24" s="121"/>
      <c r="P24" s="121"/>
      <c r="Q24" s="121"/>
      <c r="R24" s="121"/>
      <c r="S24" s="121"/>
      <c r="T24" s="121"/>
      <c r="U24" s="121"/>
      <c r="V24" s="121"/>
      <c r="W24" s="121"/>
      <c r="X24" s="120"/>
      <c r="Y24" s="121"/>
      <c r="Z24" s="121"/>
      <c r="AA24" s="121"/>
      <c r="AB24" s="121"/>
      <c r="AC24" s="121"/>
      <c r="AD24" s="121"/>
      <c r="AE24" s="121"/>
    </row>
    <row r="25" spans="1:31" x14ac:dyDescent="0.3">
      <c r="A25" s="120"/>
      <c r="B25" s="121"/>
      <c r="C25" s="121"/>
      <c r="D25" s="121"/>
      <c r="E25" s="121"/>
      <c r="F25" s="121"/>
      <c r="G25" s="121"/>
      <c r="H25" s="135"/>
      <c r="I25" s="121"/>
      <c r="J25" s="121"/>
      <c r="K25" s="121"/>
      <c r="L25" s="121"/>
      <c r="M25" s="121"/>
      <c r="N25" s="121"/>
      <c r="O25" s="121"/>
      <c r="P25" s="121"/>
      <c r="Q25" s="121"/>
      <c r="R25" s="121"/>
      <c r="S25" s="121"/>
      <c r="T25" s="121"/>
      <c r="U25" s="121"/>
      <c r="V25" s="121"/>
      <c r="W25" s="121"/>
      <c r="X25" s="120"/>
      <c r="Y25" s="121"/>
      <c r="Z25" s="121"/>
      <c r="AA25" s="121"/>
      <c r="AB25" s="121"/>
      <c r="AC25" s="121"/>
      <c r="AD25" s="121"/>
      <c r="AE25" s="121"/>
    </row>
    <row r="26" spans="1:31" x14ac:dyDescent="0.3">
      <c r="A26" s="120"/>
      <c r="B26" s="121"/>
      <c r="C26" s="121"/>
      <c r="D26" s="121"/>
      <c r="E26" s="121"/>
      <c r="F26" s="121"/>
      <c r="G26" s="121"/>
      <c r="H26" s="135"/>
      <c r="I26" s="121"/>
      <c r="J26" s="121"/>
      <c r="K26" s="121"/>
      <c r="L26" s="121"/>
      <c r="M26" s="121"/>
      <c r="N26" s="121"/>
      <c r="O26" s="121"/>
      <c r="P26" s="121"/>
      <c r="Q26" s="121"/>
      <c r="R26" s="121"/>
      <c r="S26" s="121"/>
      <c r="T26" s="121"/>
      <c r="U26" s="121"/>
      <c r="V26" s="121"/>
      <c r="W26" s="121"/>
      <c r="X26" s="120"/>
      <c r="Y26" s="121"/>
      <c r="Z26" s="121"/>
      <c r="AA26" s="121"/>
      <c r="AB26" s="121"/>
      <c r="AC26" s="121"/>
      <c r="AD26" s="121"/>
      <c r="AE26" s="121"/>
    </row>
    <row r="27" spans="1:31" ht="15.6" x14ac:dyDescent="0.3">
      <c r="A27" s="120"/>
      <c r="B27" s="357" t="s">
        <v>27</v>
      </c>
      <c r="C27" s="358"/>
      <c r="D27" s="170"/>
      <c r="E27" s="170"/>
      <c r="F27" s="170"/>
      <c r="G27" s="170"/>
      <c r="H27" s="121"/>
      <c r="I27" s="121"/>
      <c r="J27" s="121"/>
      <c r="K27" s="121"/>
      <c r="L27" s="121"/>
      <c r="M27" s="121"/>
      <c r="N27" s="121"/>
      <c r="O27" s="121"/>
      <c r="P27" s="121"/>
      <c r="Q27" s="121"/>
      <c r="R27" s="121"/>
      <c r="S27" s="121"/>
      <c r="T27" s="121"/>
      <c r="U27" s="121"/>
      <c r="V27" s="121"/>
      <c r="W27" s="121"/>
      <c r="X27" s="120"/>
      <c r="Y27" s="121"/>
      <c r="Z27" s="121"/>
      <c r="AA27" s="121"/>
      <c r="AB27" s="121"/>
      <c r="AC27" s="121"/>
      <c r="AD27" s="121"/>
      <c r="AE27" s="121"/>
    </row>
    <row r="28" spans="1:31" ht="16.2" thickBot="1" x14ac:dyDescent="0.35">
      <c r="A28" s="120"/>
      <c r="B28" s="134"/>
      <c r="C28" s="171"/>
      <c r="D28" s="171"/>
      <c r="E28" s="171"/>
      <c r="F28" s="171"/>
      <c r="G28" s="171"/>
      <c r="H28" s="170"/>
      <c r="I28" s="170"/>
      <c r="J28" s="170"/>
      <c r="K28" s="170"/>
      <c r="L28" s="170"/>
      <c r="M28" s="170"/>
      <c r="N28" s="170"/>
      <c r="O28" s="170"/>
      <c r="P28" s="170"/>
      <c r="Q28" s="170"/>
      <c r="R28" s="170"/>
      <c r="S28" s="170"/>
      <c r="T28" s="170"/>
      <c r="U28" s="170"/>
      <c r="V28" s="170"/>
      <c r="W28" s="170"/>
      <c r="X28" s="120"/>
      <c r="Y28" s="121"/>
      <c r="Z28" s="121"/>
      <c r="AA28" s="121"/>
      <c r="AB28" s="121"/>
      <c r="AC28" s="121"/>
      <c r="AD28" s="121"/>
      <c r="AE28" s="121"/>
    </row>
    <row r="29" spans="1:31" s="13" customFormat="1" ht="16.2" thickBot="1" x14ac:dyDescent="0.35">
      <c r="A29" s="120"/>
      <c r="B29" s="171"/>
      <c r="C29" s="172" t="s">
        <v>23</v>
      </c>
      <c r="D29" s="173">
        <f>COUNTA('Monitoria Anual - 1'!A11:A56)</f>
        <v>6</v>
      </c>
      <c r="E29" s="121"/>
      <c r="F29" s="121"/>
      <c r="G29" s="121"/>
      <c r="H29" s="171"/>
      <c r="I29" s="171"/>
      <c r="J29" s="171"/>
      <c r="K29" s="171"/>
      <c r="L29" s="171"/>
      <c r="M29" s="171"/>
      <c r="N29" s="171"/>
      <c r="O29" s="171"/>
      <c r="P29" s="171"/>
      <c r="Q29" s="171"/>
      <c r="R29" s="171"/>
      <c r="S29" s="171"/>
      <c r="T29" s="171"/>
      <c r="U29" s="171"/>
      <c r="V29" s="171"/>
      <c r="W29" s="171"/>
      <c r="X29" s="120"/>
      <c r="Y29" s="126"/>
      <c r="Z29" s="126"/>
      <c r="AA29" s="126"/>
      <c r="AB29" s="126"/>
      <c r="AC29" s="126"/>
      <c r="AD29" s="126"/>
      <c r="AE29" s="126"/>
    </row>
    <row r="30" spans="1:31" ht="15" thickBot="1" x14ac:dyDescent="0.35">
      <c r="A30" s="120"/>
      <c r="B30" s="121"/>
      <c r="C30" s="121"/>
      <c r="D30" s="121"/>
      <c r="E30" s="121"/>
      <c r="F30" s="121"/>
      <c r="G30" s="121"/>
      <c r="H30" s="121"/>
      <c r="I30" s="121"/>
      <c r="J30" s="121"/>
      <c r="K30" s="121"/>
      <c r="L30" s="121"/>
      <c r="M30" s="121"/>
      <c r="N30" s="121"/>
      <c r="O30" s="121"/>
      <c r="P30" s="121"/>
      <c r="Q30" s="121"/>
      <c r="R30" s="121"/>
      <c r="S30" s="121"/>
      <c r="T30" s="121"/>
      <c r="U30" s="121"/>
      <c r="V30" s="121"/>
      <c r="W30" s="121"/>
      <c r="X30" s="120"/>
      <c r="Y30" s="121"/>
      <c r="Z30" s="121"/>
      <c r="AA30" s="121"/>
      <c r="AB30" s="121"/>
      <c r="AC30" s="121"/>
      <c r="AD30" s="121"/>
      <c r="AE30" s="121"/>
    </row>
    <row r="31" spans="1:31" ht="15" thickBot="1" x14ac:dyDescent="0.35">
      <c r="A31" s="120"/>
      <c r="B31" s="121"/>
      <c r="C31" s="174" t="s">
        <v>28</v>
      </c>
      <c r="D31" s="174" t="s">
        <v>29</v>
      </c>
      <c r="E31" s="175"/>
      <c r="F31" s="176"/>
      <c r="G31" s="177"/>
      <c r="H31" s="178"/>
      <c r="I31" s="179"/>
      <c r="J31" s="180"/>
      <c r="K31" s="121"/>
      <c r="L31" s="121"/>
      <c r="M31" s="121"/>
      <c r="N31" s="121"/>
      <c r="O31" s="121"/>
      <c r="P31" s="121"/>
      <c r="Q31" s="121"/>
      <c r="R31" s="121"/>
      <c r="S31" s="121"/>
      <c r="T31" s="121"/>
      <c r="U31" s="121"/>
      <c r="V31" s="121"/>
      <c r="W31" s="181"/>
      <c r="X31" s="120"/>
      <c r="Y31" s="121"/>
      <c r="Z31" s="121"/>
      <c r="AA31" s="121"/>
      <c r="AB31" s="121"/>
      <c r="AC31" s="121"/>
      <c r="AD31" s="121"/>
      <c r="AE31" s="121"/>
    </row>
    <row r="32" spans="1:31" x14ac:dyDescent="0.3">
      <c r="A32" s="120"/>
      <c r="B32" s="121"/>
      <c r="C32" s="182" t="s">
        <v>30</v>
      </c>
      <c r="D32" s="183">
        <f>SUM(F32:J32)</f>
        <v>5</v>
      </c>
      <c r="E32" s="184">
        <f>COUNTA('Monitoria Anual - 1'!S11:S15)</f>
        <v>0</v>
      </c>
      <c r="F32" s="185">
        <f>COUNTA('Monitoria Anual - 1'!N11:N15)</f>
        <v>1</v>
      </c>
      <c r="G32" s="185">
        <f>COUNTA('Monitoria Anual - 1'!O11:O15)</f>
        <v>0</v>
      </c>
      <c r="H32" s="185">
        <f>COUNTA('Monitoria Anual - 1'!P11:P15)</f>
        <v>0</v>
      </c>
      <c r="I32" s="185">
        <f>COUNTA('Monitoria Anual - 1'!Q11:Q15)</f>
        <v>4</v>
      </c>
      <c r="J32" s="186">
        <f>COUNTA('Monitoria Anual - 1'!R11:R15)</f>
        <v>0</v>
      </c>
      <c r="K32" s="121"/>
      <c r="L32" s="121"/>
      <c r="M32" s="121"/>
      <c r="N32" s="121"/>
      <c r="O32" s="121"/>
      <c r="P32" s="121"/>
      <c r="Q32" s="121"/>
      <c r="R32" s="121"/>
      <c r="S32" s="121"/>
      <c r="T32" s="121"/>
      <c r="U32" s="121"/>
      <c r="V32" s="121"/>
      <c r="W32" s="181"/>
      <c r="X32" s="120"/>
      <c r="Y32" s="121"/>
      <c r="Z32" s="121"/>
      <c r="AA32" s="121"/>
      <c r="AB32" s="121"/>
      <c r="AC32" s="121"/>
      <c r="AD32" s="121"/>
      <c r="AE32" s="121"/>
    </row>
    <row r="33" spans="1:31" x14ac:dyDescent="0.3">
      <c r="A33" s="120"/>
      <c r="B33" s="121"/>
      <c r="C33" s="187" t="s">
        <v>31</v>
      </c>
      <c r="D33" s="182">
        <f>SUM(F33:J33)</f>
        <v>7</v>
      </c>
      <c r="E33" s="188">
        <f>COUNTA('Monitoria Anual - 1'!S16:S22)</f>
        <v>0</v>
      </c>
      <c r="F33" s="189">
        <f>COUNTA('Monitoria Anual - 1'!N16:N22)</f>
        <v>0</v>
      </c>
      <c r="G33" s="189">
        <f>COUNTA('Monitoria Anual - 1'!O16:O22)</f>
        <v>1</v>
      </c>
      <c r="H33" s="189">
        <f>COUNTA('Monitoria Anual - 1'!P16:P22)</f>
        <v>4</v>
      </c>
      <c r="I33" s="189">
        <f>COUNTA('Monitoria Anual - 1'!Q16:Q22)</f>
        <v>2</v>
      </c>
      <c r="J33" s="190">
        <f>COUNTA('Monitoria Anual - 1'!R16:R22)</f>
        <v>0</v>
      </c>
      <c r="K33" s="121"/>
      <c r="L33" s="121"/>
      <c r="M33" s="121"/>
      <c r="N33" s="121"/>
      <c r="O33" s="121"/>
      <c r="P33" s="121"/>
      <c r="Q33" s="121"/>
      <c r="R33" s="121"/>
      <c r="S33" s="121"/>
      <c r="T33" s="121"/>
      <c r="U33" s="121"/>
      <c r="V33" s="121"/>
      <c r="W33" s="181"/>
      <c r="X33" s="120"/>
      <c r="Y33" s="121"/>
      <c r="Z33" s="121"/>
      <c r="AA33" s="121"/>
      <c r="AB33" s="121"/>
      <c r="AC33" s="121"/>
      <c r="AD33" s="121"/>
      <c r="AE33" s="121"/>
    </row>
    <row r="34" spans="1:31" x14ac:dyDescent="0.3">
      <c r="A34" s="120"/>
      <c r="B34" s="121"/>
      <c r="C34" s="187" t="s">
        <v>32</v>
      </c>
      <c r="D34" s="182">
        <f t="shared" ref="D34:D41" si="2">SUM(F34:J34)</f>
        <v>6</v>
      </c>
      <c r="E34" s="188">
        <f>COUNTA('Monitoria Anual - 1'!S23:S28)</f>
        <v>2</v>
      </c>
      <c r="F34" s="189">
        <f>COUNTA('Monitoria Anual - 1'!N23:N28)</f>
        <v>0</v>
      </c>
      <c r="G34" s="189">
        <f>COUNTA('Monitoria Anual - 1'!O23:O28)</f>
        <v>2</v>
      </c>
      <c r="H34" s="189">
        <f>COUNTA('Monitoria Anual - 1'!P23:P28)</f>
        <v>1</v>
      </c>
      <c r="I34" s="189">
        <f>COUNTA('Monitoria Anual - 1'!Q23:Q28)</f>
        <v>3</v>
      </c>
      <c r="J34" s="190">
        <f>COUNTA('Monitoria Anual - 1'!R23:R28)</f>
        <v>0</v>
      </c>
      <c r="K34" s="121"/>
      <c r="L34" s="121"/>
      <c r="M34" s="121"/>
      <c r="N34" s="121"/>
      <c r="O34" s="121"/>
      <c r="P34" s="121"/>
      <c r="Q34" s="121"/>
      <c r="R34" s="121"/>
      <c r="S34" s="121"/>
      <c r="T34" s="121"/>
      <c r="U34" s="121"/>
      <c r="V34" s="121"/>
      <c r="W34" s="181"/>
      <c r="X34" s="120"/>
      <c r="Y34" s="121"/>
      <c r="Z34" s="121"/>
      <c r="AA34" s="121"/>
      <c r="AB34" s="121"/>
      <c r="AC34" s="121"/>
      <c r="AD34" s="121"/>
      <c r="AE34" s="121"/>
    </row>
    <row r="35" spans="1:31" x14ac:dyDescent="0.3">
      <c r="A35" s="120"/>
      <c r="B35" s="121"/>
      <c r="C35" s="187" t="s">
        <v>33</v>
      </c>
      <c r="D35" s="182">
        <f t="shared" si="2"/>
        <v>7</v>
      </c>
      <c r="E35" s="188">
        <f>COUNTA('Monitoria Anual - 1'!S29:S35)</f>
        <v>0</v>
      </c>
      <c r="F35" s="189">
        <f>COUNTA('Monitoria Anual - 1'!N29:N35)</f>
        <v>0</v>
      </c>
      <c r="G35" s="189">
        <f>COUNTA('Monitoria Anual - 1'!O29:O35)</f>
        <v>2</v>
      </c>
      <c r="H35" s="189">
        <f>COUNTA('Monitoria Anual - 1'!P29:P35)</f>
        <v>4</v>
      </c>
      <c r="I35" s="189">
        <f>COUNTA('Monitoria Anual - 1'!Q29:Q35)</f>
        <v>0</v>
      </c>
      <c r="J35" s="190">
        <f>COUNTA('Monitoria Anual - 1'!R29:R35)</f>
        <v>1</v>
      </c>
      <c r="K35" s="121"/>
      <c r="L35" s="121"/>
      <c r="M35" s="121"/>
      <c r="N35" s="121"/>
      <c r="O35" s="121"/>
      <c r="P35" s="121"/>
      <c r="Q35" s="121"/>
      <c r="R35" s="121"/>
      <c r="S35" s="121"/>
      <c r="T35" s="121"/>
      <c r="U35" s="121"/>
      <c r="V35" s="121"/>
      <c r="W35" s="181"/>
      <c r="X35" s="120"/>
      <c r="Y35" s="121"/>
      <c r="Z35" s="121"/>
      <c r="AA35" s="121"/>
      <c r="AB35" s="121"/>
      <c r="AC35" s="121"/>
      <c r="AD35" s="121"/>
      <c r="AE35" s="121"/>
    </row>
    <row r="36" spans="1:31" x14ac:dyDescent="0.3">
      <c r="A36" s="120"/>
      <c r="B36" s="121"/>
      <c r="C36" s="187" t="s">
        <v>34</v>
      </c>
      <c r="D36" s="182">
        <f t="shared" si="2"/>
        <v>10</v>
      </c>
      <c r="E36" s="188">
        <f>COUNTA('Monitoria Anual - 1'!S36:S45)</f>
        <v>1</v>
      </c>
      <c r="F36" s="189">
        <f>COUNTA('Monitoria Anual - 1'!N36:N45)</f>
        <v>0</v>
      </c>
      <c r="G36" s="189">
        <f>COUNTA('Monitoria Anual - 1'!O36:O45)</f>
        <v>2</v>
      </c>
      <c r="H36" s="189">
        <f>COUNTA('Monitoria Anual - 1'!P36:P45)</f>
        <v>4</v>
      </c>
      <c r="I36" s="189">
        <f>COUNTA('Monitoria Anual - 1'!Q36:Q45)</f>
        <v>4</v>
      </c>
      <c r="J36" s="190">
        <f>COUNTA('Monitoria Anual - 1'!R36:R45)</f>
        <v>0</v>
      </c>
      <c r="K36" s="121"/>
      <c r="L36" s="121"/>
      <c r="M36" s="121"/>
      <c r="N36" s="121"/>
      <c r="O36" s="121"/>
      <c r="P36" s="121"/>
      <c r="Q36" s="121"/>
      <c r="R36" s="121"/>
      <c r="S36" s="121"/>
      <c r="T36" s="121"/>
      <c r="U36" s="121"/>
      <c r="V36" s="121"/>
      <c r="W36" s="181"/>
      <c r="X36" s="120"/>
      <c r="Y36" s="121"/>
      <c r="Z36" s="121"/>
      <c r="AA36" s="121"/>
      <c r="AB36" s="121"/>
      <c r="AC36" s="121"/>
      <c r="AD36" s="121"/>
      <c r="AE36" s="121"/>
    </row>
    <row r="37" spans="1:31" x14ac:dyDescent="0.3">
      <c r="A37" s="120"/>
      <c r="B37" s="121"/>
      <c r="C37" s="187" t="s">
        <v>35</v>
      </c>
      <c r="D37" s="182">
        <f t="shared" si="2"/>
        <v>3</v>
      </c>
      <c r="E37" s="188">
        <f>COUNTA('Monitoria Anual - 1'!S46:S48)</f>
        <v>0</v>
      </c>
      <c r="F37" s="189">
        <f>COUNTA('Monitoria Anual - 1'!N46:N48)</f>
        <v>2</v>
      </c>
      <c r="G37" s="189">
        <f>COUNTA('Monitoria Anual - 1'!O46:O48)</f>
        <v>0</v>
      </c>
      <c r="H37" s="189">
        <f>COUNTA('Monitoria Anual - 1'!P46:P48)</f>
        <v>0</v>
      </c>
      <c r="I37" s="189">
        <f>COUNTA('Monitoria Anual - 1'!Q46:Q48)</f>
        <v>1</v>
      </c>
      <c r="J37" s="190">
        <f>COUNTA('Monitoria Anual - 1'!R46:R48)</f>
        <v>0</v>
      </c>
      <c r="K37" s="121"/>
      <c r="L37" s="121"/>
      <c r="M37" s="121"/>
      <c r="N37" s="121"/>
      <c r="O37" s="121"/>
      <c r="P37" s="121"/>
      <c r="Q37" s="121"/>
      <c r="R37" s="121"/>
      <c r="S37" s="121"/>
      <c r="T37" s="121"/>
      <c r="U37" s="121"/>
      <c r="V37" s="121"/>
      <c r="W37" s="181"/>
      <c r="X37" s="120"/>
      <c r="Y37" s="121"/>
      <c r="Z37" s="121"/>
      <c r="AA37" s="121"/>
      <c r="AB37" s="121"/>
      <c r="AC37" s="121"/>
      <c r="AD37" s="121"/>
      <c r="AE37" s="121"/>
    </row>
    <row r="38" spans="1:31" x14ac:dyDescent="0.3">
      <c r="A38" s="120"/>
      <c r="B38" s="121"/>
      <c r="C38" s="187" t="s">
        <v>36</v>
      </c>
      <c r="D38" s="182">
        <f t="shared" si="2"/>
        <v>0</v>
      </c>
      <c r="E38" s="188">
        <f>COUNTA('Monitoria Anual - 1'!S55:S55)</f>
        <v>0</v>
      </c>
      <c r="F38" s="189">
        <f>COUNTA('Monitoria Anual - 1'!N55:N55)</f>
        <v>0</v>
      </c>
      <c r="G38" s="189">
        <f>COUNTA('Monitoria Anual - 1'!O55:O55)</f>
        <v>0</v>
      </c>
      <c r="H38" s="189">
        <f>COUNTA('Monitoria Anual - 1'!P55:P55)</f>
        <v>0</v>
      </c>
      <c r="I38" s="189">
        <f>COUNTA('Monitoria Anual - 1'!Q55:Q55)</f>
        <v>0</v>
      </c>
      <c r="J38" s="190">
        <f>COUNTA('Monitoria Anual - 1'!R55:R55)</f>
        <v>0</v>
      </c>
      <c r="K38" s="121"/>
      <c r="L38" s="121"/>
      <c r="M38" s="121"/>
      <c r="N38" s="121"/>
      <c r="O38" s="121"/>
      <c r="P38" s="121"/>
      <c r="Q38" s="121"/>
      <c r="R38" s="121"/>
      <c r="S38" s="121"/>
      <c r="T38" s="121"/>
      <c r="U38" s="121"/>
      <c r="V38" s="121"/>
      <c r="W38" s="181"/>
      <c r="X38" s="120"/>
      <c r="Y38" s="121"/>
      <c r="Z38" s="121"/>
      <c r="AA38" s="121"/>
      <c r="AB38" s="121"/>
      <c r="AC38" s="121"/>
      <c r="AD38" s="121"/>
      <c r="AE38" s="121"/>
    </row>
    <row r="39" spans="1:31" x14ac:dyDescent="0.3">
      <c r="A39" s="120"/>
      <c r="B39" s="121"/>
      <c r="C39" s="187" t="s">
        <v>37</v>
      </c>
      <c r="D39" s="182">
        <f t="shared" si="2"/>
        <v>0</v>
      </c>
      <c r="E39" s="188">
        <f>COUNTA('Monitoria Anual - 1'!S56:S56)</f>
        <v>0</v>
      </c>
      <c r="F39" s="189">
        <f>COUNTA('Monitoria Anual - 1'!N56:N56)</f>
        <v>0</v>
      </c>
      <c r="G39" s="189">
        <f>COUNTA('Monitoria Anual - 1'!O56:O56)</f>
        <v>0</v>
      </c>
      <c r="H39" s="189">
        <f>COUNTA('Monitoria Anual - 1'!P56:P56)</f>
        <v>0</v>
      </c>
      <c r="I39" s="189">
        <f>COUNTA('Monitoria Anual - 1'!Q56:Q56)</f>
        <v>0</v>
      </c>
      <c r="J39" s="190">
        <f>COUNTA('Monitoria Anual - 1'!R56:R56)</f>
        <v>0</v>
      </c>
      <c r="K39" s="121"/>
      <c r="L39" s="121"/>
      <c r="M39" s="121"/>
      <c r="N39" s="121"/>
      <c r="O39" s="121"/>
      <c r="P39" s="121"/>
      <c r="Q39" s="121"/>
      <c r="R39" s="121"/>
      <c r="S39" s="121"/>
      <c r="T39" s="121"/>
      <c r="U39" s="121"/>
      <c r="V39" s="121"/>
      <c r="W39" s="181"/>
      <c r="X39" s="120"/>
      <c r="Y39" s="121"/>
      <c r="Z39" s="121"/>
      <c r="AA39" s="121"/>
      <c r="AB39" s="121"/>
      <c r="AC39" s="121"/>
      <c r="AD39" s="121"/>
      <c r="AE39" s="121"/>
    </row>
    <row r="40" spans="1:31" x14ac:dyDescent="0.3">
      <c r="A40" s="120"/>
      <c r="B40" s="121"/>
      <c r="C40" s="187" t="s">
        <v>38</v>
      </c>
      <c r="D40" s="182">
        <f t="shared" si="2"/>
        <v>5</v>
      </c>
      <c r="E40" s="188">
        <f>COUNTA('Monitoria Anual - 1'!#REF!)</f>
        <v>1</v>
      </c>
      <c r="F40" s="189">
        <f>COUNTA('Monitoria Anual - 1'!#REF!)</f>
        <v>1</v>
      </c>
      <c r="G40" s="189">
        <f>COUNTA('Monitoria Anual - 1'!#REF!)</f>
        <v>1</v>
      </c>
      <c r="H40" s="189">
        <f>COUNTA('Monitoria Anual - 1'!#REF!)</f>
        <v>1</v>
      </c>
      <c r="I40" s="189">
        <f>COUNTA('Monitoria Anual - 1'!#REF!)</f>
        <v>1</v>
      </c>
      <c r="J40" s="190">
        <f>COUNTA('Monitoria Anual - 1'!#REF!)</f>
        <v>1</v>
      </c>
      <c r="K40" s="121"/>
      <c r="L40" s="121"/>
      <c r="M40" s="121"/>
      <c r="N40" s="121"/>
      <c r="O40" s="121"/>
      <c r="P40" s="121"/>
      <c r="Q40" s="121"/>
      <c r="R40" s="121"/>
      <c r="S40" s="121"/>
      <c r="T40" s="121"/>
      <c r="U40" s="121"/>
      <c r="V40" s="121"/>
      <c r="W40" s="181"/>
      <c r="X40" s="120"/>
      <c r="Y40" s="121"/>
      <c r="Z40" s="121"/>
      <c r="AA40" s="121"/>
      <c r="AB40" s="121"/>
      <c r="AC40" s="121"/>
      <c r="AD40" s="121"/>
      <c r="AE40" s="121"/>
    </row>
    <row r="41" spans="1:31" ht="15" thickBot="1" x14ac:dyDescent="0.35">
      <c r="A41" s="120"/>
      <c r="B41" s="121"/>
      <c r="C41" s="191" t="s">
        <v>39</v>
      </c>
      <c r="D41" s="192">
        <f t="shared" si="2"/>
        <v>5</v>
      </c>
      <c r="E41" s="193">
        <f>COUNTA('Monitoria Anual - 1'!#REF!)</f>
        <v>1</v>
      </c>
      <c r="F41" s="194">
        <f>COUNTA('Monitoria Anual - 1'!#REF!)</f>
        <v>1</v>
      </c>
      <c r="G41" s="194">
        <f>COUNTA('Monitoria Anual - 1'!#REF!)</f>
        <v>1</v>
      </c>
      <c r="H41" s="194">
        <f>COUNTA('Monitoria Anual - 1'!#REF!)</f>
        <v>1</v>
      </c>
      <c r="I41" s="194">
        <f>COUNTA('Monitoria Anual - 1'!#REF!)</f>
        <v>1</v>
      </c>
      <c r="J41" s="195">
        <f>COUNTA('Monitoria Anual - 1'!#REF!)</f>
        <v>1</v>
      </c>
      <c r="K41" s="121"/>
      <c r="L41" s="121"/>
      <c r="M41" s="121"/>
      <c r="N41" s="121"/>
      <c r="O41" s="121"/>
      <c r="P41" s="121"/>
      <c r="Q41" s="121"/>
      <c r="R41" s="121"/>
      <c r="S41" s="121"/>
      <c r="T41" s="121"/>
      <c r="U41" s="121"/>
      <c r="V41" s="121"/>
      <c r="W41" s="181"/>
      <c r="X41" s="120"/>
      <c r="Y41" s="121"/>
      <c r="Z41" s="121"/>
      <c r="AA41" s="121"/>
      <c r="AB41" s="121"/>
      <c r="AC41" s="121"/>
      <c r="AD41" s="121"/>
      <c r="AE41" s="121"/>
    </row>
    <row r="42" spans="1:31" x14ac:dyDescent="0.3">
      <c r="A42" s="120"/>
      <c r="B42" s="121"/>
      <c r="C42" s="121"/>
      <c r="D42" s="121"/>
      <c r="E42" s="121"/>
      <c r="F42" s="121"/>
      <c r="G42" s="121"/>
      <c r="H42" s="121"/>
      <c r="I42" s="121"/>
      <c r="J42" s="121"/>
      <c r="K42" s="121"/>
      <c r="L42" s="121"/>
      <c r="M42" s="121"/>
      <c r="N42" s="121"/>
      <c r="O42" s="121"/>
      <c r="P42" s="121"/>
      <c r="Q42" s="121"/>
      <c r="R42" s="121"/>
      <c r="S42" s="121"/>
      <c r="T42" s="121"/>
      <c r="U42" s="121"/>
      <c r="V42" s="121"/>
      <c r="W42" s="121"/>
      <c r="X42" s="120"/>
      <c r="Y42" s="121"/>
      <c r="Z42" s="121"/>
      <c r="AA42" s="121"/>
      <c r="AB42" s="121"/>
      <c r="AC42" s="121"/>
      <c r="AD42" s="121"/>
      <c r="AE42" s="121"/>
    </row>
    <row r="43" spans="1:31" x14ac:dyDescent="0.3">
      <c r="A43" s="120"/>
      <c r="B43" s="120"/>
      <c r="C43" s="120"/>
      <c r="D43" s="120"/>
      <c r="E43" s="120"/>
      <c r="F43" s="120"/>
      <c r="G43" s="120"/>
      <c r="H43" s="120"/>
      <c r="I43" s="120"/>
      <c r="J43" s="120"/>
      <c r="K43" s="120"/>
      <c r="L43" s="120"/>
      <c r="M43" s="120"/>
      <c r="N43" s="120"/>
      <c r="O43" s="120"/>
      <c r="P43" s="120"/>
      <c r="Q43" s="120"/>
      <c r="R43" s="120"/>
      <c r="S43" s="120"/>
      <c r="T43" s="120"/>
      <c r="U43" s="120"/>
      <c r="V43" s="120"/>
      <c r="W43" s="120"/>
      <c r="X43" s="120"/>
      <c r="Y43" s="121"/>
      <c r="Z43" s="121"/>
      <c r="AA43" s="121"/>
      <c r="AB43" s="121"/>
      <c r="AC43" s="121"/>
      <c r="AD43" s="121"/>
      <c r="AE43" s="121"/>
    </row>
    <row r="44" spans="1:31" x14ac:dyDescent="0.3">
      <c r="A44" s="121"/>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row>
    <row r="45" spans="1:31" x14ac:dyDescent="0.3">
      <c r="A45" s="119"/>
      <c r="B45" s="119"/>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row>
    <row r="46" spans="1:31" x14ac:dyDescent="0.3">
      <c r="A46" s="119"/>
      <c r="B46" s="119"/>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row>
    <row r="47" spans="1:31" x14ac:dyDescent="0.3">
      <c r="A47" s="119"/>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row>
  </sheetData>
  <sheetProtection password="ECFE" sheet="1" scenarios="1"/>
  <protectedRanges>
    <protectedRange password="ECFE" sqref="A1:AD47"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41">
    <cfRule type="cellIs" dxfId="41" priority="5" stopIfTrue="1" operator="equal">
      <formula>0</formula>
    </cfRule>
  </conditionalFormatting>
  <pageMargins left="0.25" right="0.25" top="0.75" bottom="0.75" header="0.3" footer="0.3"/>
  <pageSetup paperSize="9" scale="57"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dimension ref="A1:AN229"/>
  <sheetViews>
    <sheetView showGridLines="0" topLeftCell="Q47" zoomScale="70" zoomScaleNormal="70" workbookViewId="0">
      <selection activeCell="U48" sqref="U48"/>
    </sheetView>
  </sheetViews>
  <sheetFormatPr defaultColWidth="8.88671875" defaultRowHeight="14.4" x14ac:dyDescent="0.3"/>
  <cols>
    <col min="1" max="1" width="42.109375" style="15" customWidth="1"/>
    <col min="2" max="2" width="5" style="15" customWidth="1"/>
    <col min="3" max="3" width="73.5546875" style="15" customWidth="1"/>
    <col min="4" max="4" width="23.6640625" style="15" customWidth="1"/>
    <col min="5" max="5" width="6" style="15" customWidth="1"/>
    <col min="6" max="6" width="10.88671875" style="15" customWidth="1"/>
    <col min="7" max="7" width="9.5546875" style="15" customWidth="1"/>
    <col min="8" max="8" width="15" style="15" customWidth="1"/>
    <col min="9" max="9" width="16.109375" style="15" customWidth="1"/>
    <col min="10" max="10" width="15.33203125" style="15" customWidth="1"/>
    <col min="11" max="11" width="8.44140625" style="15" customWidth="1"/>
    <col min="12" max="12" width="9.5546875" style="15" customWidth="1"/>
    <col min="13" max="13" width="7.6640625" style="15" customWidth="1"/>
    <col min="14" max="19" width="26.6640625" style="70" customWidth="1"/>
    <col min="20" max="20" width="89.6640625" style="15" customWidth="1"/>
    <col min="21" max="21" width="28.6640625" style="15" customWidth="1"/>
    <col min="22" max="22" width="50.109375" style="15" customWidth="1"/>
    <col min="23" max="23" width="26.6640625" style="15" customWidth="1"/>
    <col min="24" max="24" width="43.88671875" style="15" customWidth="1"/>
    <col min="25" max="27" width="28.88671875" style="15" customWidth="1"/>
    <col min="28" max="32" width="18.6640625" style="15" customWidth="1"/>
    <col min="33" max="33" width="23" style="15" bestFit="1" customWidth="1"/>
    <col min="34" max="34" width="18.6640625" style="15" customWidth="1"/>
    <col min="35" max="35" width="22.6640625" style="15" customWidth="1"/>
    <col min="36" max="36" width="7" style="15" customWidth="1"/>
    <col min="37" max="39" width="8.88671875" style="15"/>
    <col min="40" max="40" width="8.88671875" style="15" hidden="1" customWidth="1"/>
    <col min="41" max="16384" width="8.88671875" style="15"/>
  </cols>
  <sheetData>
    <row r="1" spans="1:40" ht="33.75" customHeight="1" x14ac:dyDescent="0.3">
      <c r="A1" s="371" t="s">
        <v>97</v>
      </c>
      <c r="B1" s="371"/>
      <c r="C1" s="371"/>
      <c r="D1" s="371"/>
      <c r="E1" s="371"/>
      <c r="F1" s="371"/>
      <c r="G1" s="371"/>
      <c r="H1" s="371"/>
      <c r="I1" s="371"/>
      <c r="J1" s="371"/>
      <c r="K1" s="371"/>
      <c r="L1" s="371"/>
      <c r="M1" s="371"/>
      <c r="N1" s="371"/>
      <c r="O1" s="371"/>
      <c r="P1" s="371"/>
      <c r="Q1" s="371"/>
      <c r="R1" s="371"/>
      <c r="S1" s="371"/>
      <c r="T1" s="371"/>
      <c r="U1" s="371"/>
      <c r="V1" s="371"/>
      <c r="W1" s="371"/>
      <c r="X1" s="371"/>
      <c r="Y1" s="371"/>
      <c r="Z1" s="371"/>
      <c r="AA1" s="371"/>
      <c r="AB1" s="371"/>
      <c r="AC1" s="371"/>
      <c r="AD1" s="371"/>
      <c r="AE1" s="371"/>
      <c r="AF1" s="371"/>
      <c r="AG1" s="371"/>
      <c r="AH1" s="371"/>
      <c r="AI1" s="371"/>
      <c r="AJ1" s="23"/>
    </row>
    <row r="2" spans="1:40" s="50" customFormat="1" ht="3" customHeight="1" thickBot="1" x14ac:dyDescent="0.35">
      <c r="A2" s="372" t="s">
        <v>132</v>
      </c>
      <c r="B2" s="372"/>
      <c r="C2" s="372"/>
      <c r="D2" s="372"/>
      <c r="E2" s="372"/>
      <c r="F2" s="372"/>
      <c r="G2" s="372"/>
      <c r="H2" s="372"/>
      <c r="I2" s="372"/>
      <c r="J2" s="372"/>
      <c r="K2" s="372"/>
      <c r="L2" s="372"/>
      <c r="M2" s="372"/>
      <c r="N2" s="372"/>
      <c r="O2" s="372"/>
      <c r="P2" s="372"/>
      <c r="Q2" s="372"/>
      <c r="R2" s="372"/>
      <c r="S2" s="372"/>
      <c r="T2" s="372"/>
      <c r="U2" s="372"/>
      <c r="V2" s="372"/>
      <c r="W2" s="372"/>
      <c r="X2" s="372"/>
      <c r="Y2" s="372"/>
      <c r="Z2" s="372"/>
      <c r="AA2" s="372"/>
      <c r="AB2" s="372"/>
      <c r="AC2" s="372"/>
      <c r="AD2" s="372"/>
      <c r="AE2" s="372"/>
      <c r="AF2" s="372"/>
      <c r="AG2" s="372"/>
      <c r="AH2" s="372"/>
      <c r="AI2" s="372"/>
      <c r="AJ2" s="112"/>
    </row>
    <row r="3" spans="1:40" ht="3" hidden="1" customHeight="1" thickTop="1" thickBot="1" x14ac:dyDescent="0.35">
      <c r="AJ3" s="23"/>
    </row>
    <row r="4" spans="1:40" ht="43.2" hidden="1" customHeight="1" thickBot="1" x14ac:dyDescent="0.35">
      <c r="A4" s="63" t="s">
        <v>108</v>
      </c>
      <c r="B4" s="373" t="s">
        <v>290</v>
      </c>
      <c r="C4" s="373"/>
      <c r="D4" s="373"/>
      <c r="E4" s="373"/>
      <c r="F4" s="373"/>
      <c r="G4" s="374"/>
      <c r="H4" s="16"/>
      <c r="I4" s="16"/>
      <c r="J4" s="16"/>
      <c r="K4" s="16"/>
      <c r="L4" s="16"/>
      <c r="M4" s="16"/>
      <c r="N4" s="16"/>
      <c r="O4" s="16"/>
      <c r="P4" s="16"/>
      <c r="Q4" s="16"/>
      <c r="R4" s="16"/>
      <c r="S4" s="50"/>
      <c r="AJ4" s="23"/>
    </row>
    <row r="5" spans="1:40" hidden="1" x14ac:dyDescent="0.3">
      <c r="A5" s="50"/>
      <c r="B5" s="50"/>
      <c r="C5" s="50"/>
      <c r="D5" s="50"/>
      <c r="E5" s="50"/>
      <c r="F5" s="50"/>
      <c r="G5" s="50"/>
      <c r="H5" s="50"/>
      <c r="I5" s="50"/>
      <c r="AJ5" s="23"/>
    </row>
    <row r="6" spans="1:40" ht="25.95" hidden="1" customHeight="1" thickBot="1" x14ac:dyDescent="0.35">
      <c r="A6" s="63" t="s">
        <v>101</v>
      </c>
      <c r="B6" s="375" t="s">
        <v>291</v>
      </c>
      <c r="C6" s="376"/>
      <c r="D6" s="50"/>
      <c r="E6" s="50"/>
      <c r="F6" s="50"/>
      <c r="G6" s="50"/>
      <c r="H6" s="50"/>
      <c r="I6" s="50"/>
      <c r="J6" s="50"/>
      <c r="K6" s="50"/>
      <c r="L6" s="50"/>
      <c r="M6" s="70"/>
      <c r="AJ6" s="23"/>
      <c r="AN6" s="15" t="s">
        <v>96</v>
      </c>
    </row>
    <row r="7" spans="1:40" ht="15" hidden="1" thickBot="1" x14ac:dyDescent="0.35">
      <c r="AJ7" s="23"/>
      <c r="AN7" s="71" t="s">
        <v>45</v>
      </c>
    </row>
    <row r="8" spans="1:40" ht="27" customHeight="1" thickTop="1" thickBot="1" x14ac:dyDescent="0.35">
      <c r="A8" s="297" t="s">
        <v>2</v>
      </c>
      <c r="B8" s="298"/>
      <c r="C8" s="298"/>
      <c r="D8" s="298"/>
      <c r="E8" s="298"/>
      <c r="F8" s="298"/>
      <c r="G8" s="298"/>
      <c r="H8" s="298"/>
      <c r="I8" s="298"/>
      <c r="J8" s="298"/>
      <c r="K8" s="298"/>
      <c r="L8" s="298"/>
      <c r="M8" s="299"/>
      <c r="N8" s="305" t="s">
        <v>41</v>
      </c>
      <c r="O8" s="306"/>
      <c r="P8" s="306"/>
      <c r="Q8" s="306"/>
      <c r="R8" s="306"/>
      <c r="S8" s="306"/>
      <c r="T8" s="306"/>
      <c r="U8" s="306"/>
      <c r="V8" s="306"/>
      <c r="W8" s="306"/>
      <c r="X8" s="307"/>
      <c r="Y8" s="337" t="s">
        <v>20</v>
      </c>
      <c r="Z8" s="338"/>
      <c r="AA8" s="338"/>
      <c r="AB8" s="338"/>
      <c r="AC8" s="338"/>
      <c r="AD8" s="338"/>
      <c r="AE8" s="338"/>
      <c r="AF8" s="338"/>
      <c r="AG8" s="338"/>
      <c r="AH8" s="338"/>
      <c r="AI8" s="339"/>
      <c r="AJ8" s="23"/>
    </row>
    <row r="9" spans="1:40" ht="51" customHeight="1" x14ac:dyDescent="0.3">
      <c r="A9" s="342" t="s">
        <v>1</v>
      </c>
      <c r="B9" s="340" t="s">
        <v>57</v>
      </c>
      <c r="C9" s="340" t="s">
        <v>47</v>
      </c>
      <c r="D9" s="340" t="s">
        <v>48</v>
      </c>
      <c r="E9" s="344" t="s">
        <v>49</v>
      </c>
      <c r="F9" s="340" t="s">
        <v>50</v>
      </c>
      <c r="G9" s="340"/>
      <c r="H9" s="340" t="s">
        <v>51</v>
      </c>
      <c r="I9" s="340" t="s">
        <v>52</v>
      </c>
      <c r="J9" s="340" t="s">
        <v>53</v>
      </c>
      <c r="K9" s="353" t="s">
        <v>102</v>
      </c>
      <c r="L9" s="354"/>
      <c r="M9" s="340" t="s">
        <v>54</v>
      </c>
      <c r="N9" s="312" t="s">
        <v>3</v>
      </c>
      <c r="O9" s="314" t="s">
        <v>99</v>
      </c>
      <c r="P9" s="331" t="s">
        <v>4</v>
      </c>
      <c r="Q9" s="333" t="s">
        <v>5</v>
      </c>
      <c r="R9" s="325" t="s">
        <v>6</v>
      </c>
      <c r="S9" s="327" t="s">
        <v>7</v>
      </c>
      <c r="T9" s="329" t="s">
        <v>8</v>
      </c>
      <c r="U9" s="329" t="s">
        <v>9</v>
      </c>
      <c r="V9" s="329" t="s">
        <v>10</v>
      </c>
      <c r="W9" s="329" t="s">
        <v>11</v>
      </c>
      <c r="X9" s="308" t="s">
        <v>42</v>
      </c>
      <c r="Y9" s="310" t="s">
        <v>12</v>
      </c>
      <c r="Z9" s="301" t="s">
        <v>13</v>
      </c>
      <c r="AA9" s="303" t="s">
        <v>127</v>
      </c>
      <c r="AB9" s="301" t="s">
        <v>14</v>
      </c>
      <c r="AC9" s="301" t="s">
        <v>15</v>
      </c>
      <c r="AD9" s="301" t="s">
        <v>16</v>
      </c>
      <c r="AE9" s="301" t="s">
        <v>17</v>
      </c>
      <c r="AF9" s="350" t="s">
        <v>18</v>
      </c>
      <c r="AG9" s="301" t="s">
        <v>125</v>
      </c>
      <c r="AH9" s="301" t="s">
        <v>126</v>
      </c>
      <c r="AI9" s="348" t="s">
        <v>19</v>
      </c>
      <c r="AJ9" s="23"/>
    </row>
    <row r="10" spans="1:40" ht="30.75" customHeight="1" thickBot="1" x14ac:dyDescent="0.35">
      <c r="A10" s="343"/>
      <c r="B10" s="341"/>
      <c r="C10" s="341"/>
      <c r="D10" s="341"/>
      <c r="E10" s="345"/>
      <c r="F10" s="62" t="s">
        <v>55</v>
      </c>
      <c r="G10" s="62" t="s">
        <v>56</v>
      </c>
      <c r="H10" s="341"/>
      <c r="I10" s="341"/>
      <c r="J10" s="341"/>
      <c r="K10" s="114" t="s">
        <v>111</v>
      </c>
      <c r="L10" s="114" t="s">
        <v>112</v>
      </c>
      <c r="M10" s="341"/>
      <c r="N10" s="313"/>
      <c r="O10" s="315"/>
      <c r="P10" s="332"/>
      <c r="Q10" s="334"/>
      <c r="R10" s="326"/>
      <c r="S10" s="328"/>
      <c r="T10" s="330"/>
      <c r="U10" s="330"/>
      <c r="V10" s="330"/>
      <c r="W10" s="330"/>
      <c r="X10" s="309"/>
      <c r="Y10" s="311"/>
      <c r="Z10" s="302"/>
      <c r="AA10" s="304"/>
      <c r="AB10" s="302"/>
      <c r="AC10" s="302"/>
      <c r="AD10" s="302"/>
      <c r="AE10" s="302"/>
      <c r="AF10" s="351"/>
      <c r="AG10" s="302"/>
      <c r="AH10" s="302"/>
      <c r="AI10" s="349"/>
      <c r="AJ10" s="23"/>
    </row>
    <row r="11" spans="1:40" ht="54" customHeight="1" x14ac:dyDescent="0.3">
      <c r="A11" s="316" t="s">
        <v>133</v>
      </c>
      <c r="B11" s="115" t="s">
        <v>58</v>
      </c>
      <c r="C11" s="200" t="s">
        <v>371</v>
      </c>
      <c r="D11" s="197" t="s">
        <v>139</v>
      </c>
      <c r="E11" s="72"/>
      <c r="F11" s="205">
        <v>41821</v>
      </c>
      <c r="G11" s="205">
        <v>42917</v>
      </c>
      <c r="H11" s="206" t="s">
        <v>175</v>
      </c>
      <c r="I11" s="237">
        <v>150000</v>
      </c>
      <c r="J11" s="213" t="s">
        <v>439</v>
      </c>
      <c r="K11" s="72"/>
      <c r="L11" s="72"/>
      <c r="M11" s="72"/>
      <c r="N11" s="72"/>
      <c r="O11" s="73"/>
      <c r="P11" s="72"/>
      <c r="Q11" s="72" t="s">
        <v>21</v>
      </c>
      <c r="R11" s="72"/>
      <c r="S11" s="74"/>
      <c r="T11" s="215" t="s">
        <v>296</v>
      </c>
      <c r="U11" s="215" t="s">
        <v>297</v>
      </c>
      <c r="V11" s="216"/>
      <c r="W11" s="217" t="s">
        <v>203</v>
      </c>
      <c r="X11" s="213" t="s">
        <v>484</v>
      </c>
      <c r="Y11" s="72"/>
      <c r="Z11" s="72"/>
      <c r="AA11" s="72"/>
      <c r="AB11" s="72"/>
      <c r="AC11" s="72"/>
      <c r="AD11" s="72"/>
      <c r="AE11" s="72"/>
      <c r="AF11" s="72"/>
      <c r="AG11" s="72"/>
      <c r="AH11" s="72"/>
      <c r="AI11" s="72"/>
      <c r="AJ11" s="23"/>
    </row>
    <row r="12" spans="1:40" ht="72.75" customHeight="1" x14ac:dyDescent="0.3">
      <c r="A12" s="377"/>
      <c r="B12" s="55" t="s">
        <v>59</v>
      </c>
      <c r="C12" s="199" t="s">
        <v>373</v>
      </c>
      <c r="D12" s="198" t="s">
        <v>140</v>
      </c>
      <c r="E12" s="75"/>
      <c r="F12" s="207">
        <v>42948</v>
      </c>
      <c r="G12" s="207">
        <v>43101</v>
      </c>
      <c r="H12" s="208" t="s">
        <v>176</v>
      </c>
      <c r="I12" s="238">
        <v>10000</v>
      </c>
      <c r="J12" s="214" t="s">
        <v>440</v>
      </c>
      <c r="K12" s="75"/>
      <c r="L12" s="75"/>
      <c r="M12" s="75"/>
      <c r="N12" s="72" t="s">
        <v>21</v>
      </c>
      <c r="O12" s="72"/>
      <c r="P12" s="72"/>
      <c r="Q12" s="72"/>
      <c r="R12" s="72"/>
      <c r="S12" s="74"/>
      <c r="T12" s="218"/>
      <c r="U12" s="218"/>
      <c r="V12" s="218"/>
      <c r="W12" s="218"/>
      <c r="X12" s="218"/>
      <c r="Y12" s="75"/>
      <c r="Z12" s="75"/>
      <c r="AA12" s="75"/>
      <c r="AB12" s="75"/>
      <c r="AC12" s="75"/>
      <c r="AD12" s="75"/>
      <c r="AE12" s="75"/>
      <c r="AF12" s="75"/>
      <c r="AG12" s="75"/>
      <c r="AH12" s="75"/>
      <c r="AI12" s="75"/>
      <c r="AJ12" s="23"/>
    </row>
    <row r="13" spans="1:40" ht="46.5" customHeight="1" x14ac:dyDescent="0.3">
      <c r="A13" s="377"/>
      <c r="B13" s="55" t="s">
        <v>60</v>
      </c>
      <c r="C13" s="199" t="s">
        <v>376</v>
      </c>
      <c r="D13" s="198" t="s">
        <v>141</v>
      </c>
      <c r="E13" s="75"/>
      <c r="F13" s="205">
        <v>41821</v>
      </c>
      <c r="G13" s="205">
        <v>42917</v>
      </c>
      <c r="H13" s="206" t="s">
        <v>175</v>
      </c>
      <c r="I13" s="238">
        <v>200000</v>
      </c>
      <c r="J13" s="214" t="s">
        <v>292</v>
      </c>
      <c r="K13" s="75"/>
      <c r="L13" s="75"/>
      <c r="M13" s="75"/>
      <c r="N13" s="72"/>
      <c r="O13" s="72"/>
      <c r="P13" s="72"/>
      <c r="Q13" s="72" t="s">
        <v>21</v>
      </c>
      <c r="R13" s="72"/>
      <c r="S13" s="74"/>
      <c r="T13" s="215" t="s">
        <v>298</v>
      </c>
      <c r="U13" s="215" t="s">
        <v>297</v>
      </c>
      <c r="V13" s="213" t="s">
        <v>299</v>
      </c>
      <c r="W13" s="219" t="s">
        <v>203</v>
      </c>
      <c r="X13" s="213" t="s">
        <v>300</v>
      </c>
      <c r="Y13" s="75"/>
      <c r="Z13" s="75"/>
      <c r="AA13" s="75"/>
      <c r="AB13" s="75"/>
      <c r="AC13" s="75"/>
      <c r="AD13" s="75"/>
      <c r="AE13" s="75"/>
      <c r="AF13" s="75"/>
      <c r="AG13" s="75"/>
      <c r="AH13" s="75"/>
      <c r="AI13" s="75"/>
      <c r="AJ13" s="23"/>
    </row>
    <row r="14" spans="1:40" ht="73.95" customHeight="1" x14ac:dyDescent="0.3">
      <c r="A14" s="377"/>
      <c r="B14" s="55" t="s">
        <v>61</v>
      </c>
      <c r="C14" s="199" t="s">
        <v>377</v>
      </c>
      <c r="D14" s="198" t="s">
        <v>141</v>
      </c>
      <c r="E14" s="75"/>
      <c r="F14" s="205">
        <v>41821</v>
      </c>
      <c r="G14" s="205">
        <v>42917</v>
      </c>
      <c r="H14" s="208" t="s">
        <v>293</v>
      </c>
      <c r="I14" s="238">
        <v>250000</v>
      </c>
      <c r="J14" s="214" t="s">
        <v>294</v>
      </c>
      <c r="K14" s="75"/>
      <c r="L14" s="75"/>
      <c r="M14" s="75"/>
      <c r="N14" s="72"/>
      <c r="O14" s="72"/>
      <c r="P14" s="72"/>
      <c r="Q14" s="72" t="s">
        <v>21</v>
      </c>
      <c r="R14" s="72"/>
      <c r="S14" s="74"/>
      <c r="T14" s="220" t="s">
        <v>301</v>
      </c>
      <c r="U14" s="218"/>
      <c r="V14" s="218"/>
      <c r="W14" s="219" t="s">
        <v>212</v>
      </c>
      <c r="X14" s="218"/>
      <c r="Y14" s="75"/>
      <c r="Z14" s="75"/>
      <c r="AA14" s="75"/>
      <c r="AB14" s="75"/>
      <c r="AC14" s="75"/>
      <c r="AD14" s="75"/>
      <c r="AE14" s="75"/>
      <c r="AF14" s="75"/>
      <c r="AG14" s="75"/>
      <c r="AH14" s="75"/>
      <c r="AI14" s="75"/>
      <c r="AJ14" s="23"/>
    </row>
    <row r="15" spans="1:40" ht="59.25" customHeight="1" x14ac:dyDescent="0.3">
      <c r="A15" s="377"/>
      <c r="B15" s="55" t="s">
        <v>62</v>
      </c>
      <c r="C15" s="199" t="s">
        <v>378</v>
      </c>
      <c r="D15" s="198" t="s">
        <v>142</v>
      </c>
      <c r="E15" s="75"/>
      <c r="F15" s="207">
        <v>41821</v>
      </c>
      <c r="G15" s="207">
        <v>43617</v>
      </c>
      <c r="H15" s="198" t="s">
        <v>177</v>
      </c>
      <c r="I15" s="238">
        <v>50000</v>
      </c>
      <c r="J15" s="214" t="s">
        <v>295</v>
      </c>
      <c r="K15" s="75"/>
      <c r="L15" s="75"/>
      <c r="M15" s="75"/>
      <c r="N15" s="72"/>
      <c r="O15" s="72"/>
      <c r="P15" s="72" t="s">
        <v>21</v>
      </c>
      <c r="Q15" s="72"/>
      <c r="R15" s="72"/>
      <c r="S15" s="74"/>
      <c r="T15" s="220" t="s">
        <v>302</v>
      </c>
      <c r="U15" s="218"/>
      <c r="V15" s="218"/>
      <c r="W15" s="218"/>
      <c r="X15" s="218"/>
      <c r="Y15" s="75"/>
      <c r="Z15" s="75"/>
      <c r="AA15" s="75"/>
      <c r="AB15" s="75"/>
      <c r="AC15" s="75"/>
      <c r="AD15" s="75"/>
      <c r="AE15" s="75"/>
      <c r="AF15" s="75"/>
      <c r="AG15" s="75"/>
      <c r="AH15" s="75"/>
      <c r="AI15" s="75"/>
      <c r="AJ15" s="23"/>
    </row>
    <row r="16" spans="1:40" ht="72.75" customHeight="1" x14ac:dyDescent="0.3">
      <c r="A16" s="318" t="s">
        <v>134</v>
      </c>
      <c r="B16" s="55" t="s">
        <v>63</v>
      </c>
      <c r="C16" s="199" t="s">
        <v>441</v>
      </c>
      <c r="D16" s="214" t="s">
        <v>442</v>
      </c>
      <c r="E16" s="75"/>
      <c r="F16" s="207">
        <v>42278</v>
      </c>
      <c r="G16" s="207">
        <v>42309</v>
      </c>
      <c r="H16" s="198" t="s">
        <v>303</v>
      </c>
      <c r="I16" s="238">
        <v>5000</v>
      </c>
      <c r="J16" s="214" t="s">
        <v>304</v>
      </c>
      <c r="K16" s="75"/>
      <c r="L16" s="75"/>
      <c r="M16" s="75"/>
      <c r="N16" s="72"/>
      <c r="O16" s="72"/>
      <c r="P16" s="72" t="s">
        <v>21</v>
      </c>
      <c r="Q16" s="72"/>
      <c r="R16" s="72"/>
      <c r="S16" s="74"/>
      <c r="T16" s="220" t="s">
        <v>311</v>
      </c>
      <c r="U16" s="218"/>
      <c r="V16" s="218"/>
      <c r="W16" s="219" t="s">
        <v>270</v>
      </c>
      <c r="X16" s="75"/>
      <c r="Y16" s="75"/>
      <c r="Z16" s="75"/>
      <c r="AA16" s="75"/>
      <c r="AB16" s="75"/>
      <c r="AC16" s="75"/>
      <c r="AD16" s="75"/>
      <c r="AE16" s="75"/>
      <c r="AF16" s="75"/>
      <c r="AG16" s="75"/>
      <c r="AH16" s="75"/>
      <c r="AI16" s="75"/>
      <c r="AJ16" s="23"/>
    </row>
    <row r="17" spans="1:36" ht="69.75" customHeight="1" x14ac:dyDescent="0.3">
      <c r="A17" s="377"/>
      <c r="B17" s="55" t="s">
        <v>64</v>
      </c>
      <c r="C17" s="199" t="s">
        <v>383</v>
      </c>
      <c r="D17" s="214" t="s">
        <v>144</v>
      </c>
      <c r="E17" s="75"/>
      <c r="F17" s="207">
        <v>41883</v>
      </c>
      <c r="G17" s="207">
        <v>43617</v>
      </c>
      <c r="H17" s="198" t="s">
        <v>443</v>
      </c>
      <c r="I17" s="238">
        <v>20000</v>
      </c>
      <c r="J17" s="214" t="s">
        <v>305</v>
      </c>
      <c r="K17" s="75"/>
      <c r="L17" s="75"/>
      <c r="M17" s="75"/>
      <c r="N17" s="72"/>
      <c r="O17" s="72"/>
      <c r="P17" s="72"/>
      <c r="Q17" s="72" t="s">
        <v>43</v>
      </c>
      <c r="R17" s="72"/>
      <c r="S17" s="74"/>
      <c r="T17" s="218"/>
      <c r="U17" s="218"/>
      <c r="V17" s="218"/>
      <c r="W17" s="218"/>
      <c r="X17" s="75"/>
      <c r="Y17" s="75"/>
      <c r="Z17" s="75"/>
      <c r="AA17" s="75"/>
      <c r="AB17" s="75"/>
      <c r="AC17" s="75"/>
      <c r="AD17" s="75"/>
      <c r="AE17" s="75"/>
      <c r="AF17" s="75"/>
      <c r="AG17" s="75"/>
      <c r="AH17" s="75"/>
      <c r="AI17" s="75"/>
      <c r="AJ17" s="23"/>
    </row>
    <row r="18" spans="1:36" ht="90" customHeight="1" x14ac:dyDescent="0.3">
      <c r="A18" s="377"/>
      <c r="B18" s="55" t="s">
        <v>65</v>
      </c>
      <c r="C18" s="200" t="s">
        <v>385</v>
      </c>
      <c r="D18" s="213" t="s">
        <v>145</v>
      </c>
      <c r="E18" s="72"/>
      <c r="F18" s="205">
        <v>41913</v>
      </c>
      <c r="G18" s="205">
        <v>43617</v>
      </c>
      <c r="H18" s="197" t="s">
        <v>303</v>
      </c>
      <c r="I18" s="237">
        <v>500000</v>
      </c>
      <c r="J18" s="213" t="s">
        <v>306</v>
      </c>
      <c r="K18" s="72"/>
      <c r="L18" s="72"/>
      <c r="M18" s="72"/>
      <c r="N18" s="72"/>
      <c r="O18" s="72" t="s">
        <v>21</v>
      </c>
      <c r="P18" s="72"/>
      <c r="Q18" s="72"/>
      <c r="R18" s="72"/>
      <c r="S18" s="74"/>
      <c r="T18" s="216" t="s">
        <v>312</v>
      </c>
      <c r="U18" s="216"/>
      <c r="V18" s="216"/>
      <c r="W18" s="216"/>
      <c r="X18" s="72"/>
      <c r="Y18" s="72"/>
      <c r="Z18" s="72"/>
      <c r="AA18" s="72"/>
      <c r="AB18" s="72"/>
      <c r="AC18" s="72"/>
      <c r="AD18" s="72"/>
      <c r="AE18" s="72"/>
      <c r="AF18" s="72"/>
      <c r="AG18" s="72"/>
      <c r="AH18" s="72"/>
      <c r="AI18" s="72"/>
      <c r="AJ18" s="23"/>
    </row>
    <row r="19" spans="1:36" ht="65.25" customHeight="1" x14ac:dyDescent="0.3">
      <c r="A19" s="377"/>
      <c r="B19" s="55" t="s">
        <v>66</v>
      </c>
      <c r="C19" s="199" t="s">
        <v>433</v>
      </c>
      <c r="D19" s="197" t="s">
        <v>146</v>
      </c>
      <c r="E19" s="72"/>
      <c r="F19" s="205">
        <v>41883</v>
      </c>
      <c r="G19" s="205">
        <v>43617</v>
      </c>
      <c r="H19" s="198" t="s">
        <v>177</v>
      </c>
      <c r="I19" s="237">
        <v>200000</v>
      </c>
      <c r="J19" s="213" t="s">
        <v>307</v>
      </c>
      <c r="K19" s="72"/>
      <c r="L19" s="72"/>
      <c r="M19" s="72"/>
      <c r="N19" s="72"/>
      <c r="O19" s="72"/>
      <c r="P19" s="72"/>
      <c r="Q19" s="72" t="s">
        <v>21</v>
      </c>
      <c r="R19" s="72"/>
      <c r="S19" s="74"/>
      <c r="T19" s="221" t="s">
        <v>313</v>
      </c>
      <c r="U19" s="213" t="s">
        <v>268</v>
      </c>
      <c r="V19" s="216"/>
      <c r="W19" s="216"/>
      <c r="X19" s="72"/>
      <c r="Y19" s="72"/>
      <c r="Z19" s="72"/>
      <c r="AA19" s="72"/>
      <c r="AB19" s="72"/>
      <c r="AC19" s="72"/>
      <c r="AD19" s="72"/>
      <c r="AE19" s="72"/>
      <c r="AF19" s="72"/>
      <c r="AG19" s="72"/>
      <c r="AH19" s="72"/>
      <c r="AI19" s="72"/>
      <c r="AJ19" s="23"/>
    </row>
    <row r="20" spans="1:36" ht="67.5" customHeight="1" x14ac:dyDescent="0.3">
      <c r="A20" s="377"/>
      <c r="B20" s="55" t="s">
        <v>67</v>
      </c>
      <c r="C20" s="200" t="s">
        <v>388</v>
      </c>
      <c r="D20" s="213" t="s">
        <v>147</v>
      </c>
      <c r="E20" s="72"/>
      <c r="F20" s="205">
        <v>42064</v>
      </c>
      <c r="G20" s="205">
        <v>42430</v>
      </c>
      <c r="H20" s="197" t="s">
        <v>181</v>
      </c>
      <c r="I20" s="237">
        <v>50000</v>
      </c>
      <c r="J20" s="213" t="s">
        <v>308</v>
      </c>
      <c r="K20" s="72"/>
      <c r="L20" s="72"/>
      <c r="M20" s="72"/>
      <c r="N20" s="72"/>
      <c r="O20" s="72" t="s">
        <v>43</v>
      </c>
      <c r="P20" s="72"/>
      <c r="Q20" s="72"/>
      <c r="R20" s="72"/>
      <c r="S20" s="74"/>
      <c r="T20" s="216"/>
      <c r="U20" s="216"/>
      <c r="V20" s="216"/>
      <c r="W20" s="216"/>
      <c r="X20" s="72"/>
      <c r="Y20" s="72"/>
      <c r="Z20" s="72"/>
      <c r="AA20" s="72"/>
      <c r="AB20" s="72"/>
      <c r="AC20" s="72"/>
      <c r="AD20" s="72"/>
      <c r="AE20" s="72"/>
      <c r="AF20" s="72"/>
      <c r="AG20" s="72"/>
      <c r="AH20" s="72"/>
      <c r="AI20" s="72"/>
      <c r="AJ20" s="23"/>
    </row>
    <row r="21" spans="1:36" ht="52.5" customHeight="1" x14ac:dyDescent="0.3">
      <c r="A21" s="377"/>
      <c r="B21" s="55" t="s">
        <v>68</v>
      </c>
      <c r="C21" s="200" t="s">
        <v>390</v>
      </c>
      <c r="D21" s="213" t="s">
        <v>148</v>
      </c>
      <c r="E21" s="72"/>
      <c r="F21" s="205">
        <v>41821</v>
      </c>
      <c r="G21" s="205">
        <v>43617</v>
      </c>
      <c r="H21" s="197" t="s">
        <v>182</v>
      </c>
      <c r="I21" s="237">
        <v>150000</v>
      </c>
      <c r="J21" s="213" t="s">
        <v>309</v>
      </c>
      <c r="K21" s="72"/>
      <c r="L21" s="72"/>
      <c r="M21" s="72"/>
      <c r="N21" s="72"/>
      <c r="O21" s="72"/>
      <c r="P21" s="72" t="s">
        <v>43</v>
      </c>
      <c r="Q21" s="72"/>
      <c r="R21" s="72"/>
      <c r="S21" s="74"/>
      <c r="T21" s="216"/>
      <c r="U21" s="216"/>
      <c r="V21" s="216"/>
      <c r="W21" s="216"/>
      <c r="X21" s="72"/>
      <c r="Y21" s="72"/>
      <c r="Z21" s="72"/>
      <c r="AA21" s="72"/>
      <c r="AB21" s="72"/>
      <c r="AC21" s="72"/>
      <c r="AD21" s="72"/>
      <c r="AE21" s="72"/>
      <c r="AF21" s="72"/>
      <c r="AG21" s="72"/>
      <c r="AH21" s="72"/>
      <c r="AI21" s="72"/>
      <c r="AJ21" s="23"/>
    </row>
    <row r="22" spans="1:36" ht="51" customHeight="1" x14ac:dyDescent="0.3">
      <c r="A22" s="377"/>
      <c r="B22" s="55" t="s">
        <v>69</v>
      </c>
      <c r="C22" s="200" t="s">
        <v>434</v>
      </c>
      <c r="D22" s="213" t="s">
        <v>149</v>
      </c>
      <c r="E22" s="72"/>
      <c r="F22" s="205">
        <v>41821</v>
      </c>
      <c r="G22" s="205">
        <v>43617</v>
      </c>
      <c r="H22" s="197" t="s">
        <v>183</v>
      </c>
      <c r="I22" s="237">
        <v>200000</v>
      </c>
      <c r="J22" s="213" t="s">
        <v>310</v>
      </c>
      <c r="K22" s="72"/>
      <c r="L22" s="72"/>
      <c r="M22" s="72"/>
      <c r="N22" s="72"/>
      <c r="O22" s="72"/>
      <c r="P22" s="72" t="s">
        <v>43</v>
      </c>
      <c r="Q22" s="72"/>
      <c r="R22" s="72"/>
      <c r="S22" s="74"/>
      <c r="T22" s="222" t="s">
        <v>314</v>
      </c>
      <c r="U22" s="216"/>
      <c r="V22" s="216"/>
      <c r="W22" s="216"/>
      <c r="X22" s="72"/>
      <c r="Y22" s="72"/>
      <c r="Z22" s="72"/>
      <c r="AA22" s="72"/>
      <c r="AB22" s="72"/>
      <c r="AC22" s="72"/>
      <c r="AD22" s="72"/>
      <c r="AE22" s="72"/>
      <c r="AF22" s="72"/>
      <c r="AG22" s="72"/>
      <c r="AH22" s="72"/>
      <c r="AI22" s="72"/>
      <c r="AJ22" s="23"/>
    </row>
    <row r="23" spans="1:36" ht="54.75" customHeight="1" x14ac:dyDescent="0.3">
      <c r="A23" s="318" t="s">
        <v>135</v>
      </c>
      <c r="B23" s="55" t="s">
        <v>70</v>
      </c>
      <c r="C23" s="269" t="s">
        <v>392</v>
      </c>
      <c r="D23" s="214" t="s">
        <v>150</v>
      </c>
      <c r="E23" s="75"/>
      <c r="F23" s="207">
        <v>41821</v>
      </c>
      <c r="G23" s="207">
        <v>43617</v>
      </c>
      <c r="H23" s="198" t="s">
        <v>317</v>
      </c>
      <c r="I23" s="238">
        <v>1500000</v>
      </c>
      <c r="J23" s="214" t="s">
        <v>318</v>
      </c>
      <c r="K23" s="75"/>
      <c r="L23" s="75"/>
      <c r="M23" s="75"/>
      <c r="N23" s="72"/>
      <c r="O23" s="72" t="s">
        <v>21</v>
      </c>
      <c r="P23" s="72"/>
      <c r="Q23" s="72"/>
      <c r="R23" s="72"/>
      <c r="S23" s="74"/>
      <c r="T23" s="218" t="s">
        <v>312</v>
      </c>
      <c r="U23" s="218"/>
      <c r="V23" s="218"/>
      <c r="W23" s="219" t="s">
        <v>270</v>
      </c>
      <c r="X23" s="218"/>
      <c r="Y23" s="218"/>
      <c r="Z23" s="223"/>
      <c r="AA23" s="223"/>
      <c r="AB23" s="223"/>
      <c r="AC23" s="223"/>
      <c r="AD23" s="223"/>
      <c r="AE23" s="223"/>
      <c r="AF23" s="223"/>
      <c r="AG23" s="75"/>
      <c r="AH23" s="75"/>
      <c r="AI23" s="75"/>
      <c r="AJ23" s="23"/>
    </row>
    <row r="24" spans="1:36" ht="53.25" customHeight="1" x14ac:dyDescent="0.3">
      <c r="A24" s="377"/>
      <c r="B24" s="55" t="s">
        <v>71</v>
      </c>
      <c r="C24" s="269" t="s">
        <v>435</v>
      </c>
      <c r="D24" s="214" t="s">
        <v>151</v>
      </c>
      <c r="E24" s="75"/>
      <c r="F24" s="207">
        <v>41821</v>
      </c>
      <c r="G24" s="207">
        <v>43617</v>
      </c>
      <c r="H24" s="198" t="s">
        <v>184</v>
      </c>
      <c r="I24" s="238">
        <v>300000</v>
      </c>
      <c r="J24" s="214" t="s">
        <v>319</v>
      </c>
      <c r="K24" s="75"/>
      <c r="L24" s="75"/>
      <c r="M24" s="75"/>
      <c r="N24" s="72"/>
      <c r="O24" s="72"/>
      <c r="P24" s="72"/>
      <c r="Q24" s="72" t="s">
        <v>21</v>
      </c>
      <c r="R24" s="72"/>
      <c r="S24" s="74"/>
      <c r="T24" s="220" t="s">
        <v>323</v>
      </c>
      <c r="U24" s="218"/>
      <c r="V24" s="220" t="s">
        <v>324</v>
      </c>
      <c r="W24" s="219" t="s">
        <v>325</v>
      </c>
      <c r="X24" s="220" t="s">
        <v>326</v>
      </c>
      <c r="Y24" s="218"/>
      <c r="Z24" s="223"/>
      <c r="AA24" s="223"/>
      <c r="AB24" s="223"/>
      <c r="AC24" s="223"/>
      <c r="AD24" s="223"/>
      <c r="AE24" s="223"/>
      <c r="AF24" s="223"/>
      <c r="AG24" s="75"/>
      <c r="AH24" s="75"/>
      <c r="AI24" s="75"/>
      <c r="AJ24" s="23"/>
    </row>
    <row r="25" spans="1:36" ht="48.75" customHeight="1" x14ac:dyDescent="0.3">
      <c r="A25" s="377"/>
      <c r="B25" s="55" t="s">
        <v>72</v>
      </c>
      <c r="C25" s="269" t="s">
        <v>396</v>
      </c>
      <c r="D25" s="214" t="s">
        <v>152</v>
      </c>
      <c r="E25" s="75"/>
      <c r="F25" s="207">
        <v>41821</v>
      </c>
      <c r="G25" s="207">
        <v>43617</v>
      </c>
      <c r="H25" s="198" t="s">
        <v>185</v>
      </c>
      <c r="I25" s="238">
        <v>300000</v>
      </c>
      <c r="J25" s="214" t="s">
        <v>320</v>
      </c>
      <c r="K25" s="75"/>
      <c r="L25" s="75"/>
      <c r="M25" s="75"/>
      <c r="N25" s="72"/>
      <c r="O25" s="72"/>
      <c r="P25" s="72"/>
      <c r="Q25" s="72" t="s">
        <v>21</v>
      </c>
      <c r="R25" s="72"/>
      <c r="S25" s="74"/>
      <c r="T25" s="218" t="s">
        <v>327</v>
      </c>
      <c r="U25" s="220" t="s">
        <v>328</v>
      </c>
      <c r="V25" s="220"/>
      <c r="W25" s="219" t="s">
        <v>329</v>
      </c>
      <c r="X25" s="218"/>
      <c r="Y25" s="218"/>
      <c r="Z25" s="223"/>
      <c r="AA25" s="223"/>
      <c r="AB25" s="223"/>
      <c r="AC25" s="223"/>
      <c r="AD25" s="223"/>
      <c r="AE25" s="223"/>
      <c r="AF25" s="223"/>
      <c r="AG25" s="75"/>
      <c r="AH25" s="75"/>
      <c r="AI25" s="75"/>
      <c r="AJ25" s="23"/>
    </row>
    <row r="26" spans="1:36" s="260" customFormat="1" ht="52.5" customHeight="1" x14ac:dyDescent="0.3">
      <c r="A26" s="377"/>
      <c r="B26" s="257" t="s">
        <v>73</v>
      </c>
      <c r="C26" s="199" t="s">
        <v>448</v>
      </c>
      <c r="D26" s="197"/>
      <c r="E26" s="258"/>
      <c r="F26" s="207"/>
      <c r="G26" s="205"/>
      <c r="H26" s="197"/>
      <c r="I26" s="237"/>
      <c r="J26" s="197"/>
      <c r="K26" s="258"/>
      <c r="L26" s="258"/>
      <c r="M26" s="258"/>
      <c r="N26" s="258"/>
      <c r="O26" s="258"/>
      <c r="P26" s="258"/>
      <c r="Q26" s="258"/>
      <c r="R26" s="258"/>
      <c r="S26" s="259"/>
      <c r="T26" s="216"/>
      <c r="U26" s="221"/>
      <c r="V26" s="221"/>
      <c r="W26" s="217"/>
      <c r="X26" s="216"/>
      <c r="Y26" s="216"/>
      <c r="Z26" s="225"/>
      <c r="AA26" s="226"/>
      <c r="AB26" s="226"/>
      <c r="AC26" s="226"/>
      <c r="AD26" s="226"/>
      <c r="AE26" s="225"/>
      <c r="AF26" s="227"/>
      <c r="AG26" s="258"/>
      <c r="AH26" s="258"/>
      <c r="AI26" s="227"/>
    </row>
    <row r="27" spans="1:36" ht="63.75" customHeight="1" x14ac:dyDescent="0.3">
      <c r="A27" s="377"/>
      <c r="B27" s="55" t="s">
        <v>74</v>
      </c>
      <c r="C27" s="199" t="s">
        <v>399</v>
      </c>
      <c r="D27" s="197" t="s">
        <v>154</v>
      </c>
      <c r="E27" s="72"/>
      <c r="F27" s="205">
        <v>42005</v>
      </c>
      <c r="G27" s="205">
        <v>43617</v>
      </c>
      <c r="H27" s="198" t="s">
        <v>185</v>
      </c>
      <c r="I27" s="236">
        <v>50000</v>
      </c>
      <c r="J27" s="197" t="s">
        <v>400</v>
      </c>
      <c r="K27" s="72"/>
      <c r="L27" s="72"/>
      <c r="M27" s="72"/>
      <c r="N27" s="72"/>
      <c r="O27" s="72"/>
      <c r="P27" s="72"/>
      <c r="Q27" s="72" t="s">
        <v>43</v>
      </c>
      <c r="R27" s="72"/>
      <c r="S27" s="74"/>
      <c r="T27" s="216"/>
      <c r="U27" s="221"/>
      <c r="V27" s="221"/>
      <c r="W27" s="217"/>
      <c r="X27" s="216"/>
      <c r="Y27" s="216"/>
      <c r="Z27" s="225"/>
      <c r="AA27" s="226"/>
      <c r="AB27" s="226"/>
      <c r="AC27" s="226"/>
      <c r="AD27" s="226"/>
      <c r="AE27" s="225"/>
      <c r="AF27" s="227"/>
      <c r="AG27" s="72"/>
      <c r="AH27" s="72"/>
      <c r="AI27" s="227"/>
      <c r="AJ27" s="23"/>
    </row>
    <row r="28" spans="1:36" s="260" customFormat="1" ht="41.25" customHeight="1" x14ac:dyDescent="0.3">
      <c r="A28" s="377"/>
      <c r="B28" s="257" t="s">
        <v>75</v>
      </c>
      <c r="C28" s="199" t="s">
        <v>448</v>
      </c>
      <c r="D28" s="197"/>
      <c r="E28" s="258"/>
      <c r="F28" s="205"/>
      <c r="G28" s="205"/>
      <c r="H28" s="197"/>
      <c r="I28" s="237"/>
      <c r="J28" s="197"/>
      <c r="K28" s="258"/>
      <c r="L28" s="258"/>
      <c r="M28" s="258"/>
      <c r="N28" s="258"/>
      <c r="O28" s="258"/>
      <c r="P28" s="258"/>
      <c r="Q28" s="258"/>
      <c r="R28" s="258"/>
      <c r="S28" s="259"/>
      <c r="T28" s="216"/>
      <c r="U28" s="221"/>
      <c r="V28" s="221"/>
      <c r="W28" s="217"/>
      <c r="X28" s="216"/>
      <c r="Y28" s="216"/>
      <c r="Z28" s="225"/>
      <c r="AA28" s="226"/>
      <c r="AB28" s="226"/>
      <c r="AC28" s="226"/>
      <c r="AD28" s="226"/>
      <c r="AE28" s="225"/>
      <c r="AF28" s="227"/>
      <c r="AG28" s="258"/>
      <c r="AH28" s="258"/>
      <c r="AI28" s="227"/>
    </row>
    <row r="29" spans="1:36" ht="64.5" customHeight="1" x14ac:dyDescent="0.3">
      <c r="A29" s="377"/>
      <c r="B29" s="55" t="s">
        <v>76</v>
      </c>
      <c r="C29" s="269" t="s">
        <v>436</v>
      </c>
      <c r="D29" s="221" t="s">
        <v>315</v>
      </c>
      <c r="E29" s="72"/>
      <c r="F29" s="239">
        <v>42370</v>
      </c>
      <c r="G29" s="240">
        <v>42552</v>
      </c>
      <c r="H29" s="221" t="s">
        <v>198</v>
      </c>
      <c r="I29" s="237"/>
      <c r="J29" s="221" t="s">
        <v>321</v>
      </c>
      <c r="K29" s="72"/>
      <c r="L29" s="72"/>
      <c r="M29" s="72"/>
      <c r="N29" s="72"/>
      <c r="O29" s="72" t="s">
        <v>43</v>
      </c>
      <c r="P29" s="72"/>
      <c r="Q29" s="72"/>
      <c r="R29" s="72"/>
      <c r="S29" s="74"/>
      <c r="T29" s="221" t="s">
        <v>330</v>
      </c>
      <c r="U29" s="216"/>
      <c r="V29" s="224" t="s">
        <v>331</v>
      </c>
      <c r="W29" s="217" t="s">
        <v>234</v>
      </c>
      <c r="X29" s="224" t="s">
        <v>332</v>
      </c>
      <c r="Y29" s="216"/>
      <c r="Z29" s="225"/>
      <c r="AA29" s="226"/>
      <c r="AB29" s="226">
        <v>42736</v>
      </c>
      <c r="AC29" s="226">
        <v>42887</v>
      </c>
      <c r="AD29" s="226"/>
      <c r="AE29" s="225"/>
      <c r="AF29" s="227"/>
      <c r="AG29" s="72"/>
      <c r="AH29" s="72"/>
      <c r="AI29" s="227" t="s">
        <v>333</v>
      </c>
      <c r="AJ29" s="23"/>
    </row>
    <row r="30" spans="1:36" ht="48.75" customHeight="1" x14ac:dyDescent="0.3">
      <c r="A30" s="377"/>
      <c r="B30" s="55" t="s">
        <v>77</v>
      </c>
      <c r="C30" s="269" t="s">
        <v>437</v>
      </c>
      <c r="D30" s="221" t="s">
        <v>316</v>
      </c>
      <c r="E30" s="72"/>
      <c r="F30" s="239">
        <v>42370</v>
      </c>
      <c r="G30" s="240">
        <v>42552</v>
      </c>
      <c r="H30" s="221" t="s">
        <v>198</v>
      </c>
      <c r="I30" s="237"/>
      <c r="J30" s="221" t="s">
        <v>322</v>
      </c>
      <c r="K30" s="72"/>
      <c r="L30" s="72"/>
      <c r="M30" s="72"/>
      <c r="N30" s="72"/>
      <c r="O30" s="72" t="s">
        <v>43</v>
      </c>
      <c r="P30" s="72"/>
      <c r="Q30" s="72"/>
      <c r="R30" s="72"/>
      <c r="S30" s="74"/>
      <c r="T30" s="221" t="s">
        <v>334</v>
      </c>
      <c r="U30" s="216"/>
      <c r="V30" s="221" t="s">
        <v>335</v>
      </c>
      <c r="W30" s="217" t="s">
        <v>234</v>
      </c>
      <c r="X30" s="221" t="s">
        <v>336</v>
      </c>
      <c r="Y30" s="216"/>
      <c r="Z30" s="225"/>
      <c r="AA30" s="225"/>
      <c r="AB30" s="226">
        <v>42736</v>
      </c>
      <c r="AC30" s="226">
        <v>42887</v>
      </c>
      <c r="AD30" s="226"/>
      <c r="AE30" s="225"/>
      <c r="AF30" s="225"/>
      <c r="AG30" s="72"/>
      <c r="AH30" s="72"/>
      <c r="AI30" s="227" t="s">
        <v>333</v>
      </c>
      <c r="AJ30" s="23"/>
    </row>
    <row r="31" spans="1:36" ht="54.75" customHeight="1" x14ac:dyDescent="0.3">
      <c r="A31" s="318" t="s">
        <v>136</v>
      </c>
      <c r="B31" s="55" t="s">
        <v>78</v>
      </c>
      <c r="C31" s="199" t="s">
        <v>403</v>
      </c>
      <c r="D31" s="214" t="s">
        <v>156</v>
      </c>
      <c r="E31" s="75"/>
      <c r="F31" s="207">
        <v>41821</v>
      </c>
      <c r="G31" s="207">
        <v>41974</v>
      </c>
      <c r="H31" s="198" t="s">
        <v>188</v>
      </c>
      <c r="I31" s="238">
        <v>5000</v>
      </c>
      <c r="J31" s="214" t="s">
        <v>337</v>
      </c>
      <c r="K31" s="75"/>
      <c r="L31" s="75"/>
      <c r="M31" s="75"/>
      <c r="N31" s="72"/>
      <c r="O31" s="72" t="s">
        <v>43</v>
      </c>
      <c r="P31" s="72"/>
      <c r="Q31" s="72"/>
      <c r="R31" s="72"/>
      <c r="S31" s="74"/>
      <c r="T31" s="220" t="s">
        <v>344</v>
      </c>
      <c r="U31" s="75"/>
      <c r="V31" s="75"/>
      <c r="W31" s="75"/>
      <c r="X31" s="75"/>
      <c r="Y31" s="75"/>
      <c r="Z31" s="75"/>
      <c r="AA31" s="75"/>
      <c r="AB31" s="228">
        <v>42644</v>
      </c>
      <c r="AC31" s="228">
        <v>42705</v>
      </c>
      <c r="AD31" s="228"/>
      <c r="AE31" s="75"/>
      <c r="AF31" s="229" t="s">
        <v>347</v>
      </c>
      <c r="AG31" s="75"/>
      <c r="AH31" s="75"/>
      <c r="AI31" s="75"/>
      <c r="AJ31" s="23"/>
    </row>
    <row r="32" spans="1:36" ht="62.25" customHeight="1" x14ac:dyDescent="0.3">
      <c r="A32" s="317"/>
      <c r="B32" s="55" t="s">
        <v>79</v>
      </c>
      <c r="C32" s="199" t="s">
        <v>404</v>
      </c>
      <c r="D32" s="214" t="s">
        <v>157</v>
      </c>
      <c r="E32" s="75"/>
      <c r="F32" s="207">
        <v>41821</v>
      </c>
      <c r="G32" s="207">
        <v>42186</v>
      </c>
      <c r="H32" s="198" t="s">
        <v>188</v>
      </c>
      <c r="I32" s="238">
        <v>10000</v>
      </c>
      <c r="J32" s="214" t="s">
        <v>338</v>
      </c>
      <c r="K32" s="75"/>
      <c r="L32" s="75"/>
      <c r="M32" s="75"/>
      <c r="N32" s="72"/>
      <c r="O32" s="72" t="s">
        <v>43</v>
      </c>
      <c r="P32" s="72"/>
      <c r="Q32" s="72"/>
      <c r="R32" s="72"/>
      <c r="S32" s="74"/>
      <c r="T32" s="220" t="s">
        <v>344</v>
      </c>
      <c r="U32" s="75"/>
      <c r="V32" s="75"/>
      <c r="W32" s="75"/>
      <c r="X32" s="75"/>
      <c r="Y32" s="75"/>
      <c r="Z32" s="75"/>
      <c r="AA32" s="75"/>
      <c r="AB32" s="228">
        <v>42736</v>
      </c>
      <c r="AC32" s="228">
        <v>42856</v>
      </c>
      <c r="AD32" s="228"/>
      <c r="AE32" s="75"/>
      <c r="AF32" s="229" t="s">
        <v>347</v>
      </c>
      <c r="AG32" s="75"/>
      <c r="AH32" s="75"/>
      <c r="AI32" s="75"/>
      <c r="AJ32" s="23"/>
    </row>
    <row r="33" spans="1:36" ht="82.5" customHeight="1" x14ac:dyDescent="0.3">
      <c r="A33" s="317"/>
      <c r="B33" s="55" t="s">
        <v>80</v>
      </c>
      <c r="C33" s="199" t="s">
        <v>405</v>
      </c>
      <c r="D33" s="214" t="s">
        <v>158</v>
      </c>
      <c r="E33" s="75"/>
      <c r="F33" s="207">
        <v>42064</v>
      </c>
      <c r="G33" s="207">
        <v>43617</v>
      </c>
      <c r="H33" s="198" t="s">
        <v>188</v>
      </c>
      <c r="I33" s="238">
        <v>100000</v>
      </c>
      <c r="J33" s="214" t="s">
        <v>339</v>
      </c>
      <c r="K33" s="75"/>
      <c r="L33" s="75"/>
      <c r="M33" s="75"/>
      <c r="N33" s="72"/>
      <c r="O33" s="72"/>
      <c r="P33" s="72" t="s">
        <v>43</v>
      </c>
      <c r="Q33" s="72"/>
      <c r="R33" s="72"/>
      <c r="S33" s="74"/>
      <c r="T33" s="220" t="s">
        <v>345</v>
      </c>
      <c r="U33" s="75"/>
      <c r="V33" s="75"/>
      <c r="W33" s="75"/>
      <c r="X33" s="75"/>
      <c r="Y33" s="75"/>
      <c r="Z33" s="75"/>
      <c r="AA33" s="75"/>
      <c r="AB33" s="228">
        <v>42887</v>
      </c>
      <c r="AC33" s="228">
        <v>42705</v>
      </c>
      <c r="AD33" s="228"/>
      <c r="AE33" s="75"/>
      <c r="AF33" s="229" t="s">
        <v>347</v>
      </c>
      <c r="AG33" s="75"/>
      <c r="AH33" s="75"/>
      <c r="AI33" s="75"/>
      <c r="AJ33" s="23"/>
    </row>
    <row r="34" spans="1:36" ht="66.75" customHeight="1" x14ac:dyDescent="0.3">
      <c r="A34" s="317"/>
      <c r="B34" s="55" t="s">
        <v>81</v>
      </c>
      <c r="C34" s="199" t="s">
        <v>407</v>
      </c>
      <c r="D34" s="214" t="s">
        <v>159</v>
      </c>
      <c r="E34" s="75"/>
      <c r="F34" s="207">
        <v>41821</v>
      </c>
      <c r="G34" s="207">
        <v>43617</v>
      </c>
      <c r="H34" s="198" t="s">
        <v>189</v>
      </c>
      <c r="I34" s="238">
        <v>700000</v>
      </c>
      <c r="J34" s="214" t="s">
        <v>340</v>
      </c>
      <c r="K34" s="75"/>
      <c r="L34" s="75"/>
      <c r="M34" s="75"/>
      <c r="N34" s="72"/>
      <c r="O34" s="72"/>
      <c r="P34" s="72" t="s">
        <v>43</v>
      </c>
      <c r="Q34" s="72"/>
      <c r="R34" s="72"/>
      <c r="S34" s="74"/>
      <c r="T34" s="220" t="s">
        <v>345</v>
      </c>
      <c r="U34" s="75"/>
      <c r="V34" s="75"/>
      <c r="W34" s="75"/>
      <c r="X34" s="75"/>
      <c r="Y34" s="75"/>
      <c r="Z34" s="75"/>
      <c r="AA34" s="75"/>
      <c r="AB34" s="228">
        <v>42917</v>
      </c>
      <c r="AC34" s="228">
        <v>43647</v>
      </c>
      <c r="AD34" s="228"/>
      <c r="AE34" s="75"/>
      <c r="AF34" s="229" t="s">
        <v>347</v>
      </c>
      <c r="AG34" s="75"/>
      <c r="AH34" s="75"/>
      <c r="AI34" s="75"/>
      <c r="AJ34" s="23"/>
    </row>
    <row r="35" spans="1:36" ht="65.25" customHeight="1" x14ac:dyDescent="0.3">
      <c r="A35" s="317"/>
      <c r="B35" s="55" t="s">
        <v>82</v>
      </c>
      <c r="C35" s="199" t="s">
        <v>409</v>
      </c>
      <c r="D35" s="214" t="s">
        <v>160</v>
      </c>
      <c r="E35" s="75"/>
      <c r="F35" s="207">
        <v>41821</v>
      </c>
      <c r="G35" s="207">
        <v>43617</v>
      </c>
      <c r="H35" s="198" t="s">
        <v>181</v>
      </c>
      <c r="I35" s="238">
        <v>100000</v>
      </c>
      <c r="J35" s="214" t="s">
        <v>341</v>
      </c>
      <c r="K35" s="75"/>
      <c r="L35" s="75"/>
      <c r="M35" s="75"/>
      <c r="N35" s="72"/>
      <c r="O35" s="72"/>
      <c r="P35" s="72" t="s">
        <v>43</v>
      </c>
      <c r="Q35" s="72"/>
      <c r="R35" s="72"/>
      <c r="S35" s="74"/>
      <c r="T35" s="218"/>
      <c r="U35" s="75"/>
      <c r="V35" s="75"/>
      <c r="W35" s="75"/>
      <c r="X35" s="75"/>
      <c r="Y35" s="75"/>
      <c r="Z35" s="75"/>
      <c r="AA35" s="75"/>
      <c r="AB35" s="75"/>
      <c r="AC35" s="75"/>
      <c r="AD35" s="75"/>
      <c r="AE35" s="75"/>
      <c r="AF35" s="75"/>
      <c r="AG35" s="75"/>
      <c r="AH35" s="75"/>
      <c r="AI35" s="75"/>
      <c r="AJ35" s="23"/>
    </row>
    <row r="36" spans="1:36" ht="71.25" customHeight="1" x14ac:dyDescent="0.3">
      <c r="A36" s="317"/>
      <c r="B36" s="55" t="s">
        <v>83</v>
      </c>
      <c r="C36" s="199" t="s">
        <v>410</v>
      </c>
      <c r="D36" s="214" t="s">
        <v>161</v>
      </c>
      <c r="E36" s="75"/>
      <c r="F36" s="207">
        <v>41821</v>
      </c>
      <c r="G36" s="207">
        <v>43617</v>
      </c>
      <c r="H36" s="198" t="s">
        <v>190</v>
      </c>
      <c r="I36" s="238">
        <v>30000</v>
      </c>
      <c r="J36" s="214" t="s">
        <v>342</v>
      </c>
      <c r="K36" s="75"/>
      <c r="L36" s="75"/>
      <c r="M36" s="75"/>
      <c r="N36" s="72"/>
      <c r="O36" s="72" t="s">
        <v>43</v>
      </c>
      <c r="P36" s="72"/>
      <c r="Q36" s="72"/>
      <c r="R36" s="72"/>
      <c r="S36" s="74"/>
      <c r="T36" s="218"/>
      <c r="U36" s="75"/>
      <c r="V36" s="75"/>
      <c r="W36" s="75"/>
      <c r="X36" s="75"/>
      <c r="Y36" s="75"/>
      <c r="Z36" s="75"/>
      <c r="AA36" s="75"/>
      <c r="AB36" s="75"/>
      <c r="AC36" s="75"/>
      <c r="AD36" s="75"/>
      <c r="AE36" s="75"/>
      <c r="AF36" s="75"/>
      <c r="AG36" s="75"/>
      <c r="AH36" s="75"/>
      <c r="AI36" s="75"/>
      <c r="AJ36" s="23"/>
    </row>
    <row r="37" spans="1:36" ht="57.75" customHeight="1" x14ac:dyDescent="0.3">
      <c r="A37" s="317"/>
      <c r="B37" s="55" t="s">
        <v>84</v>
      </c>
      <c r="C37" s="199" t="s">
        <v>438</v>
      </c>
      <c r="D37" s="214" t="s">
        <v>162</v>
      </c>
      <c r="E37" s="75"/>
      <c r="F37" s="207">
        <v>42370</v>
      </c>
      <c r="G37" s="207">
        <v>43647</v>
      </c>
      <c r="H37" s="198" t="s">
        <v>279</v>
      </c>
      <c r="I37" s="238">
        <v>200000</v>
      </c>
      <c r="J37" s="214" t="s">
        <v>343</v>
      </c>
      <c r="K37" s="75"/>
      <c r="L37" s="75"/>
      <c r="M37" s="75"/>
      <c r="N37" s="72"/>
      <c r="O37" s="72"/>
      <c r="P37" s="72"/>
      <c r="Q37" s="72" t="s">
        <v>43</v>
      </c>
      <c r="R37" s="72"/>
      <c r="S37" s="74"/>
      <c r="T37" s="220" t="s">
        <v>346</v>
      </c>
      <c r="U37" s="75"/>
      <c r="V37" s="75"/>
      <c r="W37" s="75"/>
      <c r="X37" s="75"/>
      <c r="Y37" s="75"/>
      <c r="Z37" s="75"/>
      <c r="AA37" s="75"/>
      <c r="AB37" s="75"/>
      <c r="AC37" s="75"/>
      <c r="AD37" s="75"/>
      <c r="AE37" s="75"/>
      <c r="AF37" s="75"/>
      <c r="AG37" s="75"/>
      <c r="AH37" s="75"/>
      <c r="AI37" s="75"/>
      <c r="AJ37" s="23"/>
    </row>
    <row r="38" spans="1:36" ht="77.25" customHeight="1" x14ac:dyDescent="0.3">
      <c r="A38" s="318" t="s">
        <v>137</v>
      </c>
      <c r="B38" s="55" t="s">
        <v>85</v>
      </c>
      <c r="C38" s="199" t="s">
        <v>412</v>
      </c>
      <c r="D38" s="214" t="s">
        <v>163</v>
      </c>
      <c r="E38" s="75"/>
      <c r="F38" s="207">
        <v>41821</v>
      </c>
      <c r="G38" s="207">
        <v>42552</v>
      </c>
      <c r="H38" s="198" t="s">
        <v>192</v>
      </c>
      <c r="I38" s="238">
        <v>5000</v>
      </c>
      <c r="J38" s="214" t="s">
        <v>348</v>
      </c>
      <c r="K38" s="75"/>
      <c r="L38" s="75"/>
      <c r="M38" s="75"/>
      <c r="N38" s="72"/>
      <c r="O38" s="72" t="s">
        <v>43</v>
      </c>
      <c r="P38" s="72"/>
      <c r="Q38" s="72"/>
      <c r="R38" s="72"/>
      <c r="S38" s="74"/>
      <c r="T38" s="218"/>
      <c r="U38" s="218"/>
      <c r="V38" s="218"/>
      <c r="W38" s="218"/>
      <c r="X38" s="75"/>
      <c r="Y38" s="75"/>
      <c r="Z38" s="75"/>
      <c r="AA38" s="75"/>
      <c r="AB38" s="75"/>
      <c r="AC38" s="75"/>
      <c r="AD38" s="75"/>
      <c r="AE38" s="75"/>
      <c r="AF38" s="75"/>
      <c r="AG38" s="75"/>
      <c r="AH38" s="75"/>
      <c r="AI38" s="75"/>
      <c r="AJ38" s="23"/>
    </row>
    <row r="39" spans="1:36" ht="102" customHeight="1" x14ac:dyDescent="0.3">
      <c r="A39" s="317"/>
      <c r="B39" s="55" t="s">
        <v>86</v>
      </c>
      <c r="C39" s="199" t="s">
        <v>414</v>
      </c>
      <c r="D39" s="214" t="s">
        <v>164</v>
      </c>
      <c r="E39" s="75"/>
      <c r="F39" s="207">
        <v>41821</v>
      </c>
      <c r="G39" s="207">
        <v>43617</v>
      </c>
      <c r="H39" s="198" t="s">
        <v>283</v>
      </c>
      <c r="I39" s="238">
        <v>500000</v>
      </c>
      <c r="J39" s="214" t="s">
        <v>349</v>
      </c>
      <c r="K39" s="75"/>
      <c r="L39" s="75"/>
      <c r="M39" s="75"/>
      <c r="N39" s="72"/>
      <c r="O39" s="72"/>
      <c r="P39" s="72"/>
      <c r="Q39" s="72" t="s">
        <v>43</v>
      </c>
      <c r="R39" s="72"/>
      <c r="S39" s="74"/>
      <c r="T39" s="221" t="s">
        <v>356</v>
      </c>
      <c r="U39" s="220" t="s">
        <v>357</v>
      </c>
      <c r="V39" s="218"/>
      <c r="W39" s="219" t="s">
        <v>362</v>
      </c>
      <c r="X39" s="75"/>
      <c r="Y39" s="75"/>
      <c r="Z39" s="75"/>
      <c r="AA39" s="75"/>
      <c r="AB39" s="75"/>
      <c r="AC39" s="75"/>
      <c r="AD39" s="75"/>
      <c r="AE39" s="75"/>
      <c r="AF39" s="75"/>
      <c r="AG39" s="75"/>
      <c r="AH39" s="75"/>
      <c r="AI39" s="75"/>
      <c r="AJ39" s="23"/>
    </row>
    <row r="40" spans="1:36" s="260" customFormat="1" ht="30" customHeight="1" x14ac:dyDescent="0.3">
      <c r="A40" s="317"/>
      <c r="B40" s="261" t="s">
        <v>87</v>
      </c>
      <c r="C40" s="199" t="s">
        <v>448</v>
      </c>
      <c r="D40" s="214"/>
      <c r="E40" s="262"/>
      <c r="F40" s="263"/>
      <c r="G40" s="263"/>
      <c r="H40" s="263"/>
      <c r="I40" s="264"/>
      <c r="J40" s="263"/>
      <c r="K40" s="263"/>
      <c r="L40" s="263"/>
      <c r="M40" s="263"/>
      <c r="N40" s="265"/>
      <c r="O40" s="265"/>
      <c r="P40" s="265"/>
      <c r="Q40" s="265"/>
      <c r="R40" s="265"/>
      <c r="S40" s="266"/>
      <c r="T40" s="221"/>
      <c r="U40" s="220"/>
      <c r="V40" s="218"/>
      <c r="W40" s="219"/>
      <c r="X40" s="263"/>
      <c r="Y40" s="263"/>
      <c r="Z40" s="263"/>
      <c r="AA40" s="263"/>
      <c r="AB40" s="263"/>
      <c r="AC40" s="263"/>
      <c r="AD40" s="263"/>
      <c r="AE40" s="263"/>
      <c r="AF40" s="263"/>
      <c r="AG40" s="263"/>
      <c r="AH40" s="263"/>
      <c r="AI40" s="263"/>
    </row>
    <row r="41" spans="1:36" ht="77.25" customHeight="1" x14ac:dyDescent="0.3">
      <c r="A41" s="317"/>
      <c r="B41" s="55" t="s">
        <v>88</v>
      </c>
      <c r="C41" s="199" t="s">
        <v>418</v>
      </c>
      <c r="D41" s="214" t="s">
        <v>166</v>
      </c>
      <c r="E41" s="75"/>
      <c r="F41" s="207">
        <v>41821</v>
      </c>
      <c r="G41" s="207">
        <v>43617</v>
      </c>
      <c r="H41" s="198" t="s">
        <v>194</v>
      </c>
      <c r="I41" s="238">
        <v>50000</v>
      </c>
      <c r="J41" s="214" t="s">
        <v>355</v>
      </c>
      <c r="K41" s="75"/>
      <c r="L41" s="75"/>
      <c r="M41" s="75"/>
      <c r="N41" s="72"/>
      <c r="O41" s="72"/>
      <c r="P41" s="72" t="s">
        <v>43</v>
      </c>
      <c r="Q41" s="72"/>
      <c r="R41" s="72"/>
      <c r="S41" s="74"/>
      <c r="T41" s="220" t="s">
        <v>358</v>
      </c>
      <c r="U41" s="214" t="s">
        <v>254</v>
      </c>
      <c r="V41" s="220" t="s">
        <v>363</v>
      </c>
      <c r="W41" s="219" t="s">
        <v>364</v>
      </c>
      <c r="X41" s="75"/>
      <c r="Y41" s="75"/>
      <c r="Z41" s="75"/>
      <c r="AA41" s="75"/>
      <c r="AB41" s="75"/>
      <c r="AC41" s="75"/>
      <c r="AD41" s="75"/>
      <c r="AE41" s="75"/>
      <c r="AF41" s="75"/>
      <c r="AG41" s="75"/>
      <c r="AH41" s="75"/>
      <c r="AI41" s="75"/>
      <c r="AJ41" s="23"/>
    </row>
    <row r="42" spans="1:36" ht="69" customHeight="1" x14ac:dyDescent="0.3">
      <c r="A42" s="317"/>
      <c r="B42" s="55" t="s">
        <v>89</v>
      </c>
      <c r="C42" s="199" t="s">
        <v>420</v>
      </c>
      <c r="D42" s="214" t="s">
        <v>444</v>
      </c>
      <c r="E42" s="75"/>
      <c r="F42" s="207">
        <v>41821</v>
      </c>
      <c r="G42" s="207">
        <v>43617</v>
      </c>
      <c r="H42" s="198" t="s">
        <v>195</v>
      </c>
      <c r="I42" s="238">
        <v>25000</v>
      </c>
      <c r="J42" s="214" t="s">
        <v>350</v>
      </c>
      <c r="K42" s="75"/>
      <c r="L42" s="75"/>
      <c r="M42" s="75"/>
      <c r="N42" s="72"/>
      <c r="O42" s="72"/>
      <c r="P42" s="72" t="s">
        <v>43</v>
      </c>
      <c r="Q42" s="72"/>
      <c r="R42" s="72"/>
      <c r="S42" s="74"/>
      <c r="T42" s="218"/>
      <c r="U42" s="218"/>
      <c r="V42" s="218"/>
      <c r="W42" s="218"/>
      <c r="X42" s="75"/>
      <c r="Y42" s="75"/>
      <c r="Z42" s="75"/>
      <c r="AA42" s="75"/>
      <c r="AB42" s="75"/>
      <c r="AC42" s="75"/>
      <c r="AD42" s="75"/>
      <c r="AE42" s="75"/>
      <c r="AF42" s="75"/>
      <c r="AG42" s="75"/>
      <c r="AH42" s="75"/>
      <c r="AI42" s="75"/>
      <c r="AJ42" s="23"/>
    </row>
    <row r="43" spans="1:36" ht="60" customHeight="1" x14ac:dyDescent="0.3">
      <c r="A43" s="317"/>
      <c r="B43" s="55" t="s">
        <v>90</v>
      </c>
      <c r="C43" s="199" t="s">
        <v>422</v>
      </c>
      <c r="D43" s="214" t="s">
        <v>168</v>
      </c>
      <c r="E43" s="75"/>
      <c r="F43" s="207">
        <v>41821</v>
      </c>
      <c r="G43" s="207">
        <v>43617</v>
      </c>
      <c r="H43" s="198" t="s">
        <v>196</v>
      </c>
      <c r="I43" s="238">
        <v>5000</v>
      </c>
      <c r="J43" s="214" t="s">
        <v>179</v>
      </c>
      <c r="K43" s="75"/>
      <c r="L43" s="75"/>
      <c r="M43" s="75"/>
      <c r="N43" s="72"/>
      <c r="O43" s="72" t="s">
        <v>43</v>
      </c>
      <c r="P43" s="72"/>
      <c r="Q43" s="72"/>
      <c r="R43" s="72"/>
      <c r="S43" s="74"/>
      <c r="T43" s="230" t="s">
        <v>359</v>
      </c>
      <c r="U43" s="218"/>
      <c r="V43" s="218"/>
      <c r="W43" s="219" t="s">
        <v>365</v>
      </c>
      <c r="X43" s="75"/>
      <c r="Y43" s="75"/>
      <c r="Z43" s="75"/>
      <c r="AA43" s="75"/>
      <c r="AB43" s="75"/>
      <c r="AC43" s="75"/>
      <c r="AD43" s="75"/>
      <c r="AE43" s="75"/>
      <c r="AF43" s="75"/>
      <c r="AG43" s="75"/>
      <c r="AH43" s="75"/>
      <c r="AI43" s="75"/>
      <c r="AJ43" s="23"/>
    </row>
    <row r="44" spans="1:36" ht="72.75" customHeight="1" x14ac:dyDescent="0.3">
      <c r="A44" s="317"/>
      <c r="B44" s="55" t="s">
        <v>91</v>
      </c>
      <c r="C44" s="199" t="s">
        <v>423</v>
      </c>
      <c r="D44" s="214" t="s">
        <v>169</v>
      </c>
      <c r="E44" s="75"/>
      <c r="F44" s="207">
        <v>41821</v>
      </c>
      <c r="G44" s="207">
        <v>43617</v>
      </c>
      <c r="H44" s="198" t="s">
        <v>197</v>
      </c>
      <c r="I44" s="238">
        <v>150000</v>
      </c>
      <c r="J44" s="214" t="s">
        <v>351</v>
      </c>
      <c r="K44" s="75"/>
      <c r="L44" s="75"/>
      <c r="M44" s="75"/>
      <c r="N44" s="72"/>
      <c r="O44" s="72"/>
      <c r="P44" s="72"/>
      <c r="Q44" s="72" t="s">
        <v>43</v>
      </c>
      <c r="R44" s="72"/>
      <c r="S44" s="74"/>
      <c r="T44" s="221" t="s">
        <v>356</v>
      </c>
      <c r="U44" s="218"/>
      <c r="V44" s="218"/>
      <c r="W44" s="219" t="s">
        <v>362</v>
      </c>
      <c r="X44" s="75"/>
      <c r="Y44" s="75"/>
      <c r="Z44" s="75"/>
      <c r="AA44" s="75"/>
      <c r="AB44" s="75"/>
      <c r="AC44" s="75"/>
      <c r="AD44" s="75"/>
      <c r="AE44" s="75"/>
      <c r="AF44" s="75"/>
      <c r="AG44" s="75"/>
      <c r="AH44" s="75"/>
      <c r="AI44" s="75"/>
      <c r="AJ44" s="23"/>
    </row>
    <row r="45" spans="1:36" ht="64.5" customHeight="1" x14ac:dyDescent="0.3">
      <c r="A45" s="317"/>
      <c r="B45" s="55" t="s">
        <v>92</v>
      </c>
      <c r="C45" s="199" t="s">
        <v>424</v>
      </c>
      <c r="D45" s="214" t="s">
        <v>170</v>
      </c>
      <c r="E45" s="75"/>
      <c r="F45" s="207">
        <v>41821</v>
      </c>
      <c r="G45" s="208" t="s">
        <v>274</v>
      </c>
      <c r="H45" s="198" t="s">
        <v>198</v>
      </c>
      <c r="I45" s="238">
        <v>5000</v>
      </c>
      <c r="J45" s="214" t="s">
        <v>352</v>
      </c>
      <c r="K45" s="75"/>
      <c r="L45" s="75"/>
      <c r="M45" s="75"/>
      <c r="N45" s="72"/>
      <c r="O45" s="72" t="s">
        <v>43</v>
      </c>
      <c r="P45" s="72"/>
      <c r="Q45" s="72"/>
      <c r="R45" s="72"/>
      <c r="S45" s="74"/>
      <c r="T45" s="231" t="s">
        <v>360</v>
      </c>
      <c r="U45" s="218"/>
      <c r="V45" s="220" t="s">
        <v>366</v>
      </c>
      <c r="W45" s="219" t="s">
        <v>234</v>
      </c>
      <c r="X45" s="75"/>
      <c r="Y45" s="75"/>
      <c r="Z45" s="75"/>
      <c r="AA45" s="75"/>
      <c r="AB45" s="226">
        <v>42736</v>
      </c>
      <c r="AC45" s="226">
        <v>42887</v>
      </c>
      <c r="AD45" s="75"/>
      <c r="AE45" s="75"/>
      <c r="AF45" s="232" t="s">
        <v>367</v>
      </c>
      <c r="AG45" s="75"/>
      <c r="AH45" s="75"/>
      <c r="AI45" s="75"/>
      <c r="AJ45" s="23"/>
    </row>
    <row r="46" spans="1:36" ht="96" customHeight="1" x14ac:dyDescent="0.3">
      <c r="A46" s="317"/>
      <c r="B46" s="55" t="s">
        <v>93</v>
      </c>
      <c r="C46" s="199" t="s">
        <v>426</v>
      </c>
      <c r="D46" s="214" t="s">
        <v>171</v>
      </c>
      <c r="E46" s="75"/>
      <c r="F46" s="207">
        <v>42005</v>
      </c>
      <c r="G46" s="208" t="s">
        <v>287</v>
      </c>
      <c r="H46" s="198" t="s">
        <v>198</v>
      </c>
      <c r="I46" s="238">
        <v>15000</v>
      </c>
      <c r="J46" s="214" t="s">
        <v>353</v>
      </c>
      <c r="K46" s="75"/>
      <c r="L46" s="75"/>
      <c r="M46" s="75"/>
      <c r="N46" s="72"/>
      <c r="O46" s="72" t="s">
        <v>43</v>
      </c>
      <c r="P46" s="72"/>
      <c r="Q46" s="72"/>
      <c r="R46" s="72"/>
      <c r="S46" s="74"/>
      <c r="T46" s="218" t="s">
        <v>361</v>
      </c>
      <c r="U46" s="218"/>
      <c r="V46" s="218"/>
      <c r="W46" s="219" t="s">
        <v>234</v>
      </c>
      <c r="X46" s="75"/>
      <c r="Y46" s="75"/>
      <c r="Z46" s="75"/>
      <c r="AA46" s="75"/>
      <c r="AB46" s="75"/>
      <c r="AC46" s="75"/>
      <c r="AD46" s="75"/>
      <c r="AE46" s="233" t="s">
        <v>445</v>
      </c>
      <c r="AF46" s="75"/>
      <c r="AG46" s="75"/>
      <c r="AH46" s="75"/>
      <c r="AI46" s="75"/>
      <c r="AJ46" s="23"/>
    </row>
    <row r="47" spans="1:36" ht="63" customHeight="1" x14ac:dyDescent="0.3">
      <c r="A47" s="317"/>
      <c r="B47" s="55" t="s">
        <v>94</v>
      </c>
      <c r="C47" s="199" t="s">
        <v>427</v>
      </c>
      <c r="D47" s="214" t="s">
        <v>172</v>
      </c>
      <c r="E47" s="75"/>
      <c r="F47" s="207">
        <v>41821</v>
      </c>
      <c r="G47" s="207">
        <v>43617</v>
      </c>
      <c r="H47" s="198" t="s">
        <v>181</v>
      </c>
      <c r="I47" s="238">
        <v>5000</v>
      </c>
      <c r="J47" s="214" t="s">
        <v>354</v>
      </c>
      <c r="K47" s="75"/>
      <c r="L47" s="75"/>
      <c r="M47" s="75"/>
      <c r="N47" s="72"/>
      <c r="O47" s="72" t="s">
        <v>43</v>
      </c>
      <c r="P47" s="72"/>
      <c r="Q47" s="72"/>
      <c r="R47" s="72"/>
      <c r="S47" s="74"/>
      <c r="T47" s="218"/>
      <c r="U47" s="218"/>
      <c r="V47" s="218"/>
      <c r="W47" s="218"/>
      <c r="X47" s="75"/>
      <c r="Y47" s="75"/>
      <c r="Z47" s="75"/>
      <c r="AA47" s="75"/>
      <c r="AB47" s="75"/>
      <c r="AC47" s="75"/>
      <c r="AD47" s="75"/>
      <c r="AE47" s="75"/>
      <c r="AF47" s="75"/>
      <c r="AG47" s="75"/>
      <c r="AH47" s="75"/>
      <c r="AI47" s="75"/>
      <c r="AJ47" s="23"/>
    </row>
    <row r="48" spans="1:36" ht="71.25" customHeight="1" x14ac:dyDescent="0.3">
      <c r="A48" s="318" t="s">
        <v>138</v>
      </c>
      <c r="B48" s="55" t="s">
        <v>128</v>
      </c>
      <c r="C48" s="199" t="s">
        <v>428</v>
      </c>
      <c r="D48" s="214" t="s">
        <v>173</v>
      </c>
      <c r="E48" s="75"/>
      <c r="F48" s="207">
        <v>42156</v>
      </c>
      <c r="G48" s="207">
        <v>43647</v>
      </c>
      <c r="H48" s="198" t="s">
        <v>199</v>
      </c>
      <c r="I48" s="238">
        <v>5000</v>
      </c>
      <c r="J48" s="214" t="s">
        <v>368</v>
      </c>
      <c r="K48" s="75"/>
      <c r="L48" s="75"/>
      <c r="M48" s="75"/>
      <c r="N48" s="72"/>
      <c r="O48" s="72"/>
      <c r="P48" s="72"/>
      <c r="Q48" s="72" t="s">
        <v>43</v>
      </c>
      <c r="R48" s="72"/>
      <c r="S48" s="74"/>
      <c r="T48" s="75"/>
      <c r="U48" s="75"/>
      <c r="V48" s="75"/>
      <c r="W48" s="75"/>
      <c r="X48" s="75"/>
      <c r="Y48" s="75"/>
      <c r="Z48" s="75"/>
      <c r="AA48" s="75"/>
      <c r="AB48" s="75"/>
      <c r="AC48" s="75"/>
      <c r="AD48" s="75"/>
      <c r="AE48" s="75"/>
      <c r="AF48" s="75"/>
      <c r="AG48" s="75"/>
      <c r="AH48" s="75"/>
      <c r="AI48" s="75"/>
      <c r="AJ48" s="23"/>
    </row>
    <row r="49" spans="1:36" ht="80.25" customHeight="1" x14ac:dyDescent="0.3">
      <c r="A49" s="317"/>
      <c r="B49" s="55" t="s">
        <v>129</v>
      </c>
      <c r="C49" s="199" t="s">
        <v>430</v>
      </c>
      <c r="D49" s="214" t="s">
        <v>174</v>
      </c>
      <c r="E49" s="75"/>
      <c r="F49" s="207">
        <v>42917</v>
      </c>
      <c r="G49" s="207">
        <v>43617</v>
      </c>
      <c r="H49" s="198" t="s">
        <v>198</v>
      </c>
      <c r="I49" s="238">
        <v>200000</v>
      </c>
      <c r="J49" s="214" t="s">
        <v>369</v>
      </c>
      <c r="K49" s="75"/>
      <c r="L49" s="75"/>
      <c r="M49" s="75"/>
      <c r="N49" s="72" t="s">
        <v>43</v>
      </c>
      <c r="O49" s="72"/>
      <c r="P49" s="72"/>
      <c r="Q49" s="72"/>
      <c r="R49" s="72"/>
      <c r="S49" s="74"/>
      <c r="T49" s="75"/>
      <c r="U49" s="75"/>
      <c r="V49" s="75"/>
      <c r="W49" s="75"/>
      <c r="X49" s="75"/>
      <c r="Y49" s="75"/>
      <c r="Z49" s="75"/>
      <c r="AA49" s="75"/>
      <c r="AB49" s="75"/>
      <c r="AC49" s="75"/>
      <c r="AD49" s="75"/>
      <c r="AE49" s="75"/>
      <c r="AF49" s="75"/>
      <c r="AG49" s="75"/>
      <c r="AH49" s="75"/>
      <c r="AI49" s="75"/>
      <c r="AJ49" s="23"/>
    </row>
    <row r="50" spans="1:36" ht="84" customHeight="1" x14ac:dyDescent="0.3">
      <c r="A50" s="319"/>
      <c r="B50" s="55" t="s">
        <v>130</v>
      </c>
      <c r="C50" s="199" t="s">
        <v>432</v>
      </c>
      <c r="D50" s="214" t="s">
        <v>174</v>
      </c>
      <c r="E50" s="75"/>
      <c r="F50" s="207">
        <v>42339</v>
      </c>
      <c r="G50" s="207">
        <v>43556</v>
      </c>
      <c r="H50" s="198" t="s">
        <v>194</v>
      </c>
      <c r="I50" s="238">
        <v>100000</v>
      </c>
      <c r="J50" s="214" t="s">
        <v>370</v>
      </c>
      <c r="K50" s="75"/>
      <c r="L50" s="75"/>
      <c r="M50" s="75"/>
      <c r="N50" s="72"/>
      <c r="O50" s="72" t="s">
        <v>43</v>
      </c>
      <c r="P50" s="72"/>
      <c r="Q50" s="72"/>
      <c r="R50" s="72"/>
      <c r="S50" s="74"/>
      <c r="T50" s="75"/>
      <c r="U50" s="75"/>
      <c r="V50" s="75"/>
      <c r="W50" s="75"/>
      <c r="X50" s="75"/>
      <c r="Y50" s="75"/>
      <c r="Z50" s="75"/>
      <c r="AA50" s="75"/>
      <c r="AB50" s="75"/>
      <c r="AC50" s="75"/>
      <c r="AD50" s="75"/>
      <c r="AE50" s="75"/>
      <c r="AF50" s="75"/>
      <c r="AG50" s="75"/>
      <c r="AH50" s="75"/>
      <c r="AI50" s="75"/>
      <c r="AJ50" s="23"/>
    </row>
    <row r="51" spans="1:36" x14ac:dyDescent="0.3">
      <c r="AJ51" s="23"/>
    </row>
    <row r="52" spans="1:36" x14ac:dyDescent="0.3">
      <c r="AJ52" s="23"/>
    </row>
    <row r="53" spans="1:36" x14ac:dyDescent="0.3">
      <c r="AJ53" s="23"/>
    </row>
    <row r="54" spans="1:36" x14ac:dyDescent="0.3">
      <c r="AJ54" s="23"/>
    </row>
    <row r="55" spans="1:36" x14ac:dyDescent="0.3">
      <c r="AJ55" s="23"/>
    </row>
    <row r="56" spans="1:36" x14ac:dyDescent="0.3">
      <c r="AJ56" s="23"/>
    </row>
    <row r="57" spans="1:36" x14ac:dyDescent="0.3">
      <c r="AJ57" s="23"/>
    </row>
    <row r="58" spans="1:36" x14ac:dyDescent="0.3">
      <c r="B58" s="76"/>
      <c r="AJ58" s="23"/>
    </row>
    <row r="59" spans="1:36" ht="15" thickBot="1" x14ac:dyDescent="0.35">
      <c r="L59" s="86"/>
      <c r="AJ59" s="23"/>
    </row>
    <row r="60" spans="1:36" ht="26.25" customHeight="1" thickBot="1" x14ac:dyDescent="0.35">
      <c r="A60" s="82" t="s">
        <v>104</v>
      </c>
      <c r="B60" s="83"/>
      <c r="C60" s="83"/>
      <c r="D60" s="83"/>
      <c r="E60" s="83"/>
      <c r="F60" s="83"/>
      <c r="G60" s="83"/>
      <c r="H60" s="83"/>
      <c r="I60" s="83"/>
      <c r="J60" s="83"/>
      <c r="K60" s="83"/>
      <c r="L60" s="85"/>
      <c r="M60" s="84"/>
      <c r="AJ60" s="23"/>
    </row>
    <row r="61" spans="1:36" ht="26.25" customHeight="1" thickBot="1" x14ac:dyDescent="0.35">
      <c r="A61" s="58"/>
      <c r="B61" s="59"/>
      <c r="C61" s="59"/>
      <c r="D61" s="60"/>
      <c r="E61" s="60"/>
      <c r="F61" s="60"/>
      <c r="G61" s="60"/>
      <c r="H61" s="60"/>
      <c r="I61" s="60"/>
      <c r="J61" s="60"/>
      <c r="K61" s="60"/>
      <c r="L61" s="60"/>
      <c r="M61" s="60"/>
      <c r="N61" s="60"/>
      <c r="AJ61" s="23"/>
    </row>
    <row r="62" spans="1:36" ht="43.5" customHeight="1" thickBot="1" x14ac:dyDescent="0.35">
      <c r="A62" s="64" t="s">
        <v>103</v>
      </c>
      <c r="B62" s="65"/>
      <c r="C62" s="66"/>
      <c r="AJ62" s="23"/>
    </row>
    <row r="63" spans="1:36" x14ac:dyDescent="0.3">
      <c r="AJ63" s="23"/>
    </row>
    <row r="64" spans="1:36" ht="15.6" x14ac:dyDescent="0.3">
      <c r="A64" s="322" t="s">
        <v>105</v>
      </c>
      <c r="B64" s="296" t="s">
        <v>57</v>
      </c>
      <c r="C64" s="296" t="s">
        <v>47</v>
      </c>
      <c r="D64" s="296" t="s">
        <v>48</v>
      </c>
      <c r="E64" s="324" t="s">
        <v>49</v>
      </c>
      <c r="F64" s="296" t="s">
        <v>50</v>
      </c>
      <c r="G64" s="296"/>
      <c r="H64" s="296" t="s">
        <v>51</v>
      </c>
      <c r="I64" s="296" t="s">
        <v>52</v>
      </c>
      <c r="J64" s="300" t="s">
        <v>53</v>
      </c>
      <c r="K64" s="300" t="s">
        <v>102</v>
      </c>
      <c r="L64" s="300"/>
      <c r="M64" s="300" t="s">
        <v>54</v>
      </c>
      <c r="N64" s="57"/>
      <c r="AJ64" s="23"/>
    </row>
    <row r="65" spans="1:36" ht="46.8" x14ac:dyDescent="0.3">
      <c r="A65" s="323"/>
      <c r="B65" s="296"/>
      <c r="C65" s="296"/>
      <c r="D65" s="296"/>
      <c r="E65" s="324"/>
      <c r="F65" s="61" t="s">
        <v>55</v>
      </c>
      <c r="G65" s="61" t="s">
        <v>56</v>
      </c>
      <c r="H65" s="296"/>
      <c r="I65" s="296"/>
      <c r="J65" s="300"/>
      <c r="K65" s="113" t="s">
        <v>111</v>
      </c>
      <c r="L65" s="113" t="s">
        <v>112</v>
      </c>
      <c r="M65" s="300"/>
      <c r="N65" s="50"/>
      <c r="AJ65" s="23"/>
    </row>
    <row r="66" spans="1:36" x14ac:dyDescent="0.3">
      <c r="A66" s="55" t="s">
        <v>106</v>
      </c>
      <c r="B66" s="55"/>
      <c r="C66" s="75" t="s">
        <v>107</v>
      </c>
      <c r="D66" s="75"/>
      <c r="E66" s="75"/>
      <c r="F66" s="75"/>
      <c r="G66" s="75"/>
      <c r="H66" s="75"/>
      <c r="I66" s="75"/>
      <c r="J66" s="72"/>
      <c r="K66" s="72"/>
      <c r="L66" s="72"/>
      <c r="M66" s="72"/>
      <c r="N66" s="50"/>
      <c r="AJ66" s="23"/>
    </row>
    <row r="67" spans="1:36" x14ac:dyDescent="0.3">
      <c r="A67" s="55"/>
      <c r="B67" s="55"/>
      <c r="C67" s="75"/>
      <c r="D67" s="75"/>
      <c r="E67" s="75"/>
      <c r="F67" s="75"/>
      <c r="G67" s="75"/>
      <c r="H67" s="75"/>
      <c r="I67" s="75"/>
      <c r="J67" s="75"/>
      <c r="K67" s="75"/>
      <c r="L67" s="75"/>
      <c r="M67" s="75"/>
      <c r="N67" s="50"/>
      <c r="AJ67" s="23"/>
    </row>
    <row r="68" spans="1:36" x14ac:dyDescent="0.3">
      <c r="A68" s="55"/>
      <c r="B68" s="55"/>
      <c r="C68" s="75"/>
      <c r="D68" s="75"/>
      <c r="E68" s="75"/>
      <c r="F68" s="75"/>
      <c r="G68" s="75"/>
      <c r="H68" s="75"/>
      <c r="I68" s="75"/>
      <c r="J68" s="75"/>
      <c r="K68" s="75"/>
      <c r="L68" s="75"/>
      <c r="M68" s="75"/>
      <c r="N68" s="50"/>
      <c r="AJ68" s="23"/>
    </row>
    <row r="69" spans="1:36" x14ac:dyDescent="0.3">
      <c r="A69" s="55"/>
      <c r="B69" s="55"/>
      <c r="C69" s="75"/>
      <c r="D69" s="75"/>
      <c r="E69" s="75"/>
      <c r="F69" s="75"/>
      <c r="G69" s="75"/>
      <c r="H69" s="75"/>
      <c r="I69" s="75"/>
      <c r="J69" s="75"/>
      <c r="K69" s="75"/>
      <c r="L69" s="75"/>
      <c r="M69" s="75"/>
      <c r="N69" s="50"/>
      <c r="AJ69" s="23"/>
    </row>
    <row r="70" spans="1:36" x14ac:dyDescent="0.3">
      <c r="A70" s="55"/>
      <c r="B70" s="55"/>
      <c r="C70" s="75"/>
      <c r="D70" s="75"/>
      <c r="E70" s="75"/>
      <c r="F70" s="75"/>
      <c r="G70" s="75"/>
      <c r="H70" s="75"/>
      <c r="I70" s="75"/>
      <c r="J70" s="75"/>
      <c r="K70" s="75"/>
      <c r="L70" s="75"/>
      <c r="M70" s="75"/>
      <c r="N70" s="50"/>
      <c r="AJ70" s="23"/>
    </row>
    <row r="71" spans="1:36" x14ac:dyDescent="0.3">
      <c r="A71" s="55"/>
      <c r="B71" s="55"/>
      <c r="C71" s="75"/>
      <c r="D71" s="75"/>
      <c r="E71" s="75"/>
      <c r="F71" s="75"/>
      <c r="G71" s="75"/>
      <c r="H71" s="75"/>
      <c r="I71" s="75"/>
      <c r="J71" s="75"/>
      <c r="K71" s="75"/>
      <c r="L71" s="75"/>
      <c r="M71" s="75"/>
      <c r="N71" s="50"/>
      <c r="AJ71" s="23"/>
    </row>
    <row r="72" spans="1:36" x14ac:dyDescent="0.3">
      <c r="A72" s="55"/>
      <c r="B72" s="55"/>
      <c r="C72" s="75"/>
      <c r="D72" s="75"/>
      <c r="E72" s="75"/>
      <c r="F72" s="75"/>
      <c r="G72" s="75"/>
      <c r="H72" s="75"/>
      <c r="I72" s="75"/>
      <c r="J72" s="75"/>
      <c r="K72" s="75"/>
      <c r="L72" s="75"/>
      <c r="M72" s="75"/>
      <c r="N72" s="50"/>
      <c r="AJ72" s="23"/>
    </row>
    <row r="73" spans="1:36" x14ac:dyDescent="0.3">
      <c r="A73" s="55"/>
      <c r="B73" s="55"/>
      <c r="C73" s="75"/>
      <c r="D73" s="75"/>
      <c r="E73" s="75"/>
      <c r="F73" s="75"/>
      <c r="G73" s="75"/>
      <c r="H73" s="75"/>
      <c r="I73" s="75"/>
      <c r="J73" s="75"/>
      <c r="K73" s="75"/>
      <c r="L73" s="75"/>
      <c r="M73" s="75"/>
      <c r="N73" s="50"/>
      <c r="AJ73" s="23"/>
    </row>
    <row r="74" spans="1:36" x14ac:dyDescent="0.3">
      <c r="A74" s="55"/>
      <c r="B74" s="55"/>
      <c r="C74" s="75"/>
      <c r="D74" s="75"/>
      <c r="E74" s="75"/>
      <c r="F74" s="75"/>
      <c r="G74" s="75"/>
      <c r="H74" s="75"/>
      <c r="I74" s="75"/>
      <c r="J74" s="75"/>
      <c r="K74" s="75"/>
      <c r="L74" s="75"/>
      <c r="M74" s="75"/>
      <c r="N74" s="50"/>
      <c r="AJ74" s="23"/>
    </row>
    <row r="75" spans="1:36" s="50" customFormat="1" x14ac:dyDescent="0.3">
      <c r="N75" s="77"/>
      <c r="O75" s="77"/>
      <c r="P75" s="77"/>
      <c r="Q75" s="77"/>
      <c r="R75" s="77"/>
      <c r="S75" s="77"/>
      <c r="AJ75" s="112"/>
    </row>
    <row r="76" spans="1:36" ht="15.6" x14ac:dyDescent="0.3">
      <c r="A76" s="322" t="s">
        <v>105</v>
      </c>
      <c r="B76" s="296" t="s">
        <v>57</v>
      </c>
      <c r="C76" s="296" t="s">
        <v>47</v>
      </c>
      <c r="D76" s="296" t="s">
        <v>48</v>
      </c>
      <c r="E76" s="324" t="s">
        <v>49</v>
      </c>
      <c r="F76" s="296" t="s">
        <v>50</v>
      </c>
      <c r="G76" s="296"/>
      <c r="H76" s="296" t="s">
        <v>51</v>
      </c>
      <c r="I76" s="296" t="s">
        <v>52</v>
      </c>
      <c r="J76" s="296" t="s">
        <v>53</v>
      </c>
      <c r="K76" s="300" t="s">
        <v>102</v>
      </c>
      <c r="L76" s="300"/>
      <c r="M76" s="296" t="s">
        <v>54</v>
      </c>
      <c r="N76" s="57"/>
      <c r="AJ76" s="23"/>
    </row>
    <row r="77" spans="1:36" ht="15" customHeight="1" x14ac:dyDescent="0.3">
      <c r="A77" s="323"/>
      <c r="B77" s="296"/>
      <c r="C77" s="296"/>
      <c r="D77" s="296"/>
      <c r="E77" s="324"/>
      <c r="F77" s="61" t="s">
        <v>55</v>
      </c>
      <c r="G77" s="61" t="s">
        <v>56</v>
      </c>
      <c r="H77" s="296"/>
      <c r="I77" s="296"/>
      <c r="J77" s="296"/>
      <c r="K77" s="113" t="s">
        <v>111</v>
      </c>
      <c r="L77" s="113" t="s">
        <v>112</v>
      </c>
      <c r="M77" s="296"/>
      <c r="N77" s="50"/>
      <c r="AJ77" s="23"/>
    </row>
    <row r="78" spans="1:36" x14ac:dyDescent="0.3">
      <c r="A78" s="55" t="s">
        <v>106</v>
      </c>
      <c r="B78" s="55"/>
      <c r="C78" s="75" t="s">
        <v>107</v>
      </c>
      <c r="D78" s="75"/>
      <c r="E78" s="75"/>
      <c r="F78" s="75"/>
      <c r="G78" s="75"/>
      <c r="H78" s="75"/>
      <c r="I78" s="75"/>
      <c r="J78" s="72"/>
      <c r="K78" s="72"/>
      <c r="L78" s="72"/>
      <c r="M78" s="72"/>
      <c r="N78" s="50"/>
      <c r="AJ78" s="23"/>
    </row>
    <row r="79" spans="1:36" x14ac:dyDescent="0.3">
      <c r="A79" s="55"/>
      <c r="B79" s="55"/>
      <c r="C79" s="75"/>
      <c r="D79" s="75"/>
      <c r="E79" s="75"/>
      <c r="F79" s="75"/>
      <c r="G79" s="75"/>
      <c r="H79" s="75"/>
      <c r="I79" s="75"/>
      <c r="J79" s="75"/>
      <c r="K79" s="75"/>
      <c r="L79" s="75"/>
      <c r="M79" s="75"/>
      <c r="N79" s="50"/>
      <c r="AJ79" s="23"/>
    </row>
    <row r="80" spans="1:36" x14ac:dyDescent="0.3">
      <c r="A80" s="55"/>
      <c r="B80" s="55"/>
      <c r="C80" s="75"/>
      <c r="D80" s="75"/>
      <c r="E80" s="75"/>
      <c r="F80" s="75"/>
      <c r="G80" s="75"/>
      <c r="H80" s="75"/>
      <c r="I80" s="75"/>
      <c r="J80" s="75"/>
      <c r="K80" s="75"/>
      <c r="L80" s="75"/>
      <c r="M80" s="75"/>
      <c r="N80" s="50"/>
      <c r="AJ80" s="23"/>
    </row>
    <row r="81" spans="1:36" x14ac:dyDescent="0.3">
      <c r="A81" s="55"/>
      <c r="B81" s="55"/>
      <c r="C81" s="75"/>
      <c r="D81" s="75"/>
      <c r="E81" s="75"/>
      <c r="F81" s="75"/>
      <c r="G81" s="75"/>
      <c r="H81" s="75"/>
      <c r="I81" s="75"/>
      <c r="J81" s="75"/>
      <c r="K81" s="75"/>
      <c r="L81" s="75"/>
      <c r="M81" s="75"/>
      <c r="N81" s="50"/>
      <c r="AJ81" s="23"/>
    </row>
    <row r="82" spans="1:36" x14ac:dyDescent="0.3">
      <c r="A82" s="55"/>
      <c r="B82" s="55"/>
      <c r="C82" s="75"/>
      <c r="D82" s="75"/>
      <c r="E82" s="75"/>
      <c r="F82" s="75"/>
      <c r="G82" s="75"/>
      <c r="H82" s="75"/>
      <c r="I82" s="75"/>
      <c r="J82" s="75"/>
      <c r="K82" s="75"/>
      <c r="L82" s="75"/>
      <c r="M82" s="75"/>
      <c r="N82" s="50"/>
      <c r="AJ82" s="23"/>
    </row>
    <row r="83" spans="1:36" x14ac:dyDescent="0.3">
      <c r="A83" s="55"/>
      <c r="B83" s="55"/>
      <c r="C83" s="75"/>
      <c r="D83" s="75"/>
      <c r="E83" s="75"/>
      <c r="F83" s="75"/>
      <c r="G83" s="75"/>
      <c r="H83" s="75"/>
      <c r="I83" s="75"/>
      <c r="J83" s="75"/>
      <c r="K83" s="75"/>
      <c r="L83" s="75"/>
      <c r="M83" s="75"/>
      <c r="N83" s="50"/>
      <c r="AJ83" s="23"/>
    </row>
    <row r="84" spans="1:36" x14ac:dyDescent="0.3">
      <c r="A84" s="55"/>
      <c r="B84" s="55"/>
      <c r="C84" s="75"/>
      <c r="D84" s="75"/>
      <c r="E84" s="75"/>
      <c r="F84" s="75"/>
      <c r="G84" s="75"/>
      <c r="H84" s="75"/>
      <c r="I84" s="75"/>
      <c r="J84" s="75"/>
      <c r="K84" s="75"/>
      <c r="L84" s="75"/>
      <c r="M84" s="75"/>
      <c r="N84" s="50"/>
      <c r="AJ84" s="23"/>
    </row>
    <row r="85" spans="1:36" x14ac:dyDescent="0.3">
      <c r="A85" s="55"/>
      <c r="B85" s="55"/>
      <c r="C85" s="75"/>
      <c r="D85" s="75"/>
      <c r="E85" s="75"/>
      <c r="F85" s="75"/>
      <c r="G85" s="75"/>
      <c r="H85" s="75"/>
      <c r="I85" s="75"/>
      <c r="J85" s="75"/>
      <c r="K85" s="75"/>
      <c r="L85" s="75"/>
      <c r="M85" s="75"/>
      <c r="N85" s="50"/>
      <c r="AJ85" s="23"/>
    </row>
    <row r="86" spans="1:36" x14ac:dyDescent="0.3">
      <c r="A86" s="55"/>
      <c r="B86" s="55"/>
      <c r="C86" s="75"/>
      <c r="D86" s="75"/>
      <c r="E86" s="75"/>
      <c r="F86" s="75"/>
      <c r="G86" s="75"/>
      <c r="H86" s="75"/>
      <c r="I86" s="75"/>
      <c r="J86" s="75"/>
      <c r="K86" s="75"/>
      <c r="L86" s="75"/>
      <c r="M86" s="75"/>
      <c r="N86" s="50"/>
      <c r="AJ86" s="23"/>
    </row>
    <row r="87" spans="1:36" x14ac:dyDescent="0.3">
      <c r="A87" s="50"/>
      <c r="B87" s="50"/>
      <c r="C87" s="50"/>
      <c r="D87" s="50"/>
      <c r="E87" s="50"/>
      <c r="F87" s="50"/>
      <c r="G87" s="50"/>
      <c r="H87" s="50"/>
      <c r="I87" s="50"/>
      <c r="J87" s="50"/>
      <c r="K87" s="50"/>
      <c r="L87" s="50"/>
      <c r="M87" s="50"/>
      <c r="N87" s="77"/>
      <c r="AJ87" s="23"/>
    </row>
    <row r="88" spans="1:36" ht="15.6" x14ac:dyDescent="0.3">
      <c r="A88" s="322" t="s">
        <v>105</v>
      </c>
      <c r="B88" s="296" t="s">
        <v>57</v>
      </c>
      <c r="C88" s="296" t="s">
        <v>47</v>
      </c>
      <c r="D88" s="296" t="s">
        <v>48</v>
      </c>
      <c r="E88" s="324" t="s">
        <v>49</v>
      </c>
      <c r="F88" s="296" t="s">
        <v>50</v>
      </c>
      <c r="G88" s="296"/>
      <c r="H88" s="296" t="s">
        <v>51</v>
      </c>
      <c r="I88" s="296" t="s">
        <v>52</v>
      </c>
      <c r="J88" s="296" t="s">
        <v>53</v>
      </c>
      <c r="K88" s="300" t="s">
        <v>102</v>
      </c>
      <c r="L88" s="300"/>
      <c r="M88" s="296" t="s">
        <v>54</v>
      </c>
      <c r="N88" s="57"/>
      <c r="AJ88" s="23"/>
    </row>
    <row r="89" spans="1:36" ht="15" customHeight="1" x14ac:dyDescent="0.3">
      <c r="A89" s="323"/>
      <c r="B89" s="296"/>
      <c r="C89" s="296"/>
      <c r="D89" s="296"/>
      <c r="E89" s="324"/>
      <c r="F89" s="61" t="s">
        <v>55</v>
      </c>
      <c r="G89" s="61" t="s">
        <v>56</v>
      </c>
      <c r="H89" s="296"/>
      <c r="I89" s="296"/>
      <c r="J89" s="296"/>
      <c r="K89" s="113" t="s">
        <v>111</v>
      </c>
      <c r="L89" s="113" t="s">
        <v>112</v>
      </c>
      <c r="M89" s="296"/>
      <c r="N89" s="50"/>
      <c r="AJ89" s="23"/>
    </row>
    <row r="90" spans="1:36" x14ac:dyDescent="0.3">
      <c r="A90" s="55"/>
      <c r="B90" s="55"/>
      <c r="C90" s="75" t="s">
        <v>107</v>
      </c>
      <c r="D90" s="75"/>
      <c r="E90" s="75"/>
      <c r="F90" s="75"/>
      <c r="G90" s="75"/>
      <c r="H90" s="75"/>
      <c r="I90" s="75"/>
      <c r="J90" s="72"/>
      <c r="K90" s="72"/>
      <c r="L90" s="72"/>
      <c r="M90" s="72"/>
      <c r="N90" s="50"/>
      <c r="AJ90" s="23"/>
    </row>
    <row r="91" spans="1:36" x14ac:dyDescent="0.3">
      <c r="A91" s="55"/>
      <c r="B91" s="55"/>
      <c r="C91" s="75"/>
      <c r="D91" s="75"/>
      <c r="E91" s="75"/>
      <c r="F91" s="75"/>
      <c r="G91" s="75"/>
      <c r="H91" s="75"/>
      <c r="I91" s="75"/>
      <c r="J91" s="75"/>
      <c r="K91" s="75"/>
      <c r="L91" s="75"/>
      <c r="M91" s="75"/>
      <c r="N91" s="50"/>
      <c r="AJ91" s="23"/>
    </row>
    <row r="92" spans="1:36" x14ac:dyDescent="0.3">
      <c r="A92" s="55"/>
      <c r="B92" s="55"/>
      <c r="C92" s="75"/>
      <c r="D92" s="75"/>
      <c r="E92" s="75"/>
      <c r="F92" s="75"/>
      <c r="G92" s="75"/>
      <c r="H92" s="75"/>
      <c r="I92" s="75"/>
      <c r="J92" s="75"/>
      <c r="K92" s="75"/>
      <c r="L92" s="75"/>
      <c r="M92" s="75"/>
      <c r="N92" s="50"/>
      <c r="AJ92" s="23"/>
    </row>
    <row r="93" spans="1:36" x14ac:dyDescent="0.3">
      <c r="A93" s="55"/>
      <c r="B93" s="55"/>
      <c r="C93" s="75"/>
      <c r="D93" s="75"/>
      <c r="E93" s="75"/>
      <c r="F93" s="75"/>
      <c r="G93" s="75"/>
      <c r="H93" s="75"/>
      <c r="I93" s="75"/>
      <c r="J93" s="75"/>
      <c r="K93" s="75"/>
      <c r="L93" s="75"/>
      <c r="M93" s="75"/>
      <c r="N93" s="50"/>
      <c r="AJ93" s="23"/>
    </row>
    <row r="94" spans="1:36" x14ac:dyDescent="0.3">
      <c r="A94" s="55"/>
      <c r="B94" s="55"/>
      <c r="C94" s="75"/>
      <c r="D94" s="75"/>
      <c r="E94" s="75"/>
      <c r="F94" s="75"/>
      <c r="G94" s="75"/>
      <c r="H94" s="75"/>
      <c r="I94" s="75"/>
      <c r="J94" s="75"/>
      <c r="K94" s="75"/>
      <c r="L94" s="75"/>
      <c r="M94" s="75"/>
      <c r="N94" s="50"/>
      <c r="AJ94" s="23"/>
    </row>
    <row r="95" spans="1:36" x14ac:dyDescent="0.3">
      <c r="A95" s="55"/>
      <c r="B95" s="55"/>
      <c r="C95" s="75"/>
      <c r="D95" s="75"/>
      <c r="E95" s="75"/>
      <c r="F95" s="75"/>
      <c r="G95" s="75"/>
      <c r="H95" s="75"/>
      <c r="I95" s="75"/>
      <c r="J95" s="75"/>
      <c r="K95" s="75"/>
      <c r="L95" s="75"/>
      <c r="M95" s="75"/>
      <c r="N95" s="50"/>
      <c r="AJ95" s="23"/>
    </row>
    <row r="96" spans="1:36" x14ac:dyDescent="0.3">
      <c r="A96" s="55"/>
      <c r="B96" s="55"/>
      <c r="C96" s="75"/>
      <c r="D96" s="75"/>
      <c r="E96" s="75"/>
      <c r="F96" s="75"/>
      <c r="G96" s="75"/>
      <c r="H96" s="75"/>
      <c r="I96" s="75"/>
      <c r="J96" s="75"/>
      <c r="K96" s="75"/>
      <c r="L96" s="75"/>
      <c r="M96" s="75"/>
      <c r="N96" s="50"/>
      <c r="AJ96" s="23"/>
    </row>
    <row r="97" spans="1:36" x14ac:dyDescent="0.3">
      <c r="A97" s="55"/>
      <c r="B97" s="55"/>
      <c r="C97" s="75"/>
      <c r="D97" s="75"/>
      <c r="E97" s="75"/>
      <c r="F97" s="75"/>
      <c r="G97" s="75"/>
      <c r="H97" s="75"/>
      <c r="I97" s="75"/>
      <c r="J97" s="75"/>
      <c r="K97" s="75"/>
      <c r="L97" s="75"/>
      <c r="M97" s="75"/>
      <c r="N97" s="50"/>
      <c r="AJ97" s="23"/>
    </row>
    <row r="98" spans="1:36" x14ac:dyDescent="0.3">
      <c r="A98" s="55"/>
      <c r="B98" s="55"/>
      <c r="C98" s="75"/>
      <c r="D98" s="75"/>
      <c r="E98" s="75"/>
      <c r="F98" s="75"/>
      <c r="G98" s="75"/>
      <c r="H98" s="75"/>
      <c r="I98" s="75"/>
      <c r="J98" s="75"/>
      <c r="K98" s="75"/>
      <c r="L98" s="75"/>
      <c r="M98" s="75"/>
      <c r="N98" s="50"/>
      <c r="AJ98" s="23"/>
    </row>
    <row r="99" spans="1:36" s="50" customFormat="1" x14ac:dyDescent="0.3">
      <c r="N99" s="77"/>
      <c r="O99" s="77"/>
      <c r="P99" s="77"/>
      <c r="Q99" s="77"/>
      <c r="R99" s="77"/>
      <c r="S99" s="77"/>
      <c r="AJ99" s="112"/>
    </row>
    <row r="100" spans="1:36" ht="15.6" x14ac:dyDescent="0.3">
      <c r="A100" s="355" t="s">
        <v>40</v>
      </c>
      <c r="B100" s="296" t="s">
        <v>57</v>
      </c>
      <c r="C100" s="296" t="s">
        <v>47</v>
      </c>
      <c r="D100" s="296" t="s">
        <v>48</v>
      </c>
      <c r="E100" s="324" t="s">
        <v>49</v>
      </c>
      <c r="F100" s="296" t="s">
        <v>50</v>
      </c>
      <c r="G100" s="296"/>
      <c r="H100" s="296" t="s">
        <v>51</v>
      </c>
      <c r="I100" s="296" t="s">
        <v>52</v>
      </c>
      <c r="J100" s="296" t="s">
        <v>53</v>
      </c>
      <c r="K100" s="300" t="s">
        <v>102</v>
      </c>
      <c r="L100" s="300"/>
      <c r="M100" s="296" t="s">
        <v>54</v>
      </c>
      <c r="N100" s="57"/>
      <c r="AJ100" s="23"/>
    </row>
    <row r="101" spans="1:36" ht="46.8" x14ac:dyDescent="0.3">
      <c r="A101" s="355"/>
      <c r="B101" s="296"/>
      <c r="C101" s="296"/>
      <c r="D101" s="296"/>
      <c r="E101" s="324"/>
      <c r="F101" s="61" t="s">
        <v>55</v>
      </c>
      <c r="G101" s="61" t="s">
        <v>56</v>
      </c>
      <c r="H101" s="296"/>
      <c r="I101" s="296"/>
      <c r="J101" s="296"/>
      <c r="K101" s="113" t="s">
        <v>111</v>
      </c>
      <c r="L101" s="113" t="s">
        <v>112</v>
      </c>
      <c r="M101" s="296"/>
      <c r="N101" s="50"/>
      <c r="AJ101" s="23"/>
    </row>
    <row r="102" spans="1:36" x14ac:dyDescent="0.3">
      <c r="A102" s="55"/>
      <c r="B102" s="55"/>
      <c r="C102" s="75"/>
      <c r="D102" s="75"/>
      <c r="E102" s="75"/>
      <c r="F102" s="75"/>
      <c r="G102" s="75"/>
      <c r="H102" s="75"/>
      <c r="I102" s="75"/>
      <c r="J102" s="72"/>
      <c r="K102" s="72"/>
      <c r="L102" s="72"/>
      <c r="M102" s="72"/>
      <c r="N102" s="50"/>
      <c r="AJ102" s="23"/>
    </row>
    <row r="103" spans="1:36" x14ac:dyDescent="0.3">
      <c r="A103" s="55"/>
      <c r="B103" s="55"/>
      <c r="C103" s="75"/>
      <c r="D103" s="75"/>
      <c r="E103" s="75"/>
      <c r="F103" s="75"/>
      <c r="G103" s="75"/>
      <c r="H103" s="75"/>
      <c r="I103" s="75"/>
      <c r="J103" s="75"/>
      <c r="K103" s="75"/>
      <c r="L103" s="75"/>
      <c r="M103" s="75"/>
      <c r="N103" s="50"/>
      <c r="AJ103" s="23"/>
    </row>
    <row r="104" spans="1:36" x14ac:dyDescent="0.3">
      <c r="A104" s="55"/>
      <c r="B104" s="55"/>
      <c r="C104" s="75"/>
      <c r="D104" s="75"/>
      <c r="E104" s="75"/>
      <c r="F104" s="75"/>
      <c r="G104" s="75"/>
      <c r="H104" s="75"/>
      <c r="I104" s="75"/>
      <c r="J104" s="75"/>
      <c r="K104" s="75"/>
      <c r="L104" s="75"/>
      <c r="M104" s="75"/>
      <c r="N104" s="50"/>
      <c r="AJ104" s="23"/>
    </row>
    <row r="105" spans="1:36" x14ac:dyDescent="0.3">
      <c r="A105" s="55"/>
      <c r="B105" s="55"/>
      <c r="C105" s="75"/>
      <c r="D105" s="75"/>
      <c r="E105" s="75"/>
      <c r="F105" s="75"/>
      <c r="G105" s="75"/>
      <c r="H105" s="75"/>
      <c r="I105" s="75"/>
      <c r="J105" s="75"/>
      <c r="K105" s="75"/>
      <c r="L105" s="75"/>
      <c r="M105" s="75"/>
      <c r="N105" s="50"/>
      <c r="AJ105" s="23"/>
    </row>
    <row r="106" spans="1:36" x14ac:dyDescent="0.3">
      <c r="A106" s="55"/>
      <c r="B106" s="55"/>
      <c r="C106" s="75"/>
      <c r="D106" s="75"/>
      <c r="E106" s="75"/>
      <c r="F106" s="75"/>
      <c r="G106" s="75"/>
      <c r="H106" s="75"/>
      <c r="I106" s="75"/>
      <c r="J106" s="75"/>
      <c r="K106" s="75"/>
      <c r="L106" s="75"/>
      <c r="M106" s="75"/>
      <c r="N106" s="50"/>
      <c r="AJ106" s="23"/>
    </row>
    <row r="107" spans="1:36" x14ac:dyDescent="0.3">
      <c r="A107" s="55"/>
      <c r="B107" s="55"/>
      <c r="C107" s="75"/>
      <c r="D107" s="75"/>
      <c r="E107" s="75"/>
      <c r="F107" s="75"/>
      <c r="G107" s="75"/>
      <c r="H107" s="75"/>
      <c r="I107" s="75"/>
      <c r="J107" s="75"/>
      <c r="K107" s="75"/>
      <c r="L107" s="75"/>
      <c r="M107" s="75"/>
      <c r="N107" s="50"/>
      <c r="AJ107" s="23"/>
    </row>
    <row r="108" spans="1:36" x14ac:dyDescent="0.3">
      <c r="A108" s="55"/>
      <c r="B108" s="55"/>
      <c r="C108" s="75"/>
      <c r="D108" s="75"/>
      <c r="E108" s="75"/>
      <c r="F108" s="75"/>
      <c r="G108" s="75"/>
      <c r="H108" s="75"/>
      <c r="I108" s="75"/>
      <c r="J108" s="75"/>
      <c r="K108" s="75"/>
      <c r="L108" s="75"/>
      <c r="M108" s="75"/>
      <c r="N108" s="50"/>
      <c r="AJ108" s="23"/>
    </row>
    <row r="109" spans="1:36" x14ac:dyDescent="0.3">
      <c r="A109" s="55"/>
      <c r="B109" s="55"/>
      <c r="C109" s="75"/>
      <c r="D109" s="75"/>
      <c r="E109" s="75"/>
      <c r="F109" s="75"/>
      <c r="G109" s="75"/>
      <c r="H109" s="75"/>
      <c r="I109" s="75"/>
      <c r="J109" s="75"/>
      <c r="K109" s="75"/>
      <c r="L109" s="75"/>
      <c r="M109" s="75"/>
      <c r="N109" s="50"/>
      <c r="AJ109" s="23"/>
    </row>
    <row r="110" spans="1:36" x14ac:dyDescent="0.3">
      <c r="A110" s="55"/>
      <c r="B110" s="55"/>
      <c r="C110" s="75"/>
      <c r="D110" s="75"/>
      <c r="E110" s="75"/>
      <c r="F110" s="75"/>
      <c r="G110" s="75"/>
      <c r="H110" s="75"/>
      <c r="I110" s="75"/>
      <c r="J110" s="75"/>
      <c r="K110" s="75"/>
      <c r="L110" s="75"/>
      <c r="M110" s="75"/>
      <c r="N110" s="50"/>
      <c r="AJ110" s="23"/>
    </row>
    <row r="111" spans="1:36" x14ac:dyDescent="0.3">
      <c r="A111" s="23"/>
      <c r="B111" s="23"/>
      <c r="C111" s="23"/>
      <c r="D111" s="23"/>
      <c r="E111" s="23"/>
      <c r="F111" s="23"/>
      <c r="G111" s="23"/>
      <c r="H111" s="23"/>
      <c r="I111" s="23"/>
      <c r="J111" s="23"/>
      <c r="K111" s="23"/>
      <c r="L111" s="23"/>
      <c r="M111" s="23"/>
      <c r="N111" s="111"/>
      <c r="O111" s="67"/>
      <c r="P111" s="67"/>
      <c r="Q111" s="67"/>
      <c r="R111" s="67"/>
      <c r="S111" s="67"/>
      <c r="T111" s="67"/>
      <c r="U111" s="67"/>
      <c r="V111" s="67"/>
      <c r="W111" s="67"/>
      <c r="X111" s="67"/>
      <c r="Y111" s="67"/>
      <c r="Z111" s="67"/>
      <c r="AA111" s="67"/>
      <c r="AB111" s="67"/>
      <c r="AC111" s="67"/>
      <c r="AD111" s="67"/>
      <c r="AE111" s="67"/>
      <c r="AF111" s="67"/>
      <c r="AG111" s="67"/>
      <c r="AH111" s="67"/>
      <c r="AI111" s="67"/>
      <c r="AJ111" s="23"/>
    </row>
    <row r="112" spans="1:36" x14ac:dyDescent="0.3">
      <c r="A112" s="23"/>
      <c r="B112" s="23"/>
      <c r="C112" s="23"/>
      <c r="D112" s="23"/>
      <c r="E112" s="23"/>
      <c r="F112" s="23"/>
      <c r="G112" s="23"/>
      <c r="H112" s="23"/>
      <c r="I112" s="23"/>
      <c r="J112" s="23"/>
      <c r="K112" s="23"/>
      <c r="L112" s="23"/>
      <c r="M112" s="23"/>
      <c r="N112" s="111"/>
      <c r="O112" s="67"/>
      <c r="P112" s="67"/>
      <c r="Q112" s="67"/>
      <c r="R112" s="67"/>
      <c r="S112" s="67"/>
      <c r="T112" s="67"/>
      <c r="U112" s="67"/>
      <c r="V112" s="67"/>
      <c r="W112" s="67"/>
      <c r="X112" s="67"/>
      <c r="Y112" s="67"/>
      <c r="Z112" s="67"/>
      <c r="AA112" s="67"/>
      <c r="AB112" s="67"/>
      <c r="AC112" s="67"/>
      <c r="AD112" s="67"/>
      <c r="AE112" s="67"/>
      <c r="AF112" s="67"/>
      <c r="AG112" s="67"/>
      <c r="AH112" s="67"/>
      <c r="AI112" s="67"/>
      <c r="AJ112" s="23"/>
    </row>
    <row r="113" spans="14:14" x14ac:dyDescent="0.3">
      <c r="N113" s="77"/>
    </row>
    <row r="114" spans="14:14" x14ac:dyDescent="0.3">
      <c r="N114" s="77"/>
    </row>
    <row r="115" spans="14:14" x14ac:dyDescent="0.3">
      <c r="N115" s="77"/>
    </row>
    <row r="116" spans="14:14" x14ac:dyDescent="0.3">
      <c r="N116" s="77"/>
    </row>
    <row r="117" spans="14:14" x14ac:dyDescent="0.3">
      <c r="N117" s="77"/>
    </row>
    <row r="118" spans="14:14" x14ac:dyDescent="0.3">
      <c r="N118" s="77"/>
    </row>
    <row r="119" spans="14:14" x14ac:dyDescent="0.3">
      <c r="N119" s="77"/>
    </row>
    <row r="120" spans="14:14" x14ac:dyDescent="0.3">
      <c r="N120" s="77"/>
    </row>
    <row r="121" spans="14:14" x14ac:dyDescent="0.3">
      <c r="N121" s="77"/>
    </row>
    <row r="122" spans="14:14" x14ac:dyDescent="0.3">
      <c r="N122" s="77"/>
    </row>
    <row r="123" spans="14:14" x14ac:dyDescent="0.3">
      <c r="N123" s="77"/>
    </row>
    <row r="124" spans="14:14" x14ac:dyDescent="0.3">
      <c r="N124" s="77"/>
    </row>
    <row r="125" spans="14:14" x14ac:dyDescent="0.3">
      <c r="N125" s="77"/>
    </row>
    <row r="126" spans="14:14" x14ac:dyDescent="0.3">
      <c r="N126" s="77"/>
    </row>
    <row r="127" spans="14:14" x14ac:dyDescent="0.3">
      <c r="N127" s="77"/>
    </row>
    <row r="128" spans="14:14" x14ac:dyDescent="0.3">
      <c r="N128" s="77"/>
    </row>
    <row r="129" spans="14:14" x14ac:dyDescent="0.3">
      <c r="N129" s="77"/>
    </row>
    <row r="130" spans="14:14" x14ac:dyDescent="0.3">
      <c r="N130" s="77"/>
    </row>
    <row r="131" spans="14:14" x14ac:dyDescent="0.3">
      <c r="N131" s="77"/>
    </row>
    <row r="132" spans="14:14" x14ac:dyDescent="0.3">
      <c r="N132" s="77"/>
    </row>
    <row r="133" spans="14:14" x14ac:dyDescent="0.3">
      <c r="N133" s="77"/>
    </row>
    <row r="134" spans="14:14" x14ac:dyDescent="0.3">
      <c r="N134" s="77"/>
    </row>
    <row r="135" spans="14:14" x14ac:dyDescent="0.3">
      <c r="N135" s="77"/>
    </row>
    <row r="136" spans="14:14" x14ac:dyDescent="0.3">
      <c r="N136" s="77"/>
    </row>
    <row r="137" spans="14:14" x14ac:dyDescent="0.3">
      <c r="N137" s="77"/>
    </row>
    <row r="138" spans="14:14" x14ac:dyDescent="0.3">
      <c r="N138" s="77"/>
    </row>
    <row r="139" spans="14:14" x14ac:dyDescent="0.3">
      <c r="N139" s="77"/>
    </row>
    <row r="140" spans="14:14" x14ac:dyDescent="0.3">
      <c r="N140" s="77"/>
    </row>
    <row r="141" spans="14:14" x14ac:dyDescent="0.3">
      <c r="N141" s="77"/>
    </row>
    <row r="142" spans="14:14" x14ac:dyDescent="0.3">
      <c r="N142" s="77"/>
    </row>
    <row r="143" spans="14:14" x14ac:dyDescent="0.3">
      <c r="N143" s="77"/>
    </row>
    <row r="144" spans="14:14" x14ac:dyDescent="0.3">
      <c r="N144" s="77"/>
    </row>
    <row r="145" spans="14:14" x14ac:dyDescent="0.3">
      <c r="N145" s="77"/>
    </row>
    <row r="146" spans="14:14" x14ac:dyDescent="0.3">
      <c r="N146" s="77"/>
    </row>
    <row r="147" spans="14:14" x14ac:dyDescent="0.3">
      <c r="N147" s="77"/>
    </row>
    <row r="148" spans="14:14" x14ac:dyDescent="0.3">
      <c r="N148" s="77"/>
    </row>
    <row r="149" spans="14:14" x14ac:dyDescent="0.3">
      <c r="N149" s="77"/>
    </row>
    <row r="150" spans="14:14" x14ac:dyDescent="0.3">
      <c r="N150" s="77"/>
    </row>
    <row r="151" spans="14:14" x14ac:dyDescent="0.3">
      <c r="N151" s="77"/>
    </row>
    <row r="152" spans="14:14" x14ac:dyDescent="0.3">
      <c r="N152" s="77"/>
    </row>
    <row r="153" spans="14:14" x14ac:dyDescent="0.3">
      <c r="N153" s="77"/>
    </row>
    <row r="154" spans="14:14" x14ac:dyDescent="0.3">
      <c r="N154" s="77"/>
    </row>
    <row r="155" spans="14:14" x14ac:dyDescent="0.3">
      <c r="N155" s="77"/>
    </row>
    <row r="156" spans="14:14" x14ac:dyDescent="0.3">
      <c r="N156" s="77"/>
    </row>
    <row r="157" spans="14:14" x14ac:dyDescent="0.3">
      <c r="N157" s="77"/>
    </row>
    <row r="158" spans="14:14" x14ac:dyDescent="0.3">
      <c r="N158" s="77"/>
    </row>
    <row r="159" spans="14:14" x14ac:dyDescent="0.3">
      <c r="N159" s="77"/>
    </row>
    <row r="160" spans="14:14" x14ac:dyDescent="0.3">
      <c r="N160" s="77"/>
    </row>
    <row r="161" spans="14:14" x14ac:dyDescent="0.3">
      <c r="N161" s="77"/>
    </row>
    <row r="162" spans="14:14" x14ac:dyDescent="0.3">
      <c r="N162" s="77"/>
    </row>
    <row r="163" spans="14:14" x14ac:dyDescent="0.3">
      <c r="N163" s="77"/>
    </row>
    <row r="164" spans="14:14" x14ac:dyDescent="0.3">
      <c r="N164" s="77"/>
    </row>
    <row r="165" spans="14:14" x14ac:dyDescent="0.3">
      <c r="N165" s="77"/>
    </row>
    <row r="166" spans="14:14" x14ac:dyDescent="0.3">
      <c r="N166" s="77"/>
    </row>
    <row r="167" spans="14:14" x14ac:dyDescent="0.3">
      <c r="N167" s="77"/>
    </row>
    <row r="168" spans="14:14" x14ac:dyDescent="0.3">
      <c r="N168" s="77"/>
    </row>
    <row r="169" spans="14:14" x14ac:dyDescent="0.3">
      <c r="N169" s="77"/>
    </row>
    <row r="170" spans="14:14" x14ac:dyDescent="0.3">
      <c r="N170" s="77"/>
    </row>
    <row r="171" spans="14:14" x14ac:dyDescent="0.3">
      <c r="N171" s="77"/>
    </row>
    <row r="172" spans="14:14" x14ac:dyDescent="0.3">
      <c r="N172" s="77"/>
    </row>
    <row r="173" spans="14:14" x14ac:dyDescent="0.3">
      <c r="N173" s="77"/>
    </row>
    <row r="174" spans="14:14" x14ac:dyDescent="0.3">
      <c r="N174" s="77"/>
    </row>
    <row r="175" spans="14:14" x14ac:dyDescent="0.3">
      <c r="N175" s="77"/>
    </row>
    <row r="176" spans="14:14" x14ac:dyDescent="0.3">
      <c r="N176" s="77"/>
    </row>
    <row r="177" spans="14:14" x14ac:dyDescent="0.3">
      <c r="N177" s="77"/>
    </row>
    <row r="178" spans="14:14" x14ac:dyDescent="0.3">
      <c r="N178" s="77"/>
    </row>
    <row r="179" spans="14:14" x14ac:dyDescent="0.3">
      <c r="N179" s="77"/>
    </row>
    <row r="180" spans="14:14" x14ac:dyDescent="0.3">
      <c r="N180" s="77"/>
    </row>
    <row r="181" spans="14:14" x14ac:dyDescent="0.3">
      <c r="N181" s="77"/>
    </row>
    <row r="182" spans="14:14" x14ac:dyDescent="0.3">
      <c r="N182" s="77"/>
    </row>
    <row r="183" spans="14:14" x14ac:dyDescent="0.3">
      <c r="N183" s="77"/>
    </row>
    <row r="184" spans="14:14" x14ac:dyDescent="0.3">
      <c r="N184" s="77"/>
    </row>
    <row r="185" spans="14:14" x14ac:dyDescent="0.3">
      <c r="N185" s="77"/>
    </row>
    <row r="186" spans="14:14" x14ac:dyDescent="0.3">
      <c r="N186" s="77"/>
    </row>
    <row r="187" spans="14:14" x14ac:dyDescent="0.3">
      <c r="N187" s="77"/>
    </row>
    <row r="188" spans="14:14" x14ac:dyDescent="0.3">
      <c r="N188" s="77"/>
    </row>
    <row r="189" spans="14:14" x14ac:dyDescent="0.3">
      <c r="N189" s="77"/>
    </row>
    <row r="190" spans="14:14" x14ac:dyDescent="0.3">
      <c r="N190" s="77"/>
    </row>
    <row r="191" spans="14:14" x14ac:dyDescent="0.3">
      <c r="N191" s="77"/>
    </row>
    <row r="192" spans="14:14" x14ac:dyDescent="0.3">
      <c r="N192" s="77"/>
    </row>
    <row r="193" spans="14:14" x14ac:dyDescent="0.3">
      <c r="N193" s="77"/>
    </row>
    <row r="194" spans="14:14" x14ac:dyDescent="0.3">
      <c r="N194" s="77"/>
    </row>
    <row r="195" spans="14:14" x14ac:dyDescent="0.3">
      <c r="N195" s="77"/>
    </row>
    <row r="196" spans="14:14" x14ac:dyDescent="0.3">
      <c r="N196" s="77"/>
    </row>
    <row r="197" spans="14:14" x14ac:dyDescent="0.3">
      <c r="N197" s="77"/>
    </row>
    <row r="198" spans="14:14" x14ac:dyDescent="0.3">
      <c r="N198" s="77"/>
    </row>
    <row r="199" spans="14:14" x14ac:dyDescent="0.3">
      <c r="N199" s="77"/>
    </row>
    <row r="200" spans="14:14" x14ac:dyDescent="0.3">
      <c r="N200" s="77"/>
    </row>
    <row r="201" spans="14:14" x14ac:dyDescent="0.3">
      <c r="N201" s="77"/>
    </row>
    <row r="202" spans="14:14" x14ac:dyDescent="0.3">
      <c r="N202" s="77"/>
    </row>
    <row r="203" spans="14:14" x14ac:dyDescent="0.3">
      <c r="N203" s="77"/>
    </row>
    <row r="204" spans="14:14" x14ac:dyDescent="0.3">
      <c r="N204" s="77"/>
    </row>
    <row r="205" spans="14:14" x14ac:dyDescent="0.3">
      <c r="N205" s="77"/>
    </row>
    <row r="206" spans="14:14" x14ac:dyDescent="0.3">
      <c r="N206" s="77"/>
    </row>
    <row r="207" spans="14:14" x14ac:dyDescent="0.3">
      <c r="N207" s="77"/>
    </row>
    <row r="208" spans="14:14" x14ac:dyDescent="0.3">
      <c r="N208" s="77"/>
    </row>
    <row r="209" spans="14:14" x14ac:dyDescent="0.3">
      <c r="N209" s="77"/>
    </row>
    <row r="210" spans="14:14" x14ac:dyDescent="0.3">
      <c r="N210" s="77"/>
    </row>
    <row r="211" spans="14:14" x14ac:dyDescent="0.3">
      <c r="N211" s="77"/>
    </row>
    <row r="212" spans="14:14" x14ac:dyDescent="0.3">
      <c r="N212" s="77"/>
    </row>
    <row r="213" spans="14:14" x14ac:dyDescent="0.3">
      <c r="N213" s="77"/>
    </row>
    <row r="214" spans="14:14" x14ac:dyDescent="0.3">
      <c r="N214" s="77"/>
    </row>
    <row r="215" spans="14:14" x14ac:dyDescent="0.3">
      <c r="N215" s="77"/>
    </row>
    <row r="216" spans="14:14" x14ac:dyDescent="0.3">
      <c r="N216" s="77"/>
    </row>
    <row r="217" spans="14:14" x14ac:dyDescent="0.3">
      <c r="N217" s="77"/>
    </row>
    <row r="218" spans="14:14" x14ac:dyDescent="0.3">
      <c r="N218" s="77"/>
    </row>
    <row r="219" spans="14:14" x14ac:dyDescent="0.3">
      <c r="N219" s="77"/>
    </row>
    <row r="220" spans="14:14" x14ac:dyDescent="0.3">
      <c r="N220" s="77"/>
    </row>
    <row r="221" spans="14:14" x14ac:dyDescent="0.3">
      <c r="N221" s="77"/>
    </row>
    <row r="222" spans="14:14" x14ac:dyDescent="0.3">
      <c r="N222" s="77"/>
    </row>
    <row r="223" spans="14:14" x14ac:dyDescent="0.3">
      <c r="N223" s="77"/>
    </row>
    <row r="224" spans="14:14" x14ac:dyDescent="0.3">
      <c r="N224" s="77"/>
    </row>
    <row r="225" spans="14:14" x14ac:dyDescent="0.3">
      <c r="N225" s="77"/>
    </row>
    <row r="226" spans="14:14" x14ac:dyDescent="0.3">
      <c r="N226" s="77"/>
    </row>
    <row r="227" spans="14:14" x14ac:dyDescent="0.3">
      <c r="N227" s="77"/>
    </row>
    <row r="228" spans="14:14" x14ac:dyDescent="0.3">
      <c r="N228" s="77"/>
    </row>
    <row r="229" spans="14:14" x14ac:dyDescent="0.3">
      <c r="N229" s="77"/>
    </row>
  </sheetData>
  <sheetProtection formatCells="0" formatColumns="0" formatRows="0" insertRows="0" insertHyperlinks="0" deleteRows="0" sort="0" autoFilter="0" pivotTables="0"/>
  <protectedRanges>
    <protectedRange sqref="A1:AI10 A11:B50 E11:I15 D16:I18 D42:AI50 D41:T41 V41:AI41 J11:AI26 D20:I26 E19:I19 K27:AI27 D28:AI40 D27:H27 A51:AI135" name="Intervalo1"/>
    <protectedRange sqref="C11:C15" name="Intervalo1_2"/>
    <protectedRange sqref="C16:C22" name="Intervalo1_3"/>
    <protectedRange sqref="C23:C30" name="Intervalo1_4"/>
    <protectedRange sqref="C31:C37" name="Intervalo1_5"/>
    <protectedRange sqref="C38:C47" name="Intervalo1_6"/>
    <protectedRange sqref="C48:C50" name="Intervalo1_7"/>
    <protectedRange sqref="D11:D15" name="Intervalo1_8"/>
    <protectedRange sqref="U41" name="Intervalo1_1"/>
    <protectedRange sqref="D19" name="Intervalo1_9"/>
    <protectedRange sqref="I27:J27" name="Intervalo1_10"/>
  </protectedRanges>
  <mergeCells count="90">
    <mergeCell ref="K100:L100"/>
    <mergeCell ref="M100:M101"/>
    <mergeCell ref="A100:A101"/>
    <mergeCell ref="B100:B101"/>
    <mergeCell ref="C100:C101"/>
    <mergeCell ref="D100:D101"/>
    <mergeCell ref="E100:E101"/>
    <mergeCell ref="F100:G100"/>
    <mergeCell ref="F88:G88"/>
    <mergeCell ref="H88:H89"/>
    <mergeCell ref="I88:I89"/>
    <mergeCell ref="J88:J89"/>
    <mergeCell ref="H100:H101"/>
    <mergeCell ref="I100:I101"/>
    <mergeCell ref="J100:J101"/>
    <mergeCell ref="K88:L88"/>
    <mergeCell ref="M88:M89"/>
    <mergeCell ref="H76:H77"/>
    <mergeCell ref="I76:I77"/>
    <mergeCell ref="J76:J77"/>
    <mergeCell ref="K76:L76"/>
    <mergeCell ref="M76:M77"/>
    <mergeCell ref="A88:A89"/>
    <mergeCell ref="B88:B89"/>
    <mergeCell ref="C88:C89"/>
    <mergeCell ref="D88:D89"/>
    <mergeCell ref="E88:E89"/>
    <mergeCell ref="A76:A77"/>
    <mergeCell ref="B76:B77"/>
    <mergeCell ref="C76:C77"/>
    <mergeCell ref="D76:D77"/>
    <mergeCell ref="E76:E77"/>
    <mergeCell ref="F76:G76"/>
    <mergeCell ref="F64:G64"/>
    <mergeCell ref="H64:H65"/>
    <mergeCell ref="I64:I65"/>
    <mergeCell ref="J64:J65"/>
    <mergeCell ref="K64:L64"/>
    <mergeCell ref="M64:M65"/>
    <mergeCell ref="A64:A65"/>
    <mergeCell ref="B64:B65"/>
    <mergeCell ref="C64:C65"/>
    <mergeCell ref="D64:D65"/>
    <mergeCell ref="E64:E65"/>
    <mergeCell ref="A31:A37"/>
    <mergeCell ref="A38:A47"/>
    <mergeCell ref="A48:A50"/>
    <mergeCell ref="AG9:AG10"/>
    <mergeCell ref="AH9:AH10"/>
    <mergeCell ref="O9:O10"/>
    <mergeCell ref="P9:P10"/>
    <mergeCell ref="Q9:Q10"/>
    <mergeCell ref="R9:R10"/>
    <mergeCell ref="S9:S10"/>
    <mergeCell ref="T9:T10"/>
    <mergeCell ref="N9:N10"/>
    <mergeCell ref="A9:A10"/>
    <mergeCell ref="B9:B10"/>
    <mergeCell ref="C9:C10"/>
    <mergeCell ref="D9:D10"/>
    <mergeCell ref="A11:A15"/>
    <mergeCell ref="A16:A22"/>
    <mergeCell ref="A23:A30"/>
    <mergeCell ref="AA9:AA10"/>
    <mergeCell ref="AB9:AB10"/>
    <mergeCell ref="K9:L9"/>
    <mergeCell ref="M9:M10"/>
    <mergeCell ref="E9:E10"/>
    <mergeCell ref="F9:G9"/>
    <mergeCell ref="H9:H10"/>
    <mergeCell ref="I9:I10"/>
    <mergeCell ref="J9:J10"/>
    <mergeCell ref="U9:U10"/>
    <mergeCell ref="V9:V10"/>
    <mergeCell ref="W9:W10"/>
    <mergeCell ref="X9:X10"/>
    <mergeCell ref="AI9:AI10"/>
    <mergeCell ref="AC9:AC10"/>
    <mergeCell ref="A1:AI1"/>
    <mergeCell ref="A2:AI2"/>
    <mergeCell ref="B4:G4"/>
    <mergeCell ref="B6:C6"/>
    <mergeCell ref="A8:M8"/>
    <mergeCell ref="N8:X8"/>
    <mergeCell ref="Y8:AI8"/>
    <mergeCell ref="AD9:AD10"/>
    <mergeCell ref="AE9:AE10"/>
    <mergeCell ref="AF9:AF10"/>
    <mergeCell ref="Y9:Y10"/>
    <mergeCell ref="Z9:Z10"/>
  </mergeCells>
  <conditionalFormatting sqref="AN6:AN7">
    <cfRule type="cellIs" dxfId="40" priority="12" stopIfTrue="1" operator="equal">
      <formula>$AN$6</formula>
    </cfRule>
  </conditionalFormatting>
  <conditionalFormatting sqref="N11:N50">
    <cfRule type="cellIs" dxfId="39" priority="11" stopIfTrue="1" operator="equal">
      <formula>"x"</formula>
    </cfRule>
  </conditionalFormatting>
  <conditionalFormatting sqref="O11:O50">
    <cfRule type="cellIs" dxfId="38" priority="10" operator="equal">
      <formula>"x"</formula>
    </cfRule>
  </conditionalFormatting>
  <conditionalFormatting sqref="P11:P50">
    <cfRule type="cellIs" dxfId="37" priority="9" operator="equal">
      <formula>"x"</formula>
    </cfRule>
  </conditionalFormatting>
  <conditionalFormatting sqref="Q11:Q50">
    <cfRule type="cellIs" dxfId="36" priority="8" stopIfTrue="1" operator="equal">
      <formula>"x"</formula>
    </cfRule>
  </conditionalFormatting>
  <conditionalFormatting sqref="R11:R50">
    <cfRule type="cellIs" dxfId="35" priority="7" operator="equal">
      <formula>"x"</formula>
    </cfRule>
  </conditionalFormatting>
  <conditionalFormatting sqref="S11:S50">
    <cfRule type="cellIs" dxfId="34" priority="4" stopIfTrue="1" operator="equal">
      <formula>$AN$7</formula>
    </cfRule>
    <cfRule type="cellIs" dxfId="33" priority="5" stopIfTrue="1" operator="equal">
      <formula>$AN$6</formula>
    </cfRule>
  </conditionalFormatting>
  <conditionalFormatting sqref="V13">
    <cfRule type="cellIs" dxfId="32" priority="3" operator="equal">
      <formula>"x"</formula>
    </cfRule>
  </conditionalFormatting>
  <conditionalFormatting sqref="T39:T40">
    <cfRule type="cellIs" dxfId="31" priority="2" stopIfTrue="1" operator="equal">
      <formula>"x"</formula>
    </cfRule>
  </conditionalFormatting>
  <conditionalFormatting sqref="T44">
    <cfRule type="cellIs" dxfId="30" priority="1" stopIfTrue="1" operator="equal">
      <formula>"x"</formula>
    </cfRule>
  </conditionalFormatting>
  <dataValidations count="1">
    <dataValidation type="list" allowBlank="1" showInputMessage="1" showErrorMessage="1" sqref="S11:S50"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pageSetUpPr fitToPage="1"/>
  </sheetPr>
  <dimension ref="A1:AB43"/>
  <sheetViews>
    <sheetView showGridLines="0" topLeftCell="A14" zoomScale="80" zoomScaleNormal="80" zoomScalePageLayoutView="70" workbookViewId="0">
      <selection activeCell="E38" sqref="E38"/>
    </sheetView>
  </sheetViews>
  <sheetFormatPr defaultRowHeight="14.4" x14ac:dyDescent="0.3"/>
  <cols>
    <col min="1" max="1" width="2.88671875" customWidth="1"/>
    <col min="2" max="2" width="3.88671875" customWidth="1"/>
    <col min="3" max="3" width="53" bestFit="1" customWidth="1"/>
    <col min="4" max="4" width="12" bestFit="1" customWidth="1"/>
    <col min="5" max="5" width="7.44140625" customWidth="1"/>
    <col min="6" max="6" width="12" bestFit="1" customWidth="1"/>
    <col min="7" max="7" width="8.109375" customWidth="1"/>
    <col min="8" max="8" width="9.109375" customWidth="1"/>
    <col min="24" max="24" width="2.88671875" customWidth="1"/>
    <col min="27" max="29" width="4.109375" customWidth="1"/>
  </cols>
  <sheetData>
    <row r="1" spans="1:28" x14ac:dyDescent="0.3">
      <c r="A1" s="12"/>
      <c r="B1" s="378" t="s">
        <v>97</v>
      </c>
      <c r="C1" s="378"/>
      <c r="D1" s="378"/>
      <c r="E1" s="378"/>
      <c r="F1" s="378"/>
      <c r="G1" s="378"/>
      <c r="H1" s="378"/>
      <c r="I1" s="378"/>
      <c r="J1" s="378"/>
      <c r="K1" s="378"/>
      <c r="L1" s="378"/>
      <c r="M1" s="378"/>
      <c r="N1" s="378"/>
      <c r="O1" s="378"/>
      <c r="P1" s="378"/>
      <c r="Q1" s="378"/>
      <c r="R1" s="378"/>
      <c r="S1" s="378"/>
      <c r="T1" s="378"/>
      <c r="U1" s="378"/>
      <c r="V1" s="378"/>
      <c r="W1" s="378"/>
      <c r="X1" s="12"/>
    </row>
    <row r="2" spans="1:28" s="18" customFormat="1" ht="21" customHeight="1" x14ac:dyDescent="0.3">
      <c r="A2" s="19"/>
      <c r="B2" s="378"/>
      <c r="C2" s="378"/>
      <c r="D2" s="378"/>
      <c r="E2" s="378"/>
      <c r="F2" s="378"/>
      <c r="G2" s="378"/>
      <c r="H2" s="378"/>
      <c r="I2" s="378"/>
      <c r="J2" s="378"/>
      <c r="K2" s="378"/>
      <c r="L2" s="378"/>
      <c r="M2" s="378"/>
      <c r="N2" s="378"/>
      <c r="O2" s="378"/>
      <c r="P2" s="378"/>
      <c r="Q2" s="378"/>
      <c r="R2" s="378"/>
      <c r="S2" s="378"/>
      <c r="T2" s="378"/>
      <c r="U2" s="378"/>
      <c r="V2" s="378"/>
      <c r="W2" s="378"/>
      <c r="X2" s="19"/>
    </row>
    <row r="3" spans="1:28" s="20" customFormat="1" ht="33.75" customHeight="1" x14ac:dyDescent="0.4">
      <c r="A3" s="22"/>
      <c r="B3" s="379" t="str">
        <f>'Monitoria Anual - 2'!A2</f>
        <v>PLANO DE AÇÃO NACIONAL PARA A CONSERVAÇÃO DO TATU-BOLA</v>
      </c>
      <c r="C3" s="379"/>
      <c r="D3" s="379"/>
      <c r="E3" s="379"/>
      <c r="F3" s="379"/>
      <c r="G3" s="379"/>
      <c r="H3" s="379"/>
      <c r="I3" s="379"/>
      <c r="J3" s="379"/>
      <c r="K3" s="379"/>
      <c r="L3" s="379"/>
      <c r="M3" s="379"/>
      <c r="N3" s="379"/>
      <c r="O3" s="379"/>
      <c r="P3" s="379"/>
      <c r="Q3" s="379"/>
      <c r="R3" s="379"/>
      <c r="S3" s="379"/>
      <c r="T3" s="379"/>
      <c r="U3" s="379"/>
      <c r="V3" s="379"/>
      <c r="W3" s="379"/>
      <c r="X3" s="22"/>
    </row>
    <row r="4" spans="1:28" s="13" customFormat="1" x14ac:dyDescent="0.3">
      <c r="A4" s="12"/>
      <c r="J4" s="14"/>
      <c r="K4" s="14"/>
      <c r="L4" s="14"/>
      <c r="M4" s="14"/>
      <c r="N4" s="14"/>
      <c r="O4" s="14"/>
      <c r="X4" s="12"/>
    </row>
    <row r="5" spans="1:28" s="15" customFormat="1" ht="45" customHeight="1" x14ac:dyDescent="0.3">
      <c r="A5" s="23"/>
      <c r="B5" s="380" t="s">
        <v>0</v>
      </c>
      <c r="C5" s="380"/>
      <c r="D5" s="381" t="str">
        <f>'Monitoria Anual - 2'!B4</f>
        <v>Reduzir o risco de extinção de Tolypeutes tricinctus para a categoria “Vulnerável” e avaliar adequadamente o estado de conservação de Tolypeutes matacus.</v>
      </c>
      <c r="E5" s="381"/>
      <c r="F5" s="381"/>
      <c r="G5" s="381"/>
      <c r="H5" s="381"/>
      <c r="I5" s="381"/>
      <c r="J5" s="381"/>
      <c r="K5" s="381"/>
      <c r="L5" s="381"/>
      <c r="M5" s="382"/>
      <c r="N5" s="16"/>
      <c r="O5" s="16"/>
      <c r="P5" s="16"/>
      <c r="Q5" s="16"/>
      <c r="R5" s="16"/>
      <c r="X5" s="23"/>
    </row>
    <row r="6" spans="1:28" s="13" customFormat="1" x14ac:dyDescent="0.3">
      <c r="A6" s="12"/>
      <c r="J6" s="14"/>
      <c r="K6" s="14"/>
      <c r="L6" s="14"/>
      <c r="M6" s="14"/>
      <c r="N6" s="14"/>
      <c r="O6" s="14"/>
      <c r="X6" s="12"/>
    </row>
    <row r="7" spans="1:28" s="13" customFormat="1" ht="26.25" customHeight="1" x14ac:dyDescent="0.3">
      <c r="A7" s="12"/>
      <c r="B7" s="380" t="s">
        <v>101</v>
      </c>
      <c r="C7" s="380"/>
      <c r="D7" s="383" t="str">
        <f>'Monitoria Anual - 2'!B6</f>
        <v>11/2016 (virtual)</v>
      </c>
      <c r="E7" s="383"/>
      <c r="F7" s="383"/>
      <c r="G7" s="384"/>
      <c r="H7" s="50"/>
      <c r="I7" s="17"/>
      <c r="J7" s="14"/>
      <c r="K7" s="14"/>
      <c r="L7" s="14"/>
      <c r="M7" s="14"/>
      <c r="N7" s="14"/>
      <c r="O7" s="14"/>
      <c r="X7" s="12"/>
    </row>
    <row r="8" spans="1:28" x14ac:dyDescent="0.3">
      <c r="A8" s="12"/>
      <c r="X8" s="12"/>
    </row>
    <row r="9" spans="1:28" ht="31.5" customHeight="1" x14ac:dyDescent="0.3">
      <c r="A9" s="12"/>
      <c r="B9" s="385" t="s">
        <v>22</v>
      </c>
      <c r="C9" s="385"/>
      <c r="D9" s="385"/>
      <c r="E9" s="385"/>
      <c r="F9" s="385"/>
      <c r="G9" s="385"/>
      <c r="H9" s="385"/>
      <c r="I9" s="385"/>
      <c r="J9" s="385"/>
      <c r="K9" s="385"/>
      <c r="L9" s="385"/>
      <c r="M9" s="385"/>
      <c r="N9" s="385"/>
      <c r="O9" s="385"/>
      <c r="P9" s="385"/>
      <c r="Q9" s="385"/>
      <c r="R9" s="385"/>
      <c r="S9" s="385"/>
      <c r="T9" s="385"/>
      <c r="U9" s="385"/>
      <c r="V9" s="385"/>
      <c r="W9" s="385"/>
      <c r="X9" s="12"/>
    </row>
    <row r="10" spans="1:28" x14ac:dyDescent="0.3">
      <c r="A10" s="12"/>
      <c r="G10" s="11"/>
      <c r="H10" s="11"/>
      <c r="I10" s="11"/>
      <c r="X10" s="12"/>
    </row>
    <row r="11" spans="1:28" ht="15.6" x14ac:dyDescent="0.3">
      <c r="A11" s="12"/>
      <c r="B11" s="383" t="s">
        <v>98</v>
      </c>
      <c r="C11" s="384"/>
      <c r="D11" s="51"/>
      <c r="E11" s="51"/>
      <c r="F11" s="51"/>
      <c r="G11" s="51"/>
      <c r="H11" s="51"/>
      <c r="I11" s="51"/>
      <c r="J11" s="51"/>
      <c r="K11" s="51"/>
      <c r="L11" s="51"/>
      <c r="M11" s="51"/>
      <c r="N11" s="51"/>
      <c r="O11" s="51"/>
      <c r="P11" s="51"/>
      <c r="Q11" s="51"/>
      <c r="R11" s="51"/>
      <c r="S11" s="51"/>
      <c r="T11" s="51"/>
      <c r="U11" s="51"/>
      <c r="V11" s="51"/>
      <c r="W11" s="51"/>
      <c r="X11" s="12"/>
    </row>
    <row r="12" spans="1:28" ht="15" thickBot="1" x14ac:dyDescent="0.35">
      <c r="A12" s="12"/>
      <c r="E12" s="6"/>
      <c r="F12" s="386"/>
      <c r="G12" s="386"/>
      <c r="H12" s="116"/>
      <c r="X12" s="12"/>
    </row>
    <row r="13" spans="1:28" ht="33.75" customHeight="1" thickBot="1" x14ac:dyDescent="0.35">
      <c r="A13" s="12"/>
      <c r="C13" s="387" t="s">
        <v>113</v>
      </c>
      <c r="D13" s="388"/>
      <c r="E13" s="388"/>
      <c r="F13" s="388"/>
      <c r="G13" s="389"/>
      <c r="H13" s="3"/>
      <c r="X13" s="12"/>
    </row>
    <row r="14" spans="1:28" s="2" customFormat="1" ht="34.5" customHeight="1" thickBot="1" x14ac:dyDescent="0.35">
      <c r="A14" s="23"/>
      <c r="C14" s="31" t="s">
        <v>95</v>
      </c>
      <c r="D14" s="8" t="s">
        <v>46</v>
      </c>
      <c r="E14" s="9" t="s">
        <v>25</v>
      </c>
      <c r="F14" s="8" t="s">
        <v>44</v>
      </c>
      <c r="G14" s="10" t="s">
        <v>25</v>
      </c>
      <c r="H14" s="7"/>
      <c r="X14" s="23"/>
    </row>
    <row r="15" spans="1:28" ht="15.6" x14ac:dyDescent="0.3">
      <c r="A15" s="12"/>
      <c r="C15" s="93" t="s">
        <v>114</v>
      </c>
      <c r="D15" s="103"/>
      <c r="E15" s="104"/>
      <c r="F15" s="100">
        <f>COUNTA('Monitoria Anual - 2'!S11:S895)</f>
        <v>0</v>
      </c>
      <c r="G15" s="32">
        <f t="shared" ref="G15:G21" si="0">F15/$F$22</f>
        <v>0</v>
      </c>
      <c r="H15" s="4"/>
      <c r="X15" s="12"/>
    </row>
    <row r="16" spans="1:28" ht="15.6" x14ac:dyDescent="0.3">
      <c r="A16" s="12"/>
      <c r="C16" s="94" t="s">
        <v>115</v>
      </c>
      <c r="D16" s="105">
        <f>COUNTA('Monitoria Anual - 2'!N11:N895)</f>
        <v>2</v>
      </c>
      <c r="E16" s="34">
        <f>D16/$D$22</f>
        <v>5.4054054054054057E-2</v>
      </c>
      <c r="F16" s="101">
        <f>D16-AB16</f>
        <v>2</v>
      </c>
      <c r="G16" s="34">
        <f t="shared" si="0"/>
        <v>5.4054054054054057E-2</v>
      </c>
      <c r="H16" s="4"/>
      <c r="X16" s="12"/>
      <c r="Z16">
        <f>COUNTIFS('Monitoria Anual - 2'!N:N,"x",'Monitoria Anual - 2'!S:S,"Excluída")</f>
        <v>0</v>
      </c>
      <c r="AA16">
        <f>COUNTIFS('Monitoria Anual - 2'!N:N,"x",'Monitoria Anual - 2'!S:S,"Agrupada")</f>
        <v>0</v>
      </c>
      <c r="AB16">
        <f>Z16+AA16</f>
        <v>0</v>
      </c>
    </row>
    <row r="17" spans="1:28" ht="15.6" x14ac:dyDescent="0.3">
      <c r="A17" s="12"/>
      <c r="C17" s="95" t="s">
        <v>116</v>
      </c>
      <c r="D17" s="105">
        <f>COUNTA('Monitoria Anual - 2'!O11:O895)</f>
        <v>14</v>
      </c>
      <c r="E17" s="34">
        <f>D17/$D$22</f>
        <v>0.3783783783783784</v>
      </c>
      <c r="F17" s="101">
        <f>D17-AB17</f>
        <v>14</v>
      </c>
      <c r="G17" s="34">
        <f t="shared" si="0"/>
        <v>0.3783783783783784</v>
      </c>
      <c r="H17" s="4"/>
      <c r="X17" s="12"/>
      <c r="Z17">
        <f t="array" ref="Z17">COUNTIFS('Monitoria Anual - 2'!O:O,"x",'Monitoria Anual - 2'!S:S,"Excluída")</f>
        <v>0</v>
      </c>
      <c r="AA17">
        <f t="array" ref="AA17">COUNTIFS('Monitoria Anual - 2'!O:O,"x",'Monitoria Anual - 2'!S:S,"Agrupada")</f>
        <v>0</v>
      </c>
      <c r="AB17">
        <f>Z17+AA17</f>
        <v>0</v>
      </c>
    </row>
    <row r="18" spans="1:28" ht="15.6" x14ac:dyDescent="0.3">
      <c r="A18" s="12"/>
      <c r="C18" s="96" t="s">
        <v>117</v>
      </c>
      <c r="D18" s="105">
        <f>COUNTA('Monitoria Anual - 2'!P11:P895)</f>
        <v>9</v>
      </c>
      <c r="E18" s="34">
        <f>D18/$D$22</f>
        <v>0.24324324324324326</v>
      </c>
      <c r="F18" s="101">
        <f>D18-AB18</f>
        <v>9</v>
      </c>
      <c r="G18" s="34">
        <f t="shared" si="0"/>
        <v>0.24324324324324326</v>
      </c>
      <c r="H18" s="4"/>
      <c r="X18" s="12"/>
      <c r="Z18">
        <f t="array" ref="Z18">COUNTIFS('Monitoria Anual - 2'!P:P,"x",'Monitoria Anual - 2'!S:S,"Excluída")</f>
        <v>0</v>
      </c>
      <c r="AA18">
        <f t="array" ref="AA18">COUNTIFS('Monitoria Anual - 2'!P:P,"x",'Monitoria Anual - 2'!S:S,"Agrupada")</f>
        <v>0</v>
      </c>
      <c r="AB18">
        <f>Z18+AA18</f>
        <v>0</v>
      </c>
    </row>
    <row r="19" spans="1:28" ht="15.6" x14ac:dyDescent="0.3">
      <c r="A19" s="12"/>
      <c r="C19" s="97" t="s">
        <v>118</v>
      </c>
      <c r="D19" s="105">
        <f>COUNTA('Monitoria Anual - 2'!Q11:Q895)</f>
        <v>12</v>
      </c>
      <c r="E19" s="34">
        <f>D19/$D$22</f>
        <v>0.32432432432432434</v>
      </c>
      <c r="F19" s="101">
        <f t="shared" ref="F19:F20" si="1">D19-AB19</f>
        <v>12</v>
      </c>
      <c r="G19" s="34">
        <f t="shared" si="0"/>
        <v>0.32432432432432434</v>
      </c>
      <c r="H19" s="4"/>
      <c r="X19" s="12"/>
      <c r="Z19">
        <f t="array" ref="Z19">COUNTIFS('Monitoria Anual - 2'!Q:Q,"x",'Monitoria Anual - 2'!S:S,"Excluída")</f>
        <v>0</v>
      </c>
      <c r="AA19">
        <f t="array" ref="AA19">COUNTIFS('Monitoria Anual - 2'!Q:Q,"x",'Monitoria Anual - 2'!S:S,"Agrupada")</f>
        <v>0</v>
      </c>
      <c r="AB19">
        <f>Z19+AA19</f>
        <v>0</v>
      </c>
    </row>
    <row r="20" spans="1:28" ht="15.6" x14ac:dyDescent="0.3">
      <c r="A20" s="12"/>
      <c r="C20" s="98" t="s">
        <v>119</v>
      </c>
      <c r="D20" s="105">
        <f>COUNTA('Monitoria Anual - 2'!R11:R895)</f>
        <v>0</v>
      </c>
      <c r="E20" s="34">
        <f>D20/$D$22</f>
        <v>0</v>
      </c>
      <c r="F20" s="101">
        <f t="shared" si="1"/>
        <v>0</v>
      </c>
      <c r="G20" s="34">
        <f t="shared" si="0"/>
        <v>0</v>
      </c>
      <c r="H20" s="4"/>
      <c r="X20" s="12"/>
      <c r="Z20">
        <f t="array" ref="Z20">COUNTIFS('Monitoria Anual - 2'!R:R,"x",'Monitoria Anual - 2'!S:S,"Excluída")</f>
        <v>0</v>
      </c>
      <c r="AA20">
        <f t="array" ref="AA20">COUNTIFS('Monitoria Anual - 2'!R:R,"x",'Monitoria Anual - 2'!S:S,"Agrupada")</f>
        <v>0</v>
      </c>
      <c r="AB20">
        <f>Z20+AA20</f>
        <v>0</v>
      </c>
    </row>
    <row r="21" spans="1:28" ht="16.2" thickBot="1" x14ac:dyDescent="0.35">
      <c r="A21" s="12"/>
      <c r="C21" s="99" t="s">
        <v>120</v>
      </c>
      <c r="D21" s="106"/>
      <c r="E21" s="107"/>
      <c r="F21" s="102">
        <f>'Monitoria Anual - 2'!C62</f>
        <v>0</v>
      </c>
      <c r="G21" s="35">
        <f t="shared" si="0"/>
        <v>0</v>
      </c>
      <c r="H21" s="4"/>
      <c r="X21" s="12"/>
    </row>
    <row r="22" spans="1:28" ht="16.2" thickBot="1" x14ac:dyDescent="0.35">
      <c r="A22" s="12"/>
      <c r="C22" s="108" t="s">
        <v>121</v>
      </c>
      <c r="D22" s="110">
        <f>SUM(D16:D20)</f>
        <v>37</v>
      </c>
      <c r="E22" s="37">
        <f>SUM(E15:E21)</f>
        <v>1</v>
      </c>
      <c r="F22" s="109">
        <f>SUM(F16:F21)</f>
        <v>37</v>
      </c>
      <c r="G22" s="37">
        <f>SUM(G16:G21)</f>
        <v>1</v>
      </c>
      <c r="H22" s="4"/>
      <c r="X22" s="12"/>
    </row>
    <row r="23" spans="1:28" ht="15" thickBot="1" x14ac:dyDescent="0.35">
      <c r="A23" s="12"/>
      <c r="C23" s="88" t="s">
        <v>123</v>
      </c>
      <c r="D23" s="390">
        <f>COUNTIF('Monitoria Anual - 2'!S11:S895,"Agrupada")</f>
        <v>0</v>
      </c>
      <c r="E23" s="391"/>
      <c r="F23" s="391"/>
      <c r="G23" s="392"/>
      <c r="H23" s="5"/>
      <c r="X23" s="12"/>
    </row>
    <row r="24" spans="1:28" ht="15" thickBot="1" x14ac:dyDescent="0.35">
      <c r="A24" s="12"/>
      <c r="C24" s="87" t="s">
        <v>122</v>
      </c>
      <c r="D24" s="390">
        <f>COUNTIF('Monitoria Anual - 2'!S11:S51,"Excluída")</f>
        <v>0</v>
      </c>
      <c r="E24" s="391"/>
      <c r="F24" s="391"/>
      <c r="G24" s="392"/>
      <c r="H24" s="6"/>
      <c r="X24" s="12"/>
    </row>
    <row r="25" spans="1:28" x14ac:dyDescent="0.3">
      <c r="A25" s="12"/>
      <c r="H25" s="6"/>
      <c r="X25" s="12"/>
    </row>
    <row r="26" spans="1:28" x14ac:dyDescent="0.3">
      <c r="A26" s="12"/>
      <c r="H26" s="6"/>
      <c r="X26" s="12"/>
    </row>
    <row r="27" spans="1:28" ht="15.6" x14ac:dyDescent="0.3">
      <c r="A27" s="12"/>
      <c r="B27" s="383" t="s">
        <v>27</v>
      </c>
      <c r="C27" s="384"/>
      <c r="D27" s="54"/>
      <c r="E27" s="54"/>
      <c r="F27" s="54"/>
      <c r="G27" s="54"/>
      <c r="X27" s="12"/>
    </row>
    <row r="28" spans="1:28" ht="16.2" thickBot="1" x14ac:dyDescent="0.35">
      <c r="A28" s="12"/>
      <c r="B28" s="51"/>
      <c r="C28" s="21"/>
      <c r="D28" s="21"/>
      <c r="E28" s="21"/>
      <c r="F28" s="21"/>
      <c r="G28" s="21"/>
      <c r="H28" s="54"/>
      <c r="I28" s="54"/>
      <c r="J28" s="54"/>
      <c r="K28" s="54"/>
      <c r="L28" s="54"/>
      <c r="M28" s="54"/>
      <c r="N28" s="54"/>
      <c r="O28" s="54"/>
      <c r="P28" s="54"/>
      <c r="Q28" s="54"/>
      <c r="R28" s="54"/>
      <c r="S28" s="54"/>
      <c r="T28" s="54"/>
      <c r="U28" s="54"/>
      <c r="V28" s="54"/>
      <c r="W28" s="54"/>
      <c r="X28" s="12"/>
    </row>
    <row r="29" spans="1:28" s="13" customFormat="1" ht="16.2" thickBot="1" x14ac:dyDescent="0.35">
      <c r="A29" s="12"/>
      <c r="B29" s="21"/>
      <c r="C29" s="38" t="s">
        <v>23</v>
      </c>
      <c r="D29" s="81">
        <f>COUNTA('Monitoria Anual - 2'!A11:A50)</f>
        <v>6</v>
      </c>
      <c r="E29"/>
      <c r="F29"/>
      <c r="G29"/>
      <c r="H29" s="21"/>
      <c r="I29" s="21"/>
      <c r="J29" s="21"/>
      <c r="K29" s="21"/>
      <c r="L29" s="21"/>
      <c r="M29" s="21"/>
      <c r="N29" s="21"/>
      <c r="O29" s="21"/>
      <c r="P29" s="21"/>
      <c r="Q29" s="21"/>
      <c r="R29" s="21"/>
      <c r="S29" s="21"/>
      <c r="T29" s="21"/>
      <c r="U29" s="21"/>
      <c r="V29" s="21"/>
      <c r="W29" s="21"/>
      <c r="X29" s="12"/>
    </row>
    <row r="30" spans="1:28" ht="15" thickBot="1" x14ac:dyDescent="0.35">
      <c r="A30" s="12"/>
      <c r="X30" s="12"/>
    </row>
    <row r="31" spans="1:28" ht="15" thickBot="1" x14ac:dyDescent="0.35">
      <c r="A31" s="12"/>
      <c r="C31" s="92" t="s">
        <v>28</v>
      </c>
      <c r="D31" s="92" t="s">
        <v>29</v>
      </c>
      <c r="E31" s="24"/>
      <c r="F31" s="25"/>
      <c r="G31" s="26"/>
      <c r="H31" s="28"/>
      <c r="I31" s="29"/>
      <c r="J31" s="30"/>
      <c r="W31" s="1"/>
      <c r="X31" s="12"/>
    </row>
    <row r="32" spans="1:28" x14ac:dyDescent="0.3">
      <c r="A32" s="12"/>
      <c r="C32" s="89" t="s">
        <v>30</v>
      </c>
      <c r="D32" s="117">
        <f>SUM(F32:J32)</f>
        <v>5</v>
      </c>
      <c r="E32" s="39">
        <f>COUNTA('Monitoria Anual - 2'!S11:S15)</f>
        <v>0</v>
      </c>
      <c r="F32" s="79">
        <f>COUNTA('Monitoria Anual - 2'!N11:N15)</f>
        <v>1</v>
      </c>
      <c r="G32" s="79">
        <f>COUNTA('Monitoria Anual - 2'!O11:O15)</f>
        <v>0</v>
      </c>
      <c r="H32" s="79">
        <f>COUNTA('Monitoria Anual - 2'!P11:P15)</f>
        <v>1</v>
      </c>
      <c r="I32" s="79">
        <f>COUNTA('Monitoria Anual - 2'!Q11:Q15)</f>
        <v>3</v>
      </c>
      <c r="J32" s="80">
        <f>COUNTA('Monitoria Anual - 2'!R11:R15)</f>
        <v>0</v>
      </c>
      <c r="W32" s="1"/>
      <c r="X32" s="12"/>
    </row>
    <row r="33" spans="1:24" x14ac:dyDescent="0.3">
      <c r="A33" s="12"/>
      <c r="C33" s="90" t="s">
        <v>31</v>
      </c>
      <c r="D33" s="89">
        <f>SUM(F33:J33)</f>
        <v>7</v>
      </c>
      <c r="E33" s="40">
        <f>COUNTA('Monitoria Anual - 2'!S16:S22)</f>
        <v>0</v>
      </c>
      <c r="F33" s="41">
        <f>COUNTA('Monitoria Anual - 2'!N16:N22)</f>
        <v>0</v>
      </c>
      <c r="G33" s="41">
        <f>COUNTA('Monitoria Anual - 2'!O16:O22)</f>
        <v>2</v>
      </c>
      <c r="H33" s="41">
        <f>COUNTA('Monitoria Anual - 2'!P16:P22)</f>
        <v>3</v>
      </c>
      <c r="I33" s="41">
        <f>COUNTA('Monitoria Anual - 2'!Q16:Q22)</f>
        <v>2</v>
      </c>
      <c r="J33" s="42">
        <f>COUNTA('Monitoria Anual - 2'!R16:R22)</f>
        <v>0</v>
      </c>
      <c r="W33" s="1"/>
      <c r="X33" s="12"/>
    </row>
    <row r="34" spans="1:24" x14ac:dyDescent="0.3">
      <c r="A34" s="12"/>
      <c r="C34" s="90" t="s">
        <v>32</v>
      </c>
      <c r="D34" s="89">
        <f t="shared" ref="D34:D41" si="2">SUM(F34:J34)</f>
        <v>6</v>
      </c>
      <c r="E34" s="40">
        <f>COUNTA('Monitoria Anual - 2'!S23:S30)</f>
        <v>0</v>
      </c>
      <c r="F34" s="41">
        <f>COUNTA('Monitoria Anual - 2'!N23:N30)</f>
        <v>0</v>
      </c>
      <c r="G34" s="41">
        <f>COUNTA('Monitoria Anual - 2'!O23:O30)</f>
        <v>3</v>
      </c>
      <c r="H34" s="41">
        <f>COUNTA('Monitoria Anual - 2'!P23:P30)</f>
        <v>0</v>
      </c>
      <c r="I34" s="41">
        <f>COUNTA('Monitoria Anual - 2'!Q23:Q30)</f>
        <v>3</v>
      </c>
      <c r="J34" s="42">
        <f>COUNTA('Monitoria Anual - 2'!R23:R30)</f>
        <v>0</v>
      </c>
      <c r="W34" s="1"/>
      <c r="X34" s="12"/>
    </row>
    <row r="35" spans="1:24" x14ac:dyDescent="0.3">
      <c r="A35" s="12"/>
      <c r="C35" s="90" t="s">
        <v>33</v>
      </c>
      <c r="D35" s="89">
        <f t="shared" si="2"/>
        <v>7</v>
      </c>
      <c r="E35" s="40">
        <f>COUNTA('Monitoria Anual - 2'!S31:S37)</f>
        <v>0</v>
      </c>
      <c r="F35" s="41">
        <f>COUNTA('Monitoria Anual - 2'!N31:N37)</f>
        <v>0</v>
      </c>
      <c r="G35" s="41">
        <f>COUNTA('Monitoria Anual - 2'!O31:O37)</f>
        <v>3</v>
      </c>
      <c r="H35" s="41">
        <f>COUNTA('Monitoria Anual - 2'!P31:P37)</f>
        <v>3</v>
      </c>
      <c r="I35" s="41">
        <f>COUNTA('Monitoria Anual - 2'!Q31:Q37)</f>
        <v>1</v>
      </c>
      <c r="J35" s="42">
        <f>COUNTA('Monitoria Anual - 2'!R31:R37)</f>
        <v>0</v>
      </c>
      <c r="W35" s="1"/>
      <c r="X35" s="12"/>
    </row>
    <row r="36" spans="1:24" x14ac:dyDescent="0.3">
      <c r="A36" s="12"/>
      <c r="C36" s="90" t="s">
        <v>34</v>
      </c>
      <c r="D36" s="89">
        <f t="shared" si="2"/>
        <v>9</v>
      </c>
      <c r="E36" s="40">
        <f>COUNTA('Monitoria Anual - 2'!S38:S47)</f>
        <v>0</v>
      </c>
      <c r="F36" s="41">
        <f>COUNTA('Monitoria Anual - 2'!N38:N47)</f>
        <v>0</v>
      </c>
      <c r="G36" s="41">
        <f>COUNTA('Monitoria Anual - 2'!O38:O47)</f>
        <v>5</v>
      </c>
      <c r="H36" s="41">
        <f>COUNTA('Monitoria Anual - 2'!P38:P47)</f>
        <v>2</v>
      </c>
      <c r="I36" s="41">
        <f>COUNTA('Monitoria Anual - 2'!Q38:Q47)</f>
        <v>2</v>
      </c>
      <c r="J36" s="42">
        <f>COUNTA('Monitoria Anual - 2'!R38:R47)</f>
        <v>0</v>
      </c>
      <c r="W36" s="1"/>
      <c r="X36" s="12"/>
    </row>
    <row r="37" spans="1:24" x14ac:dyDescent="0.3">
      <c r="A37" s="12"/>
      <c r="C37" s="90" t="s">
        <v>35</v>
      </c>
      <c r="D37" s="89">
        <f t="shared" si="2"/>
        <v>3</v>
      </c>
      <c r="E37" s="40">
        <f>COUNTA('Monitoria Anual - 2'!S48:S50)</f>
        <v>0</v>
      </c>
      <c r="F37" s="41">
        <f>COUNTA('Monitoria Anual - 2'!N48:N50)</f>
        <v>1</v>
      </c>
      <c r="G37" s="41">
        <f>COUNTA('Monitoria Anual - 2'!O48:O50)</f>
        <v>1</v>
      </c>
      <c r="H37" s="41">
        <f>COUNTA('Monitoria Anual - 2'!P48:P50)</f>
        <v>0</v>
      </c>
      <c r="I37" s="41">
        <f>COUNTA('Monitoria Anual - 2'!Q48:Q50)</f>
        <v>1</v>
      </c>
      <c r="J37" s="42">
        <f>COUNTA('Monitoria Anual - 2'!R48:R50)</f>
        <v>0</v>
      </c>
      <c r="W37" s="1"/>
      <c r="X37" s="12"/>
    </row>
    <row r="38" spans="1:24" x14ac:dyDescent="0.3">
      <c r="A38" s="12"/>
      <c r="C38" s="90" t="s">
        <v>36</v>
      </c>
      <c r="D38" s="89">
        <f t="shared" si="2"/>
        <v>5</v>
      </c>
      <c r="E38" s="40">
        <f>COUNTA('Monitoria Anual - 2'!#REF!)</f>
        <v>1</v>
      </c>
      <c r="F38" s="41">
        <f>COUNTA('Monitoria Anual - 2'!#REF!)</f>
        <v>1</v>
      </c>
      <c r="G38" s="41">
        <f>COUNTA('Monitoria Anual - 2'!#REF!)</f>
        <v>1</v>
      </c>
      <c r="H38" s="41">
        <f>COUNTA('Monitoria Anual - 2'!#REF!)</f>
        <v>1</v>
      </c>
      <c r="I38" s="41">
        <f>COUNTA('Monitoria Anual - 2'!#REF!)</f>
        <v>1</v>
      </c>
      <c r="J38" s="42">
        <f>COUNTA('Monitoria Anual - 2'!#REF!)</f>
        <v>1</v>
      </c>
      <c r="W38" s="1"/>
      <c r="X38" s="12"/>
    </row>
    <row r="39" spans="1:24" x14ac:dyDescent="0.3">
      <c r="A39" s="12"/>
      <c r="C39" s="90" t="s">
        <v>37</v>
      </c>
      <c r="D39" s="89">
        <f t="shared" si="2"/>
        <v>5</v>
      </c>
      <c r="E39" s="40">
        <f>COUNTA('Monitoria Anual - 2'!#REF!)</f>
        <v>1</v>
      </c>
      <c r="F39" s="41">
        <f>COUNTA('Monitoria Anual - 2'!#REF!)</f>
        <v>1</v>
      </c>
      <c r="G39" s="41">
        <f>COUNTA('Monitoria Anual - 2'!#REF!)</f>
        <v>1</v>
      </c>
      <c r="H39" s="41">
        <f>COUNTA('Monitoria Anual - 2'!#REF!)</f>
        <v>1</v>
      </c>
      <c r="I39" s="41">
        <f>COUNTA('Monitoria Anual - 2'!#REF!)</f>
        <v>1</v>
      </c>
      <c r="J39" s="42">
        <f>COUNTA('Monitoria Anual - 2'!#REF!)</f>
        <v>1</v>
      </c>
      <c r="W39" s="1"/>
      <c r="X39" s="12"/>
    </row>
    <row r="40" spans="1:24" x14ac:dyDescent="0.3">
      <c r="A40" s="12"/>
      <c r="C40" s="90" t="s">
        <v>38</v>
      </c>
      <c r="D40" s="89">
        <f t="shared" si="2"/>
        <v>5</v>
      </c>
      <c r="E40" s="40">
        <f>COUNTA('Monitoria Anual - 2'!#REF!)</f>
        <v>1</v>
      </c>
      <c r="F40" s="41">
        <f>COUNTA('Monitoria Anual - 2'!#REF!)</f>
        <v>1</v>
      </c>
      <c r="G40" s="41">
        <f>COUNTA('Monitoria Anual - 2'!#REF!)</f>
        <v>1</v>
      </c>
      <c r="H40" s="41">
        <f>COUNTA('Monitoria Anual - 2'!#REF!)</f>
        <v>1</v>
      </c>
      <c r="I40" s="41">
        <f>COUNTA('Monitoria Anual - 2'!#REF!)</f>
        <v>1</v>
      </c>
      <c r="J40" s="42">
        <f>COUNTA('Monitoria Anual - 2'!#REF!)</f>
        <v>1</v>
      </c>
      <c r="W40" s="1"/>
      <c r="X40" s="12"/>
    </row>
    <row r="41" spans="1:24" ht="15" thickBot="1" x14ac:dyDescent="0.35">
      <c r="A41" s="12"/>
      <c r="C41" s="91" t="s">
        <v>39</v>
      </c>
      <c r="D41" s="118">
        <f t="shared" si="2"/>
        <v>5</v>
      </c>
      <c r="E41" s="43">
        <f>COUNTA('Monitoria Anual - 2'!#REF!)</f>
        <v>1</v>
      </c>
      <c r="F41" s="44">
        <f>COUNTA('Monitoria Anual - 2'!#REF!)</f>
        <v>1</v>
      </c>
      <c r="G41" s="44">
        <f>COUNTA('Monitoria Anual - 2'!#REF!)</f>
        <v>1</v>
      </c>
      <c r="H41" s="44">
        <f>COUNTA('Monitoria Anual - 2'!#REF!)</f>
        <v>1</v>
      </c>
      <c r="I41" s="44">
        <f>COUNTA('Monitoria Anual - 2'!#REF!)</f>
        <v>1</v>
      </c>
      <c r="J41" s="45">
        <f>COUNTA('Monitoria Anual - 2'!#REF!)</f>
        <v>1</v>
      </c>
      <c r="W41" s="1"/>
      <c r="X41" s="12"/>
    </row>
    <row r="42" spans="1:24" x14ac:dyDescent="0.3">
      <c r="A42" s="12"/>
      <c r="X42" s="12"/>
    </row>
    <row r="43" spans="1:24" x14ac:dyDescent="0.3">
      <c r="A43" s="12"/>
      <c r="B43" s="12"/>
      <c r="C43" s="12"/>
      <c r="D43" s="12"/>
      <c r="E43" s="12"/>
      <c r="F43" s="12"/>
      <c r="G43" s="12"/>
      <c r="H43" s="12"/>
      <c r="I43" s="12"/>
      <c r="J43" s="12"/>
      <c r="K43" s="12"/>
      <c r="L43" s="12"/>
      <c r="M43" s="12"/>
      <c r="N43" s="12"/>
      <c r="O43" s="12"/>
      <c r="P43" s="12"/>
      <c r="Q43" s="12"/>
      <c r="R43" s="12"/>
      <c r="S43" s="12"/>
      <c r="T43" s="12"/>
      <c r="U43" s="12"/>
      <c r="V43" s="12"/>
      <c r="W43" s="12"/>
      <c r="X43" s="12"/>
    </row>
  </sheetData>
  <sheetProtection password="ECFE" sheet="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41 G32:J41">
    <cfRule type="cellIs" dxfId="29" priority="1" stopIfTrue="1" operator="equal">
      <formula>0</formula>
    </cfRule>
  </conditionalFormatting>
  <pageMargins left="0.25" right="0.25" top="0.75" bottom="0.75" header="0.3" footer="0.3"/>
  <pageSetup paperSize="9" scale="51"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pageSetUpPr fitToPage="1"/>
  </sheetPr>
  <dimension ref="A1:AN333"/>
  <sheetViews>
    <sheetView showGridLines="0" topLeftCell="A4" zoomScale="80" zoomScaleNormal="80" workbookViewId="0">
      <pane xSplit="1" ySplit="10" topLeftCell="P51" activePane="bottomRight" state="frozen"/>
      <selection activeCell="A4" sqref="A4"/>
      <selection pane="topRight" activeCell="B4" sqref="B4"/>
      <selection pane="bottomLeft" activeCell="A11" sqref="A11"/>
      <selection pane="bottomRight" activeCell="T52" sqref="T52"/>
    </sheetView>
  </sheetViews>
  <sheetFormatPr defaultColWidth="8.88671875" defaultRowHeight="14.4" x14ac:dyDescent="0.3"/>
  <cols>
    <col min="1" max="1" width="24.88671875" style="15" customWidth="1"/>
    <col min="2" max="2" width="4.88671875" style="15" customWidth="1"/>
    <col min="3" max="3" width="72" style="15" customWidth="1"/>
    <col min="4" max="4" width="18.88671875" style="15" customWidth="1"/>
    <col min="5" max="5" width="12" style="15" customWidth="1"/>
    <col min="6" max="6" width="8.88671875" style="15" customWidth="1"/>
    <col min="7" max="7" width="10.33203125" style="15" customWidth="1"/>
    <col min="8" max="8" width="25.109375" style="15" customWidth="1"/>
    <col min="9" max="9" width="13.44140625" style="15" customWidth="1"/>
    <col min="10" max="10" width="17" style="15" customWidth="1"/>
    <col min="11" max="11" width="9.33203125" style="15" customWidth="1"/>
    <col min="12" max="12" width="11" style="15" customWidth="1"/>
    <col min="13" max="13" width="9.33203125" style="15" customWidth="1"/>
    <col min="14" max="14" width="12" style="70" customWidth="1"/>
    <col min="15" max="15" width="9.33203125" style="70" customWidth="1"/>
    <col min="16" max="16" width="10.33203125" style="70" customWidth="1"/>
    <col min="17" max="17" width="9.33203125" style="70" customWidth="1"/>
    <col min="18" max="18" width="8.5546875" style="70" customWidth="1"/>
    <col min="19" max="19" width="8.88671875" style="70" customWidth="1"/>
    <col min="20" max="20" width="77.88671875" style="15" customWidth="1"/>
    <col min="21" max="21" width="37.109375" style="15" customWidth="1"/>
    <col min="22" max="22" width="48.5546875" style="15" customWidth="1"/>
    <col min="23" max="23" width="19.6640625" style="15" customWidth="1"/>
    <col min="24" max="24" width="68.88671875" style="15" customWidth="1"/>
    <col min="25" max="25" width="39.6640625" style="15" customWidth="1"/>
    <col min="26" max="27" width="28.88671875" style="15" customWidth="1"/>
    <col min="28" max="32" width="18.6640625" style="15" customWidth="1"/>
    <col min="33" max="33" width="23" style="15" bestFit="1" customWidth="1"/>
    <col min="34" max="34" width="18.6640625" style="15" customWidth="1"/>
    <col min="35" max="35" width="22.6640625" style="15" customWidth="1"/>
    <col min="36" max="36" width="7" style="15" customWidth="1"/>
    <col min="37" max="39" width="8.88671875" style="15"/>
    <col min="40" max="40" width="8.88671875" style="15" hidden="1" customWidth="1"/>
    <col min="41" max="16384" width="8.88671875" style="15"/>
  </cols>
  <sheetData>
    <row r="1" spans="1:40" ht="33.75" customHeight="1" x14ac:dyDescent="0.3">
      <c r="A1" s="371" t="s">
        <v>97</v>
      </c>
      <c r="B1" s="371"/>
      <c r="C1" s="371"/>
      <c r="D1" s="371"/>
      <c r="E1" s="371"/>
      <c r="F1" s="371"/>
      <c r="G1" s="371"/>
      <c r="H1" s="371"/>
      <c r="I1" s="371"/>
      <c r="J1" s="371"/>
      <c r="K1" s="371"/>
      <c r="L1" s="371"/>
      <c r="M1" s="371"/>
      <c r="N1" s="371"/>
      <c r="O1" s="371"/>
      <c r="P1" s="371"/>
      <c r="Q1" s="371"/>
      <c r="R1" s="371"/>
      <c r="S1" s="371"/>
      <c r="T1" s="371"/>
      <c r="U1" s="371"/>
      <c r="V1" s="371"/>
      <c r="W1" s="371"/>
      <c r="X1" s="371"/>
      <c r="Y1" s="371"/>
      <c r="Z1" s="371"/>
      <c r="AA1" s="371"/>
      <c r="AB1" s="371"/>
      <c r="AC1" s="371"/>
      <c r="AD1" s="371"/>
      <c r="AE1" s="371"/>
      <c r="AF1" s="371"/>
      <c r="AG1" s="371"/>
      <c r="AH1" s="371"/>
      <c r="AI1" s="371"/>
      <c r="AJ1" s="23"/>
    </row>
    <row r="2" spans="1:40" s="50" customFormat="1" ht="33.75" customHeight="1" thickBot="1" x14ac:dyDescent="0.35">
      <c r="A2" s="372" t="s">
        <v>132</v>
      </c>
      <c r="B2" s="372"/>
      <c r="C2" s="372"/>
      <c r="D2" s="372"/>
      <c r="E2" s="372"/>
      <c r="F2" s="372"/>
      <c r="G2" s="372"/>
      <c r="H2" s="372"/>
      <c r="I2" s="372"/>
      <c r="J2" s="372"/>
      <c r="K2" s="372"/>
      <c r="L2" s="372"/>
      <c r="M2" s="372"/>
      <c r="N2" s="372"/>
      <c r="O2" s="372"/>
      <c r="P2" s="372"/>
      <c r="Q2" s="372"/>
      <c r="R2" s="372"/>
      <c r="S2" s="372"/>
      <c r="T2" s="372"/>
      <c r="U2" s="372"/>
      <c r="V2" s="372"/>
      <c r="W2" s="372"/>
      <c r="X2" s="372"/>
      <c r="Y2" s="372"/>
      <c r="Z2" s="372"/>
      <c r="AA2" s="372"/>
      <c r="AB2" s="372"/>
      <c r="AC2" s="372"/>
      <c r="AD2" s="372"/>
      <c r="AE2" s="372"/>
      <c r="AF2" s="372"/>
      <c r="AG2" s="372"/>
      <c r="AH2" s="372"/>
      <c r="AI2" s="372"/>
      <c r="AJ2" s="112"/>
    </row>
    <row r="3" spans="1:40" ht="15" thickTop="1" x14ac:dyDescent="0.3">
      <c r="AJ3" s="23"/>
    </row>
    <row r="4" spans="1:40" ht="33.75" customHeight="1" x14ac:dyDescent="0.3">
      <c r="A4" s="371" t="s">
        <v>97</v>
      </c>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23"/>
    </row>
    <row r="5" spans="1:40" s="50" customFormat="1" ht="33.75" customHeight="1" thickBot="1" x14ac:dyDescent="0.35">
      <c r="A5" s="372" t="s">
        <v>560</v>
      </c>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112"/>
    </row>
    <row r="6" spans="1:40" ht="1.5" customHeight="1" thickTop="1" x14ac:dyDescent="0.3">
      <c r="AJ6" s="23"/>
    </row>
    <row r="7" spans="1:40" ht="26.25" customHeight="1" x14ac:dyDescent="0.3">
      <c r="A7" s="196" t="s">
        <v>108</v>
      </c>
      <c r="B7" s="252" t="s">
        <v>290</v>
      </c>
      <c r="C7" s="255"/>
      <c r="D7" s="252"/>
      <c r="E7" s="252"/>
      <c r="F7" s="252"/>
      <c r="G7" s="253"/>
      <c r="H7" s="16"/>
      <c r="I7" s="16"/>
      <c r="J7" s="16"/>
      <c r="K7" s="16"/>
      <c r="L7" s="16"/>
      <c r="M7" s="16"/>
      <c r="N7" s="16"/>
      <c r="O7" s="16"/>
      <c r="P7" s="16"/>
      <c r="Q7" s="16"/>
      <c r="R7" s="16"/>
      <c r="S7" s="50"/>
      <c r="AJ7" s="23"/>
    </row>
    <row r="8" spans="1:40" ht="27" customHeight="1" x14ac:dyDescent="0.3">
      <c r="A8" s="196" t="s">
        <v>101</v>
      </c>
      <c r="B8" s="375" t="s">
        <v>561</v>
      </c>
      <c r="C8" s="376"/>
      <c r="D8" s="50"/>
      <c r="E8" s="50"/>
      <c r="F8" s="50"/>
      <c r="G8" s="50"/>
      <c r="H8" s="50"/>
      <c r="I8" s="50"/>
      <c r="J8" s="50"/>
      <c r="K8" s="50"/>
      <c r="L8" s="50"/>
      <c r="M8" s="70"/>
      <c r="AJ8" s="23"/>
      <c r="AN8" s="15" t="s">
        <v>96</v>
      </c>
    </row>
    <row r="9" spans="1:40" ht="23.25" hidden="1" customHeight="1" thickBot="1" x14ac:dyDescent="0.35">
      <c r="A9" s="63" t="s">
        <v>101</v>
      </c>
      <c r="B9" s="375" t="s">
        <v>446</v>
      </c>
      <c r="C9" s="376"/>
      <c r="D9" s="50"/>
      <c r="E9" s="50"/>
      <c r="F9" s="50"/>
      <c r="G9" s="50"/>
      <c r="H9" s="50"/>
      <c r="I9" s="50"/>
      <c r="J9" s="50"/>
      <c r="K9" s="50"/>
      <c r="L9" s="50"/>
      <c r="M9" s="70"/>
      <c r="AJ9" s="23"/>
      <c r="AN9" s="15" t="s">
        <v>96</v>
      </c>
    </row>
    <row r="10" spans="1:40" ht="15" hidden="1" thickBot="1" x14ac:dyDescent="0.35">
      <c r="AJ10" s="23"/>
      <c r="AN10" s="71" t="s">
        <v>45</v>
      </c>
    </row>
    <row r="11" spans="1:40" ht="27" hidden="1" customHeight="1" thickBot="1" x14ac:dyDescent="0.35">
      <c r="A11" s="297" t="s">
        <v>2</v>
      </c>
      <c r="B11" s="298"/>
      <c r="C11" s="298"/>
      <c r="D11" s="298"/>
      <c r="E11" s="298"/>
      <c r="F11" s="298"/>
      <c r="G11" s="298"/>
      <c r="H11" s="298"/>
      <c r="I11" s="298"/>
      <c r="J11" s="298"/>
      <c r="K11" s="298"/>
      <c r="L11" s="298"/>
      <c r="M11" s="299"/>
      <c r="N11" s="305" t="s">
        <v>41</v>
      </c>
      <c r="O11" s="306"/>
      <c r="P11" s="306"/>
      <c r="Q11" s="306"/>
      <c r="R11" s="306"/>
      <c r="S11" s="306"/>
      <c r="T11" s="306"/>
      <c r="U11" s="306"/>
      <c r="V11" s="306"/>
      <c r="W11" s="306"/>
      <c r="X11" s="307"/>
      <c r="Y11" s="337" t="s">
        <v>20</v>
      </c>
      <c r="Z11" s="338"/>
      <c r="AA11" s="338"/>
      <c r="AB11" s="338"/>
      <c r="AC11" s="338"/>
      <c r="AD11" s="338"/>
      <c r="AE11" s="338"/>
      <c r="AF11" s="338"/>
      <c r="AG11" s="338"/>
      <c r="AH11" s="338"/>
      <c r="AI11" s="339"/>
      <c r="AJ11" s="23"/>
    </row>
    <row r="12" spans="1:40" ht="64.5" hidden="1" customHeight="1" thickBot="1" x14ac:dyDescent="0.35">
      <c r="A12" s="342" t="s">
        <v>1</v>
      </c>
      <c r="B12" s="340" t="s">
        <v>57</v>
      </c>
      <c r="C12" s="340" t="s">
        <v>47</v>
      </c>
      <c r="D12" s="340" t="s">
        <v>48</v>
      </c>
      <c r="E12" s="344" t="s">
        <v>49</v>
      </c>
      <c r="F12" s="340" t="s">
        <v>50</v>
      </c>
      <c r="G12" s="340"/>
      <c r="H12" s="340" t="s">
        <v>51</v>
      </c>
      <c r="I12" s="346" t="s">
        <v>52</v>
      </c>
      <c r="J12" s="340" t="s">
        <v>53</v>
      </c>
      <c r="K12" s="353" t="s">
        <v>102</v>
      </c>
      <c r="L12" s="354"/>
      <c r="M12" s="346" t="s">
        <v>54</v>
      </c>
      <c r="N12" s="312" t="s">
        <v>3</v>
      </c>
      <c r="O12" s="314" t="s">
        <v>99</v>
      </c>
      <c r="P12" s="331" t="s">
        <v>4</v>
      </c>
      <c r="Q12" s="333" t="s">
        <v>5</v>
      </c>
      <c r="R12" s="325" t="s">
        <v>6</v>
      </c>
      <c r="S12" s="327" t="s">
        <v>7</v>
      </c>
      <c r="T12" s="329" t="s">
        <v>8</v>
      </c>
      <c r="U12" s="329" t="s">
        <v>9</v>
      </c>
      <c r="V12" s="329" t="s">
        <v>10</v>
      </c>
      <c r="W12" s="329" t="s">
        <v>11</v>
      </c>
      <c r="X12" s="308" t="s">
        <v>42</v>
      </c>
      <c r="Y12" s="310" t="s">
        <v>12</v>
      </c>
      <c r="Z12" s="301" t="s">
        <v>13</v>
      </c>
      <c r="AA12" s="303" t="s">
        <v>127</v>
      </c>
      <c r="AB12" s="301" t="s">
        <v>14</v>
      </c>
      <c r="AC12" s="301" t="s">
        <v>15</v>
      </c>
      <c r="AD12" s="301" t="s">
        <v>16</v>
      </c>
      <c r="AE12" s="301" t="s">
        <v>17</v>
      </c>
      <c r="AF12" s="350" t="s">
        <v>18</v>
      </c>
      <c r="AG12" s="301" t="s">
        <v>125</v>
      </c>
      <c r="AH12" s="301" t="s">
        <v>126</v>
      </c>
      <c r="AI12" s="348" t="s">
        <v>19</v>
      </c>
      <c r="AJ12" s="23"/>
    </row>
    <row r="13" spans="1:40" ht="32.25" customHeight="1" thickBot="1" x14ac:dyDescent="0.35">
      <c r="A13" s="343"/>
      <c r="B13" s="341"/>
      <c r="C13" s="341"/>
      <c r="D13" s="341"/>
      <c r="E13" s="345"/>
      <c r="F13" s="62" t="s">
        <v>55</v>
      </c>
      <c r="G13" s="62" t="s">
        <v>56</v>
      </c>
      <c r="H13" s="341"/>
      <c r="I13" s="347"/>
      <c r="J13" s="341"/>
      <c r="K13" s="114" t="s">
        <v>111</v>
      </c>
      <c r="L13" s="114" t="s">
        <v>112</v>
      </c>
      <c r="M13" s="347"/>
      <c r="N13" s="313"/>
      <c r="O13" s="315"/>
      <c r="P13" s="332"/>
      <c r="Q13" s="334"/>
      <c r="R13" s="326"/>
      <c r="S13" s="328"/>
      <c r="T13" s="330"/>
      <c r="U13" s="330"/>
      <c r="V13" s="330"/>
      <c r="W13" s="330"/>
      <c r="X13" s="309"/>
      <c r="Y13" s="311"/>
      <c r="Z13" s="302"/>
      <c r="AA13" s="304"/>
      <c r="AB13" s="302"/>
      <c r="AC13" s="302"/>
      <c r="AD13" s="302"/>
      <c r="AE13" s="302"/>
      <c r="AF13" s="351"/>
      <c r="AG13" s="302"/>
      <c r="AH13" s="302"/>
      <c r="AI13" s="349"/>
      <c r="AJ13" s="23"/>
    </row>
    <row r="14" spans="1:40" ht="105.75" customHeight="1" x14ac:dyDescent="0.3">
      <c r="A14" s="393" t="s">
        <v>546</v>
      </c>
      <c r="B14" s="115" t="s">
        <v>58</v>
      </c>
      <c r="C14" s="197" t="s">
        <v>371</v>
      </c>
      <c r="D14" s="197" t="s">
        <v>139</v>
      </c>
      <c r="E14" s="72"/>
      <c r="F14" s="205">
        <v>41821</v>
      </c>
      <c r="G14" s="205">
        <v>42917</v>
      </c>
      <c r="H14" s="206" t="s">
        <v>175</v>
      </c>
      <c r="I14" s="237">
        <v>150000</v>
      </c>
      <c r="J14" s="213" t="s">
        <v>439</v>
      </c>
      <c r="K14" s="72"/>
      <c r="L14" s="72"/>
      <c r="M14" s="72"/>
      <c r="N14" s="72"/>
      <c r="O14" s="73" t="s">
        <v>43</v>
      </c>
      <c r="P14" s="72"/>
      <c r="Q14" s="72"/>
      <c r="R14" s="72"/>
      <c r="S14" s="74"/>
      <c r="T14" s="245" t="s">
        <v>485</v>
      </c>
      <c r="U14" s="245" t="s">
        <v>486</v>
      </c>
      <c r="V14" s="72"/>
      <c r="W14" s="72" t="s">
        <v>203</v>
      </c>
      <c r="X14" s="245" t="s">
        <v>539</v>
      </c>
      <c r="Y14" s="72"/>
      <c r="Z14" s="72"/>
      <c r="AA14" s="72"/>
      <c r="AB14" s="72"/>
      <c r="AC14" s="246">
        <v>43070</v>
      </c>
      <c r="AD14" s="72"/>
      <c r="AE14" s="72"/>
      <c r="AF14" s="72"/>
      <c r="AG14" s="72"/>
      <c r="AH14" s="72"/>
      <c r="AI14" s="72" t="s">
        <v>567</v>
      </c>
      <c r="AJ14" s="23"/>
    </row>
    <row r="15" spans="1:40" ht="90.75" customHeight="1" x14ac:dyDescent="0.3">
      <c r="A15" s="394"/>
      <c r="B15" s="55" t="s">
        <v>59</v>
      </c>
      <c r="C15" s="198" t="s">
        <v>373</v>
      </c>
      <c r="D15" s="198" t="s">
        <v>140</v>
      </c>
      <c r="E15" s="75"/>
      <c r="F15" s="207">
        <v>42948</v>
      </c>
      <c r="G15" s="207">
        <v>43101</v>
      </c>
      <c r="H15" s="208" t="s">
        <v>176</v>
      </c>
      <c r="I15" s="238">
        <v>10000</v>
      </c>
      <c r="J15" s="214" t="s">
        <v>440</v>
      </c>
      <c r="K15" s="75"/>
      <c r="L15" s="75"/>
      <c r="M15" s="75"/>
      <c r="N15" s="72"/>
      <c r="O15" s="72"/>
      <c r="P15" s="72"/>
      <c r="Q15" s="72" t="s">
        <v>43</v>
      </c>
      <c r="R15" s="72"/>
      <c r="S15" s="74"/>
      <c r="T15" s="241" t="s">
        <v>454</v>
      </c>
      <c r="U15" s="241" t="s">
        <v>483</v>
      </c>
      <c r="V15" s="75"/>
      <c r="W15" s="75" t="s">
        <v>455</v>
      </c>
      <c r="X15" s="232" t="s">
        <v>540</v>
      </c>
      <c r="Y15" s="75"/>
      <c r="Z15" s="75"/>
      <c r="AA15" s="75"/>
      <c r="AB15" s="75"/>
      <c r="AC15" s="75"/>
      <c r="AD15" s="75"/>
      <c r="AE15" s="75"/>
      <c r="AF15" s="75"/>
      <c r="AG15" s="75"/>
      <c r="AH15" s="75"/>
      <c r="AI15" s="72" t="s">
        <v>567</v>
      </c>
      <c r="AJ15" s="23"/>
    </row>
    <row r="16" spans="1:40" ht="99" customHeight="1" x14ac:dyDescent="0.3">
      <c r="A16" s="394"/>
      <c r="B16" s="55" t="s">
        <v>60</v>
      </c>
      <c r="C16" s="198" t="s">
        <v>376</v>
      </c>
      <c r="D16" s="198" t="s">
        <v>141</v>
      </c>
      <c r="E16" s="75"/>
      <c r="F16" s="205">
        <v>41821</v>
      </c>
      <c r="G16" s="205">
        <v>42917</v>
      </c>
      <c r="H16" s="206" t="s">
        <v>175</v>
      </c>
      <c r="I16" s="238">
        <v>200000</v>
      </c>
      <c r="J16" s="214" t="s">
        <v>447</v>
      </c>
      <c r="K16" s="75"/>
      <c r="L16" s="75"/>
      <c r="M16" s="75"/>
      <c r="N16" s="72"/>
      <c r="O16" s="72"/>
      <c r="P16" s="72"/>
      <c r="Q16" s="72"/>
      <c r="R16" s="72" t="s">
        <v>43</v>
      </c>
      <c r="S16" s="74"/>
      <c r="T16" s="75" t="s">
        <v>487</v>
      </c>
      <c r="U16" s="232" t="s">
        <v>486</v>
      </c>
      <c r="V16" s="75"/>
      <c r="W16" s="75" t="s">
        <v>203</v>
      </c>
      <c r="X16" s="232" t="s">
        <v>488</v>
      </c>
      <c r="Y16" s="75"/>
      <c r="Z16" s="75"/>
      <c r="AA16" s="75"/>
      <c r="AB16" s="75"/>
      <c r="AC16" s="75"/>
      <c r="AD16" s="75"/>
      <c r="AE16" s="75"/>
      <c r="AF16" s="75"/>
      <c r="AG16" s="75"/>
      <c r="AH16" s="75"/>
      <c r="AI16" s="72" t="s">
        <v>567</v>
      </c>
      <c r="AJ16" s="23"/>
    </row>
    <row r="17" spans="1:36" ht="93" customHeight="1" x14ac:dyDescent="0.3">
      <c r="A17" s="394"/>
      <c r="B17" s="55" t="s">
        <v>61</v>
      </c>
      <c r="C17" s="198" t="s">
        <v>377</v>
      </c>
      <c r="D17" s="198" t="s">
        <v>141</v>
      </c>
      <c r="E17" s="75"/>
      <c r="F17" s="205">
        <v>41821</v>
      </c>
      <c r="G17" s="205">
        <v>42917</v>
      </c>
      <c r="H17" s="208" t="s">
        <v>293</v>
      </c>
      <c r="I17" s="238">
        <v>250000</v>
      </c>
      <c r="J17" s="214" t="s">
        <v>547</v>
      </c>
      <c r="K17" s="75"/>
      <c r="L17" s="75"/>
      <c r="M17" s="75"/>
      <c r="N17" s="72"/>
      <c r="O17" s="72"/>
      <c r="P17" s="72"/>
      <c r="Q17" s="72"/>
      <c r="R17" s="72" t="s">
        <v>43</v>
      </c>
      <c r="S17" s="74"/>
      <c r="T17" s="232" t="s">
        <v>489</v>
      </c>
      <c r="U17" s="232" t="s">
        <v>542</v>
      </c>
      <c r="V17" s="232" t="s">
        <v>482</v>
      </c>
      <c r="W17" s="75" t="s">
        <v>212</v>
      </c>
      <c r="X17" s="75"/>
      <c r="Y17" s="75"/>
      <c r="Z17" s="75"/>
      <c r="AA17" s="75"/>
      <c r="AB17" s="75"/>
      <c r="AC17" s="75"/>
      <c r="AD17" s="75"/>
      <c r="AE17" s="75"/>
      <c r="AF17" s="75"/>
      <c r="AG17" s="75"/>
      <c r="AH17" s="75"/>
      <c r="AI17" s="72" t="s">
        <v>567</v>
      </c>
      <c r="AJ17" s="23"/>
    </row>
    <row r="18" spans="1:36" ht="89.25" customHeight="1" x14ac:dyDescent="0.3">
      <c r="A18" s="395"/>
      <c r="B18" s="55" t="s">
        <v>62</v>
      </c>
      <c r="C18" s="198" t="s">
        <v>378</v>
      </c>
      <c r="D18" s="198" t="s">
        <v>142</v>
      </c>
      <c r="E18" s="75"/>
      <c r="F18" s="207">
        <v>41821</v>
      </c>
      <c r="G18" s="207">
        <v>43617</v>
      </c>
      <c r="H18" s="208" t="s">
        <v>177</v>
      </c>
      <c r="I18" s="238">
        <v>50000</v>
      </c>
      <c r="J18" s="214" t="s">
        <v>295</v>
      </c>
      <c r="K18" s="75"/>
      <c r="L18" s="75"/>
      <c r="M18" s="75"/>
      <c r="N18" s="72"/>
      <c r="O18" s="72"/>
      <c r="P18" s="72" t="s">
        <v>43</v>
      </c>
      <c r="Q18" s="72"/>
      <c r="R18" s="72"/>
      <c r="S18" s="74"/>
      <c r="T18" s="75" t="s">
        <v>506</v>
      </c>
      <c r="U18" s="75"/>
      <c r="V18" s="75"/>
      <c r="W18" s="75" t="s">
        <v>507</v>
      </c>
      <c r="X18" s="232" t="s">
        <v>529</v>
      </c>
      <c r="Y18" s="75"/>
      <c r="Z18" s="75"/>
      <c r="AA18" s="75"/>
      <c r="AB18" s="75"/>
      <c r="AC18" s="75"/>
      <c r="AD18" s="75"/>
      <c r="AE18" s="75"/>
      <c r="AF18" s="75"/>
      <c r="AG18" s="75"/>
      <c r="AH18" s="75"/>
      <c r="AI18" s="72" t="s">
        <v>567</v>
      </c>
      <c r="AJ18" s="23"/>
    </row>
    <row r="19" spans="1:36" ht="71.25" customHeight="1" x14ac:dyDescent="0.3">
      <c r="A19" s="396" t="s">
        <v>562</v>
      </c>
      <c r="B19" s="55" t="s">
        <v>63</v>
      </c>
      <c r="C19" s="199" t="s">
        <v>441</v>
      </c>
      <c r="D19" s="214" t="s">
        <v>442</v>
      </c>
      <c r="E19" s="75"/>
      <c r="F19" s="207">
        <v>42278</v>
      </c>
      <c r="G19" s="207">
        <v>42309</v>
      </c>
      <c r="H19" s="198" t="s">
        <v>303</v>
      </c>
      <c r="I19" s="238">
        <v>5000</v>
      </c>
      <c r="J19" s="214" t="s">
        <v>304</v>
      </c>
      <c r="K19" s="75"/>
      <c r="L19" s="75"/>
      <c r="M19" s="75"/>
      <c r="N19" s="72"/>
      <c r="O19" s="72"/>
      <c r="P19" s="72"/>
      <c r="Q19" s="72"/>
      <c r="R19" s="72" t="s">
        <v>43</v>
      </c>
      <c r="S19" s="74"/>
      <c r="T19" s="232" t="s">
        <v>490</v>
      </c>
      <c r="U19" s="75" t="s">
        <v>491</v>
      </c>
      <c r="V19" s="232" t="s">
        <v>492</v>
      </c>
      <c r="W19" s="75" t="s">
        <v>270</v>
      </c>
      <c r="X19" s="232" t="s">
        <v>493</v>
      </c>
      <c r="Y19" s="75"/>
      <c r="Z19" s="75"/>
      <c r="AA19" s="75"/>
      <c r="AB19" s="75"/>
      <c r="AC19" s="75"/>
      <c r="AD19" s="75"/>
      <c r="AE19" s="75"/>
      <c r="AF19" s="75"/>
      <c r="AG19" s="75"/>
      <c r="AH19" s="75"/>
      <c r="AI19" s="72" t="s">
        <v>567</v>
      </c>
      <c r="AJ19" s="23"/>
    </row>
    <row r="20" spans="1:36" ht="91.5" customHeight="1" x14ac:dyDescent="0.3">
      <c r="A20" s="394"/>
      <c r="B20" s="55" t="s">
        <v>64</v>
      </c>
      <c r="C20" s="199" t="s">
        <v>383</v>
      </c>
      <c r="D20" s="214" t="s">
        <v>144</v>
      </c>
      <c r="E20" s="75"/>
      <c r="F20" s="207">
        <v>41883</v>
      </c>
      <c r="G20" s="207">
        <v>43617</v>
      </c>
      <c r="H20" s="198" t="s">
        <v>443</v>
      </c>
      <c r="I20" s="238">
        <v>20000</v>
      </c>
      <c r="J20" s="214" t="s">
        <v>305</v>
      </c>
      <c r="K20" s="75"/>
      <c r="L20" s="75"/>
      <c r="M20" s="75"/>
      <c r="N20" s="72"/>
      <c r="O20" s="72"/>
      <c r="P20" s="72"/>
      <c r="Q20" s="72" t="s">
        <v>43</v>
      </c>
      <c r="R20" s="72"/>
      <c r="S20" s="74"/>
      <c r="T20" s="244" t="s">
        <v>463</v>
      </c>
      <c r="U20" s="232" t="s">
        <v>464</v>
      </c>
      <c r="V20" s="232" t="s">
        <v>465</v>
      </c>
      <c r="W20" s="75" t="s">
        <v>467</v>
      </c>
      <c r="X20" s="232" t="s">
        <v>466</v>
      </c>
      <c r="Y20" s="75"/>
      <c r="Z20" s="75"/>
      <c r="AA20" s="75"/>
      <c r="AB20" s="75"/>
      <c r="AC20" s="75"/>
      <c r="AD20" s="232" t="s">
        <v>283</v>
      </c>
      <c r="AE20" s="75"/>
      <c r="AF20" s="75"/>
      <c r="AG20" s="75"/>
      <c r="AH20" s="75"/>
      <c r="AI20" s="232" t="s">
        <v>569</v>
      </c>
      <c r="AJ20" s="23"/>
    </row>
    <row r="21" spans="1:36" ht="99.75" customHeight="1" x14ac:dyDescent="0.3">
      <c r="A21" s="394"/>
      <c r="B21" s="55" t="s">
        <v>65</v>
      </c>
      <c r="C21" s="200" t="s">
        <v>385</v>
      </c>
      <c r="D21" s="213" t="s">
        <v>145</v>
      </c>
      <c r="E21" s="72"/>
      <c r="F21" s="205">
        <v>41913</v>
      </c>
      <c r="G21" s="205">
        <v>43617</v>
      </c>
      <c r="H21" s="197" t="s">
        <v>303</v>
      </c>
      <c r="I21" s="237">
        <v>500000</v>
      </c>
      <c r="J21" s="213" t="s">
        <v>306</v>
      </c>
      <c r="K21" s="72"/>
      <c r="L21" s="72"/>
      <c r="M21" s="72"/>
      <c r="N21" s="72"/>
      <c r="O21" s="72"/>
      <c r="P21" s="72"/>
      <c r="Q21" s="72" t="s">
        <v>43</v>
      </c>
      <c r="R21" s="72"/>
      <c r="S21" s="74"/>
      <c r="T21" s="245" t="s">
        <v>494</v>
      </c>
      <c r="U21" s="72"/>
      <c r="V21" s="72" t="s">
        <v>478</v>
      </c>
      <c r="W21" s="72" t="s">
        <v>270</v>
      </c>
      <c r="X21" s="245" t="s">
        <v>479</v>
      </c>
      <c r="Y21" s="72"/>
      <c r="Z21" s="72"/>
      <c r="AA21" s="72"/>
      <c r="AB21" s="72"/>
      <c r="AC21" s="72"/>
      <c r="AD21" s="72"/>
      <c r="AE21" s="72"/>
      <c r="AF21" s="72"/>
      <c r="AG21" s="72"/>
      <c r="AH21" s="72"/>
      <c r="AI21" s="72" t="s">
        <v>567</v>
      </c>
      <c r="AJ21" s="23"/>
    </row>
    <row r="22" spans="1:36" ht="122.25" customHeight="1" x14ac:dyDescent="0.3">
      <c r="A22" s="394"/>
      <c r="B22" s="55" t="s">
        <v>66</v>
      </c>
      <c r="C22" s="199" t="s">
        <v>513</v>
      </c>
      <c r="D22" s="197" t="s">
        <v>146</v>
      </c>
      <c r="E22" s="72"/>
      <c r="F22" s="205">
        <v>41883</v>
      </c>
      <c r="G22" s="205">
        <v>43617</v>
      </c>
      <c r="H22" s="198" t="s">
        <v>177</v>
      </c>
      <c r="I22" s="237">
        <v>200000</v>
      </c>
      <c r="J22" s="213" t="s">
        <v>307</v>
      </c>
      <c r="K22" s="72"/>
      <c r="L22" s="72"/>
      <c r="M22" s="72"/>
      <c r="N22" s="72"/>
      <c r="O22" s="72"/>
      <c r="P22" s="72"/>
      <c r="Q22" s="72" t="s">
        <v>43</v>
      </c>
      <c r="R22" s="72"/>
      <c r="S22" s="74"/>
      <c r="T22" s="232" t="s">
        <v>511</v>
      </c>
      <c r="U22" s="72" t="s">
        <v>508</v>
      </c>
      <c r="V22" s="72" t="s">
        <v>509</v>
      </c>
      <c r="W22" s="72" t="s">
        <v>510</v>
      </c>
      <c r="X22" s="245" t="s">
        <v>512</v>
      </c>
      <c r="Y22" s="72"/>
      <c r="Z22" s="72"/>
      <c r="AA22" s="72"/>
      <c r="AB22" s="72"/>
      <c r="AC22" s="72"/>
      <c r="AD22" s="72"/>
      <c r="AE22" s="72"/>
      <c r="AF22" s="72"/>
      <c r="AG22" s="72"/>
      <c r="AH22" s="72"/>
      <c r="AI22" s="72" t="s">
        <v>567</v>
      </c>
      <c r="AJ22" s="23"/>
    </row>
    <row r="23" spans="1:36" ht="88.5" customHeight="1" x14ac:dyDescent="0.3">
      <c r="A23" s="394"/>
      <c r="B23" s="55" t="s">
        <v>67</v>
      </c>
      <c r="C23" s="254" t="s">
        <v>388</v>
      </c>
      <c r="D23" s="213" t="s">
        <v>147</v>
      </c>
      <c r="E23" s="72"/>
      <c r="F23" s="205">
        <v>42064</v>
      </c>
      <c r="G23" s="205">
        <v>42430</v>
      </c>
      <c r="H23" s="248" t="s">
        <v>181</v>
      </c>
      <c r="I23" s="237">
        <v>50000</v>
      </c>
      <c r="J23" s="213" t="s">
        <v>308</v>
      </c>
      <c r="K23" s="72"/>
      <c r="L23" s="72"/>
      <c r="M23" s="72"/>
      <c r="N23" s="72"/>
      <c r="O23" s="72" t="s">
        <v>43</v>
      </c>
      <c r="P23" s="72"/>
      <c r="Q23" s="72"/>
      <c r="R23" s="72"/>
      <c r="S23" s="74" t="s">
        <v>45</v>
      </c>
      <c r="T23" s="245" t="s">
        <v>495</v>
      </c>
      <c r="U23" s="72"/>
      <c r="V23" s="72"/>
      <c r="W23" s="72"/>
      <c r="X23" s="72"/>
      <c r="Y23" s="72"/>
      <c r="Z23" s="72"/>
      <c r="AA23" s="72"/>
      <c r="AB23" s="72"/>
      <c r="AC23" s="72"/>
      <c r="AD23" s="72"/>
      <c r="AE23" s="72"/>
      <c r="AF23" s="72"/>
      <c r="AG23" s="72"/>
      <c r="AH23" s="72"/>
      <c r="AI23" s="72"/>
      <c r="AJ23" s="23"/>
    </row>
    <row r="24" spans="1:36" ht="57.75" customHeight="1" x14ac:dyDescent="0.3">
      <c r="A24" s="394"/>
      <c r="B24" s="55" t="s">
        <v>68</v>
      </c>
      <c r="C24" s="254" t="s">
        <v>548</v>
      </c>
      <c r="D24" s="213" t="s">
        <v>148</v>
      </c>
      <c r="E24" s="72"/>
      <c r="F24" s="205">
        <v>41821</v>
      </c>
      <c r="G24" s="205">
        <v>43617</v>
      </c>
      <c r="H24" s="248" t="s">
        <v>182</v>
      </c>
      <c r="I24" s="237">
        <v>150000</v>
      </c>
      <c r="J24" s="213" t="s">
        <v>309</v>
      </c>
      <c r="K24" s="72"/>
      <c r="L24" s="72"/>
      <c r="M24" s="72"/>
      <c r="N24" s="72"/>
      <c r="O24" s="72" t="s">
        <v>43</v>
      </c>
      <c r="P24" s="72"/>
      <c r="Q24" s="72"/>
      <c r="R24" s="72"/>
      <c r="S24" s="74" t="s">
        <v>45</v>
      </c>
      <c r="T24" s="245" t="s">
        <v>497</v>
      </c>
      <c r="U24" s="72"/>
      <c r="V24" s="72"/>
      <c r="W24" s="72"/>
      <c r="X24" s="72"/>
      <c r="Y24" s="72"/>
      <c r="Z24" s="72"/>
      <c r="AA24" s="72"/>
      <c r="AB24" s="72"/>
      <c r="AC24" s="72"/>
      <c r="AD24" s="72"/>
      <c r="AE24" s="72"/>
      <c r="AF24" s="72"/>
      <c r="AG24" s="72"/>
      <c r="AH24" s="72"/>
      <c r="AI24" s="72"/>
      <c r="AJ24" s="23"/>
    </row>
    <row r="25" spans="1:36" ht="62.25" customHeight="1" x14ac:dyDescent="0.3">
      <c r="A25" s="395"/>
      <c r="B25" s="55" t="s">
        <v>69</v>
      </c>
      <c r="C25" s="200" t="s">
        <v>563</v>
      </c>
      <c r="D25" s="213" t="s">
        <v>149</v>
      </c>
      <c r="E25" s="72"/>
      <c r="F25" s="205">
        <v>41821</v>
      </c>
      <c r="G25" s="205">
        <v>43617</v>
      </c>
      <c r="H25" s="248" t="s">
        <v>183</v>
      </c>
      <c r="I25" s="237">
        <v>200000</v>
      </c>
      <c r="J25" s="213" t="s">
        <v>310</v>
      </c>
      <c r="K25" s="72"/>
      <c r="L25" s="72"/>
      <c r="M25" s="72"/>
      <c r="N25" s="72"/>
      <c r="O25" s="72"/>
      <c r="P25" s="72"/>
      <c r="Q25" s="72" t="s">
        <v>43</v>
      </c>
      <c r="R25" s="72"/>
      <c r="S25" s="74" t="s">
        <v>96</v>
      </c>
      <c r="T25" s="72" t="s">
        <v>496</v>
      </c>
      <c r="U25" s="72"/>
      <c r="V25" s="72"/>
      <c r="W25" s="72"/>
      <c r="X25" s="72"/>
      <c r="Y25" s="72"/>
      <c r="Z25" s="72"/>
      <c r="AA25" s="72"/>
      <c r="AB25" s="72"/>
      <c r="AC25" s="72"/>
      <c r="AD25" s="72"/>
      <c r="AE25" s="72"/>
      <c r="AF25" s="72"/>
      <c r="AG25" s="72"/>
      <c r="AH25" s="72"/>
      <c r="AI25" s="72" t="s">
        <v>567</v>
      </c>
      <c r="AJ25" s="23"/>
    </row>
    <row r="26" spans="1:36" ht="113.25" customHeight="1" x14ac:dyDescent="0.3">
      <c r="A26" s="396" t="s">
        <v>549</v>
      </c>
      <c r="B26" s="55" t="s">
        <v>70</v>
      </c>
      <c r="C26" s="214" t="s">
        <v>392</v>
      </c>
      <c r="D26" s="214" t="s">
        <v>150</v>
      </c>
      <c r="E26" s="75"/>
      <c r="F26" s="207">
        <v>41821</v>
      </c>
      <c r="G26" s="207">
        <v>43617</v>
      </c>
      <c r="H26" s="198" t="s">
        <v>317</v>
      </c>
      <c r="I26" s="238">
        <v>1500000</v>
      </c>
      <c r="J26" s="214" t="s">
        <v>318</v>
      </c>
      <c r="K26" s="75"/>
      <c r="L26" s="75"/>
      <c r="M26" s="75"/>
      <c r="N26" s="72"/>
      <c r="O26" s="72"/>
      <c r="P26" s="72" t="s">
        <v>43</v>
      </c>
      <c r="Q26" s="72"/>
      <c r="R26" s="72"/>
      <c r="S26" s="74"/>
      <c r="T26" s="232" t="s">
        <v>500</v>
      </c>
      <c r="U26" s="232" t="s">
        <v>480</v>
      </c>
      <c r="V26" s="232" t="s">
        <v>481</v>
      </c>
      <c r="W26" s="75" t="s">
        <v>270</v>
      </c>
      <c r="X26" s="232" t="s">
        <v>498</v>
      </c>
      <c r="Y26" s="232" t="s">
        <v>499</v>
      </c>
      <c r="Z26" s="75"/>
      <c r="AA26" s="75"/>
      <c r="AB26" s="75"/>
      <c r="AC26" s="75"/>
      <c r="AD26" s="75"/>
      <c r="AE26" s="75"/>
      <c r="AF26" s="75"/>
      <c r="AG26" s="75"/>
      <c r="AH26" s="75"/>
      <c r="AI26" s="72" t="s">
        <v>567</v>
      </c>
      <c r="AJ26" s="23"/>
    </row>
    <row r="27" spans="1:36" ht="65.25" customHeight="1" x14ac:dyDescent="0.3">
      <c r="A27" s="394"/>
      <c r="B27" s="55" t="s">
        <v>71</v>
      </c>
      <c r="C27" s="214" t="s">
        <v>435</v>
      </c>
      <c r="D27" s="214" t="s">
        <v>151</v>
      </c>
      <c r="E27" s="75"/>
      <c r="F27" s="207">
        <v>41821</v>
      </c>
      <c r="G27" s="207">
        <v>43617</v>
      </c>
      <c r="H27" s="198" t="s">
        <v>184</v>
      </c>
      <c r="I27" s="238">
        <v>300000</v>
      </c>
      <c r="J27" s="214" t="s">
        <v>319</v>
      </c>
      <c r="K27" s="75"/>
      <c r="L27" s="75"/>
      <c r="M27" s="75"/>
      <c r="N27" s="72"/>
      <c r="O27" s="72"/>
      <c r="P27" s="72"/>
      <c r="Q27" s="72" t="s">
        <v>43</v>
      </c>
      <c r="R27" s="72"/>
      <c r="S27" s="74"/>
      <c r="T27" s="232" t="s">
        <v>504</v>
      </c>
      <c r="U27" s="232" t="s">
        <v>503</v>
      </c>
      <c r="V27" s="75"/>
      <c r="W27" s="232" t="s">
        <v>501</v>
      </c>
      <c r="X27" s="232" t="s">
        <v>502</v>
      </c>
      <c r="Y27" s="75"/>
      <c r="Z27" s="75"/>
      <c r="AA27" s="75"/>
      <c r="AB27" s="75"/>
      <c r="AC27" s="75"/>
      <c r="AD27" s="75"/>
      <c r="AE27" s="75"/>
      <c r="AF27" s="75"/>
      <c r="AG27" s="75"/>
      <c r="AH27" s="75"/>
      <c r="AI27" s="72" t="s">
        <v>567</v>
      </c>
      <c r="AJ27" s="23"/>
    </row>
    <row r="28" spans="1:36" ht="64.5" customHeight="1" x14ac:dyDescent="0.3">
      <c r="A28" s="394"/>
      <c r="B28" s="55" t="s">
        <v>72</v>
      </c>
      <c r="C28" s="214" t="s">
        <v>396</v>
      </c>
      <c r="D28" s="214" t="s">
        <v>152</v>
      </c>
      <c r="E28" s="75"/>
      <c r="F28" s="207">
        <v>41821</v>
      </c>
      <c r="G28" s="207">
        <v>43617</v>
      </c>
      <c r="H28" s="198" t="s">
        <v>185</v>
      </c>
      <c r="I28" s="238">
        <v>300000</v>
      </c>
      <c r="J28" s="214" t="s">
        <v>320</v>
      </c>
      <c r="K28" s="75"/>
      <c r="L28" s="75"/>
      <c r="M28" s="75"/>
      <c r="N28" s="72"/>
      <c r="O28" s="72"/>
      <c r="P28" s="72"/>
      <c r="Q28" s="72" t="s">
        <v>43</v>
      </c>
      <c r="R28" s="72"/>
      <c r="S28" s="74"/>
      <c r="T28" s="242" t="s">
        <v>459</v>
      </c>
      <c r="U28" s="244" t="s">
        <v>543</v>
      </c>
      <c r="V28" s="244" t="s">
        <v>460</v>
      </c>
      <c r="W28" s="232" t="s">
        <v>329</v>
      </c>
      <c r="X28" s="75"/>
      <c r="Y28" s="75"/>
      <c r="Z28" s="75"/>
      <c r="AA28" s="75"/>
      <c r="AB28" s="75"/>
      <c r="AC28" s="75"/>
      <c r="AD28" s="75"/>
      <c r="AE28" s="75"/>
      <c r="AF28" s="75"/>
      <c r="AG28" s="75"/>
      <c r="AH28" s="75"/>
      <c r="AI28" s="72" t="s">
        <v>567</v>
      </c>
      <c r="AJ28" s="23"/>
    </row>
    <row r="29" spans="1:36" ht="30" customHeight="1" x14ac:dyDescent="0.3">
      <c r="A29" s="394"/>
      <c r="B29" s="55" t="s">
        <v>73</v>
      </c>
      <c r="C29" s="75" t="s">
        <v>448</v>
      </c>
      <c r="D29" s="72"/>
      <c r="E29" s="72"/>
      <c r="F29" s="72"/>
      <c r="G29" s="72"/>
      <c r="H29" s="72"/>
      <c r="I29" s="72"/>
      <c r="J29" s="72"/>
      <c r="K29" s="72"/>
      <c r="L29" s="72"/>
      <c r="M29" s="72"/>
      <c r="N29" s="72"/>
      <c r="O29" s="72"/>
      <c r="P29" s="72"/>
      <c r="Q29" s="72"/>
      <c r="R29" s="72"/>
      <c r="S29" s="74"/>
      <c r="T29" s="72"/>
      <c r="U29" s="72"/>
      <c r="V29" s="72"/>
      <c r="W29" s="72"/>
      <c r="X29" s="72"/>
      <c r="Y29" s="72"/>
      <c r="Z29" s="72"/>
      <c r="AA29" s="72"/>
      <c r="AB29" s="72"/>
      <c r="AC29" s="72"/>
      <c r="AD29" s="72"/>
      <c r="AE29" s="72"/>
      <c r="AF29" s="72"/>
      <c r="AG29" s="72"/>
      <c r="AH29" s="72"/>
      <c r="AI29" s="72"/>
      <c r="AJ29" s="23"/>
    </row>
    <row r="30" spans="1:36" ht="72" customHeight="1" x14ac:dyDescent="0.3">
      <c r="A30" s="394"/>
      <c r="B30" s="55" t="s">
        <v>74</v>
      </c>
      <c r="C30" s="198" t="s">
        <v>399</v>
      </c>
      <c r="D30" s="197" t="s">
        <v>154</v>
      </c>
      <c r="E30" s="72"/>
      <c r="F30" s="205">
        <v>42005</v>
      </c>
      <c r="G30" s="205">
        <v>43617</v>
      </c>
      <c r="H30" s="198" t="s">
        <v>185</v>
      </c>
      <c r="I30" s="236">
        <v>50000</v>
      </c>
      <c r="J30" s="197" t="s">
        <v>400</v>
      </c>
      <c r="K30" s="72"/>
      <c r="L30" s="72"/>
      <c r="M30" s="72"/>
      <c r="N30" s="72"/>
      <c r="O30" s="72"/>
      <c r="P30" s="72"/>
      <c r="Q30" s="72" t="s">
        <v>43</v>
      </c>
      <c r="R30" s="72"/>
      <c r="S30" s="74"/>
      <c r="T30" s="243" t="s">
        <v>461</v>
      </c>
      <c r="U30" s="72"/>
      <c r="V30" s="243" t="s">
        <v>462</v>
      </c>
      <c r="W30" s="245" t="s">
        <v>329</v>
      </c>
      <c r="X30" s="72"/>
      <c r="Y30" s="72"/>
      <c r="Z30" s="72"/>
      <c r="AA30" s="72"/>
      <c r="AB30" s="72"/>
      <c r="AC30" s="72"/>
      <c r="AD30" s="72"/>
      <c r="AE30" s="72"/>
      <c r="AF30" s="72"/>
      <c r="AG30" s="72"/>
      <c r="AH30" s="72"/>
      <c r="AI30" s="72" t="s">
        <v>567</v>
      </c>
      <c r="AJ30" s="23"/>
    </row>
    <row r="31" spans="1:36" ht="30" customHeight="1" x14ac:dyDescent="0.3">
      <c r="A31" s="394"/>
      <c r="B31" s="55" t="s">
        <v>75</v>
      </c>
      <c r="C31" s="75" t="s">
        <v>448</v>
      </c>
      <c r="D31" s="72"/>
      <c r="E31" s="72"/>
      <c r="F31" s="72"/>
      <c r="G31" s="72"/>
      <c r="H31" s="72"/>
      <c r="I31" s="72"/>
      <c r="J31" s="72"/>
      <c r="K31" s="72"/>
      <c r="L31" s="72"/>
      <c r="M31" s="72"/>
      <c r="N31" s="72"/>
      <c r="O31" s="72"/>
      <c r="P31" s="72"/>
      <c r="Q31" s="72"/>
      <c r="R31" s="72"/>
      <c r="S31" s="74"/>
      <c r="T31" s="72"/>
      <c r="U31" s="72"/>
      <c r="V31" s="72"/>
      <c r="W31" s="72"/>
      <c r="X31" s="72"/>
      <c r="Y31" s="72"/>
      <c r="Z31" s="72"/>
      <c r="AA31" s="72"/>
      <c r="AB31" s="72"/>
      <c r="AC31" s="72"/>
      <c r="AD31" s="72"/>
      <c r="AE31" s="72"/>
      <c r="AF31" s="72"/>
      <c r="AG31" s="72"/>
      <c r="AH31" s="72"/>
      <c r="AI31" s="72"/>
      <c r="AJ31" s="23"/>
    </row>
    <row r="32" spans="1:36" ht="109.2" customHeight="1" x14ac:dyDescent="0.3">
      <c r="A32" s="394"/>
      <c r="B32" s="55" t="s">
        <v>76</v>
      </c>
      <c r="C32" s="214" t="s">
        <v>436</v>
      </c>
      <c r="D32" s="221" t="s">
        <v>315</v>
      </c>
      <c r="E32" s="72"/>
      <c r="F32" s="239">
        <v>42370</v>
      </c>
      <c r="G32" s="240">
        <v>42552</v>
      </c>
      <c r="H32" s="221" t="s">
        <v>198</v>
      </c>
      <c r="I32" s="237"/>
      <c r="J32" s="221" t="s">
        <v>321</v>
      </c>
      <c r="K32" s="72"/>
      <c r="L32" s="72"/>
      <c r="M32" s="72"/>
      <c r="N32" s="72"/>
      <c r="O32" s="72" t="s">
        <v>43</v>
      </c>
      <c r="P32" s="72"/>
      <c r="Q32" s="72"/>
      <c r="R32" s="72"/>
      <c r="S32" s="74"/>
      <c r="T32" s="245" t="s">
        <v>473</v>
      </c>
      <c r="U32" s="72"/>
      <c r="V32" s="245" t="s">
        <v>474</v>
      </c>
      <c r="W32" s="72" t="s">
        <v>234</v>
      </c>
      <c r="X32" s="245" t="s">
        <v>475</v>
      </c>
      <c r="Y32" s="72"/>
      <c r="Z32" s="72"/>
      <c r="AA32" s="72"/>
      <c r="AB32" s="246">
        <v>43101</v>
      </c>
      <c r="AC32" s="246">
        <v>43252</v>
      </c>
      <c r="AD32" s="72"/>
      <c r="AE32" s="72"/>
      <c r="AF32" s="221" t="s">
        <v>505</v>
      </c>
      <c r="AG32" s="72"/>
      <c r="AH32" s="72"/>
      <c r="AI32" s="72" t="s">
        <v>567</v>
      </c>
      <c r="AJ32" s="23"/>
    </row>
    <row r="33" spans="1:36" ht="72" customHeight="1" x14ac:dyDescent="0.3">
      <c r="A33" s="395"/>
      <c r="B33" s="55" t="s">
        <v>77</v>
      </c>
      <c r="C33" s="214" t="s">
        <v>437</v>
      </c>
      <c r="D33" s="221" t="s">
        <v>316</v>
      </c>
      <c r="E33" s="72"/>
      <c r="F33" s="239">
        <v>42370</v>
      </c>
      <c r="G33" s="240">
        <v>42552</v>
      </c>
      <c r="H33" s="221" t="s">
        <v>198</v>
      </c>
      <c r="I33" s="237"/>
      <c r="J33" s="221" t="s">
        <v>322</v>
      </c>
      <c r="K33" s="72"/>
      <c r="L33" s="72"/>
      <c r="M33" s="72"/>
      <c r="N33" s="72"/>
      <c r="O33" s="72" t="s">
        <v>43</v>
      </c>
      <c r="P33" s="72"/>
      <c r="Q33" s="72"/>
      <c r="R33" s="72"/>
      <c r="S33" s="74"/>
      <c r="T33" s="245" t="s">
        <v>536</v>
      </c>
      <c r="U33" s="72"/>
      <c r="V33" s="245" t="s">
        <v>476</v>
      </c>
      <c r="W33" s="72" t="s">
        <v>234</v>
      </c>
      <c r="X33" s="245" t="s">
        <v>537</v>
      </c>
      <c r="Y33" s="72"/>
      <c r="Z33" s="72"/>
      <c r="AA33" s="72"/>
      <c r="AB33" s="246">
        <v>43101</v>
      </c>
      <c r="AC33" s="246">
        <v>43252</v>
      </c>
      <c r="AD33" s="72" t="s">
        <v>535</v>
      </c>
      <c r="AE33" s="72"/>
      <c r="AF33" s="72"/>
      <c r="AG33" s="72"/>
      <c r="AH33" s="72"/>
      <c r="AI33" s="72" t="s">
        <v>567</v>
      </c>
      <c r="AJ33" s="23"/>
    </row>
    <row r="34" spans="1:36" ht="69" customHeight="1" x14ac:dyDescent="0.3">
      <c r="A34" s="396" t="s">
        <v>553</v>
      </c>
      <c r="B34" s="55" t="s">
        <v>78</v>
      </c>
      <c r="C34" s="251" t="s">
        <v>403</v>
      </c>
      <c r="D34" s="214" t="s">
        <v>156</v>
      </c>
      <c r="E34" s="75"/>
      <c r="F34" s="207">
        <v>41821</v>
      </c>
      <c r="G34" s="207">
        <v>41974</v>
      </c>
      <c r="H34" s="249" t="s">
        <v>188</v>
      </c>
      <c r="I34" s="238">
        <v>5000</v>
      </c>
      <c r="J34" s="214" t="s">
        <v>337</v>
      </c>
      <c r="K34" s="75"/>
      <c r="L34" s="75"/>
      <c r="M34" s="75"/>
      <c r="N34" s="72"/>
      <c r="O34" s="72" t="s">
        <v>43</v>
      </c>
      <c r="P34" s="72"/>
      <c r="Q34" s="72"/>
      <c r="R34" s="72"/>
      <c r="S34" s="74" t="s">
        <v>45</v>
      </c>
      <c r="T34" s="75" t="s">
        <v>514</v>
      </c>
      <c r="U34" s="75"/>
      <c r="V34" s="75"/>
      <c r="W34" s="75"/>
      <c r="X34" s="75"/>
      <c r="Y34" s="75"/>
      <c r="Z34" s="75"/>
      <c r="AA34" s="75"/>
      <c r="AB34" s="75"/>
      <c r="AC34" s="75"/>
      <c r="AD34" s="75"/>
      <c r="AE34" s="75"/>
      <c r="AF34" s="75"/>
      <c r="AG34" s="75"/>
      <c r="AH34" s="75"/>
      <c r="AI34" s="75"/>
      <c r="AJ34" s="23"/>
    </row>
    <row r="35" spans="1:36" ht="75" customHeight="1" x14ac:dyDescent="0.3">
      <c r="A35" s="397"/>
      <c r="B35" s="55" t="s">
        <v>79</v>
      </c>
      <c r="C35" s="198" t="s">
        <v>404</v>
      </c>
      <c r="D35" s="214" t="s">
        <v>157</v>
      </c>
      <c r="E35" s="75"/>
      <c r="F35" s="207">
        <v>41821</v>
      </c>
      <c r="G35" s="207">
        <v>42186</v>
      </c>
      <c r="H35" s="249" t="s">
        <v>188</v>
      </c>
      <c r="I35" s="238">
        <v>10000</v>
      </c>
      <c r="J35" s="214" t="s">
        <v>338</v>
      </c>
      <c r="K35" s="75"/>
      <c r="L35" s="75"/>
      <c r="M35" s="75"/>
      <c r="N35" s="72"/>
      <c r="O35" s="72" t="s">
        <v>43</v>
      </c>
      <c r="P35" s="72"/>
      <c r="Q35" s="72"/>
      <c r="R35" s="72"/>
      <c r="S35" s="74"/>
      <c r="T35" s="75" t="s">
        <v>515</v>
      </c>
      <c r="U35" s="75"/>
      <c r="V35" s="75"/>
      <c r="W35" s="75"/>
      <c r="X35" s="232" t="s">
        <v>516</v>
      </c>
      <c r="Y35" s="75"/>
      <c r="Z35" s="75"/>
      <c r="AA35" s="75"/>
      <c r="AB35" s="75"/>
      <c r="AC35" s="247">
        <v>43344</v>
      </c>
      <c r="AD35" s="75" t="s">
        <v>234</v>
      </c>
      <c r="AE35" s="75"/>
      <c r="AF35" s="75"/>
      <c r="AG35" s="75"/>
      <c r="AH35" s="75"/>
      <c r="AI35" s="75" t="s">
        <v>567</v>
      </c>
      <c r="AJ35" s="23"/>
    </row>
    <row r="36" spans="1:36" ht="84.75" customHeight="1" x14ac:dyDescent="0.3">
      <c r="A36" s="397"/>
      <c r="B36" s="55" t="s">
        <v>80</v>
      </c>
      <c r="C36" s="251" t="s">
        <v>544</v>
      </c>
      <c r="D36" s="214" t="s">
        <v>158</v>
      </c>
      <c r="E36" s="75"/>
      <c r="F36" s="207">
        <v>42064</v>
      </c>
      <c r="G36" s="207">
        <v>43617</v>
      </c>
      <c r="H36" s="249" t="s">
        <v>188</v>
      </c>
      <c r="I36" s="238">
        <v>100000</v>
      </c>
      <c r="J36" s="214" t="s">
        <v>339</v>
      </c>
      <c r="K36" s="75"/>
      <c r="L36" s="75"/>
      <c r="M36" s="75"/>
      <c r="N36" s="72"/>
      <c r="O36" s="72" t="s">
        <v>43</v>
      </c>
      <c r="P36" s="72"/>
      <c r="Q36" s="72"/>
      <c r="R36" s="72"/>
      <c r="S36" s="74" t="s">
        <v>45</v>
      </c>
      <c r="T36" s="75" t="s">
        <v>514</v>
      </c>
      <c r="U36" s="75"/>
      <c r="V36" s="75"/>
      <c r="W36" s="75"/>
      <c r="X36" s="75"/>
      <c r="Y36" s="75"/>
      <c r="Z36" s="75"/>
      <c r="AA36" s="75"/>
      <c r="AB36" s="75"/>
      <c r="AC36" s="75"/>
      <c r="AD36" s="75"/>
      <c r="AE36" s="75"/>
      <c r="AF36" s="75"/>
      <c r="AG36" s="75"/>
      <c r="AH36" s="75"/>
      <c r="AI36" s="75" t="s">
        <v>567</v>
      </c>
      <c r="AJ36" s="23"/>
    </row>
    <row r="37" spans="1:36" ht="81.75" customHeight="1" x14ac:dyDescent="0.3">
      <c r="A37" s="397"/>
      <c r="B37" s="55" t="s">
        <v>81</v>
      </c>
      <c r="C37" s="198" t="s">
        <v>407</v>
      </c>
      <c r="D37" s="214" t="s">
        <v>159</v>
      </c>
      <c r="E37" s="75"/>
      <c r="F37" s="207">
        <v>41821</v>
      </c>
      <c r="G37" s="207">
        <v>43617</v>
      </c>
      <c r="H37" s="249" t="s">
        <v>189</v>
      </c>
      <c r="I37" s="238">
        <v>700000</v>
      </c>
      <c r="J37" s="214" t="s">
        <v>340</v>
      </c>
      <c r="K37" s="75"/>
      <c r="L37" s="75"/>
      <c r="M37" s="75"/>
      <c r="N37" s="72"/>
      <c r="O37" s="72" t="s">
        <v>43</v>
      </c>
      <c r="P37" s="72"/>
      <c r="Q37" s="72"/>
      <c r="R37" s="72"/>
      <c r="S37" s="74"/>
      <c r="T37" s="75" t="s">
        <v>518</v>
      </c>
      <c r="U37" s="75"/>
      <c r="V37" s="75"/>
      <c r="W37" s="75"/>
      <c r="X37" s="75"/>
      <c r="Y37" s="198" t="s">
        <v>517</v>
      </c>
      <c r="Z37" s="75"/>
      <c r="AA37" s="75"/>
      <c r="AB37" s="75"/>
      <c r="AC37" s="75"/>
      <c r="AD37" s="75" t="s">
        <v>234</v>
      </c>
      <c r="AE37" s="75"/>
      <c r="AF37" s="232" t="s">
        <v>185</v>
      </c>
      <c r="AG37" s="75"/>
      <c r="AH37" s="75"/>
      <c r="AI37" s="75"/>
      <c r="AJ37" s="23"/>
    </row>
    <row r="38" spans="1:36" ht="75.75" customHeight="1" x14ac:dyDescent="0.3">
      <c r="A38" s="397"/>
      <c r="B38" s="55" t="s">
        <v>82</v>
      </c>
      <c r="C38" s="198" t="s">
        <v>409</v>
      </c>
      <c r="D38" s="214" t="s">
        <v>160</v>
      </c>
      <c r="E38" s="75"/>
      <c r="F38" s="207">
        <v>41821</v>
      </c>
      <c r="G38" s="207">
        <v>43617</v>
      </c>
      <c r="H38" s="249" t="s">
        <v>181</v>
      </c>
      <c r="I38" s="238">
        <v>100000</v>
      </c>
      <c r="J38" s="214" t="s">
        <v>341</v>
      </c>
      <c r="K38" s="75"/>
      <c r="L38" s="75"/>
      <c r="M38" s="75"/>
      <c r="N38" s="72"/>
      <c r="O38" s="72" t="s">
        <v>43</v>
      </c>
      <c r="P38" s="72"/>
      <c r="Q38" s="72"/>
      <c r="R38" s="72"/>
      <c r="S38" s="74"/>
      <c r="T38" s="75"/>
      <c r="U38" s="75"/>
      <c r="V38" s="75"/>
      <c r="W38" s="75"/>
      <c r="X38" s="75"/>
      <c r="Y38" s="198" t="s">
        <v>519</v>
      </c>
      <c r="Z38" s="75"/>
      <c r="AA38" s="75"/>
      <c r="AB38" s="75"/>
      <c r="AC38" s="75"/>
      <c r="AD38" s="75" t="s">
        <v>228</v>
      </c>
      <c r="AE38" s="75"/>
      <c r="AF38" s="75"/>
      <c r="AG38" s="75"/>
      <c r="AH38" s="75"/>
      <c r="AI38" s="75" t="s">
        <v>567</v>
      </c>
      <c r="AJ38" s="23"/>
    </row>
    <row r="39" spans="1:36" ht="41.25" customHeight="1" x14ac:dyDescent="0.3">
      <c r="A39" s="397"/>
      <c r="B39" s="55" t="s">
        <v>83</v>
      </c>
      <c r="C39" s="251" t="s">
        <v>545</v>
      </c>
      <c r="D39" s="214" t="s">
        <v>161</v>
      </c>
      <c r="E39" s="75"/>
      <c r="F39" s="207">
        <v>41821</v>
      </c>
      <c r="G39" s="207">
        <v>43617</v>
      </c>
      <c r="H39" s="249" t="s">
        <v>190</v>
      </c>
      <c r="I39" s="238">
        <v>30000</v>
      </c>
      <c r="J39" s="214" t="s">
        <v>342</v>
      </c>
      <c r="K39" s="75"/>
      <c r="L39" s="75"/>
      <c r="M39" s="75"/>
      <c r="N39" s="72"/>
      <c r="O39" s="72" t="s">
        <v>43</v>
      </c>
      <c r="P39" s="72"/>
      <c r="Q39" s="72"/>
      <c r="R39" s="72"/>
      <c r="S39" s="74" t="s">
        <v>45</v>
      </c>
      <c r="T39" s="75" t="s">
        <v>518</v>
      </c>
      <c r="U39" s="75"/>
      <c r="V39" s="75"/>
      <c r="W39" s="75"/>
      <c r="X39" s="75"/>
      <c r="Y39" s="75"/>
      <c r="Z39" s="75"/>
      <c r="AA39" s="75"/>
      <c r="AB39" s="75"/>
      <c r="AC39" s="75"/>
      <c r="AD39" s="75"/>
      <c r="AE39" s="75"/>
      <c r="AF39" s="75"/>
      <c r="AG39" s="75"/>
      <c r="AH39" s="75"/>
      <c r="AI39" s="75"/>
      <c r="AJ39" s="23"/>
    </row>
    <row r="40" spans="1:36" ht="112.5" customHeight="1" x14ac:dyDescent="0.3">
      <c r="A40" s="398"/>
      <c r="B40" s="55" t="s">
        <v>84</v>
      </c>
      <c r="C40" s="198" t="s">
        <v>438</v>
      </c>
      <c r="D40" s="214" t="s">
        <v>162</v>
      </c>
      <c r="E40" s="75"/>
      <c r="F40" s="207">
        <v>42370</v>
      </c>
      <c r="G40" s="207">
        <v>43647</v>
      </c>
      <c r="H40" s="198" t="s">
        <v>279</v>
      </c>
      <c r="I40" s="238">
        <v>200000</v>
      </c>
      <c r="J40" s="214" t="s">
        <v>343</v>
      </c>
      <c r="K40" s="75"/>
      <c r="L40" s="75"/>
      <c r="M40" s="75"/>
      <c r="N40" s="72"/>
      <c r="O40" s="72"/>
      <c r="P40" s="72"/>
      <c r="Q40" s="72" t="s">
        <v>43</v>
      </c>
      <c r="R40" s="72"/>
      <c r="S40" s="74"/>
      <c r="T40" s="232" t="s">
        <v>520</v>
      </c>
      <c r="U40" s="232" t="s">
        <v>522</v>
      </c>
      <c r="V40" s="75"/>
      <c r="W40" s="232" t="s">
        <v>468</v>
      </c>
      <c r="X40" s="232" t="s">
        <v>521</v>
      </c>
      <c r="Y40" s="75"/>
      <c r="Z40" s="75"/>
      <c r="AA40" s="75"/>
      <c r="AB40" s="75"/>
      <c r="AC40" s="75"/>
      <c r="AD40" s="75"/>
      <c r="AE40" s="75"/>
      <c r="AF40" s="75"/>
      <c r="AG40" s="75"/>
      <c r="AH40" s="75"/>
      <c r="AI40" s="75" t="s">
        <v>567</v>
      </c>
      <c r="AJ40" s="23"/>
    </row>
    <row r="41" spans="1:36" ht="66.75" customHeight="1" x14ac:dyDescent="0.3">
      <c r="A41" s="396" t="s">
        <v>137</v>
      </c>
      <c r="B41" s="55" t="s">
        <v>85</v>
      </c>
      <c r="C41" s="250" t="s">
        <v>541</v>
      </c>
      <c r="D41" s="214" t="s">
        <v>163</v>
      </c>
      <c r="E41" s="75"/>
      <c r="F41" s="207">
        <v>41821</v>
      </c>
      <c r="G41" s="207">
        <v>42552</v>
      </c>
      <c r="H41" s="198" t="s">
        <v>192</v>
      </c>
      <c r="I41" s="238">
        <v>5000</v>
      </c>
      <c r="J41" s="214" t="s">
        <v>348</v>
      </c>
      <c r="K41" s="75"/>
      <c r="L41" s="75"/>
      <c r="M41" s="75"/>
      <c r="N41" s="72"/>
      <c r="O41" s="72" t="s">
        <v>43</v>
      </c>
      <c r="P41" s="72"/>
      <c r="Q41" s="72"/>
      <c r="R41" s="72"/>
      <c r="S41" s="74"/>
      <c r="T41" s="232" t="s">
        <v>449</v>
      </c>
      <c r="U41" s="232" t="s">
        <v>450</v>
      </c>
      <c r="V41" s="232" t="s">
        <v>451</v>
      </c>
      <c r="W41" s="75" t="s">
        <v>452</v>
      </c>
      <c r="X41" s="232" t="s">
        <v>453</v>
      </c>
      <c r="Y41" s="75"/>
      <c r="Z41" s="75"/>
      <c r="AA41" s="75"/>
      <c r="AB41" s="75"/>
      <c r="AC41" s="247">
        <v>43070</v>
      </c>
      <c r="AD41" s="75"/>
      <c r="AE41" s="75"/>
      <c r="AF41" s="75"/>
      <c r="AG41" s="75"/>
      <c r="AH41" s="75"/>
      <c r="AI41" s="232" t="s">
        <v>568</v>
      </c>
      <c r="AJ41" s="23"/>
    </row>
    <row r="42" spans="1:36" ht="78.75" customHeight="1" x14ac:dyDescent="0.3">
      <c r="A42" s="397"/>
      <c r="B42" s="55" t="s">
        <v>86</v>
      </c>
      <c r="C42" s="198" t="s">
        <v>414</v>
      </c>
      <c r="D42" s="214" t="s">
        <v>164</v>
      </c>
      <c r="E42" s="75"/>
      <c r="F42" s="207">
        <v>41821</v>
      </c>
      <c r="G42" s="207">
        <v>43617</v>
      </c>
      <c r="H42" s="198" t="s">
        <v>283</v>
      </c>
      <c r="I42" s="238">
        <v>500000</v>
      </c>
      <c r="J42" s="214" t="s">
        <v>349</v>
      </c>
      <c r="K42" s="75"/>
      <c r="L42" s="75"/>
      <c r="M42" s="75"/>
      <c r="N42" s="72"/>
      <c r="O42" s="72"/>
      <c r="P42" s="72"/>
      <c r="Q42" s="72" t="s">
        <v>43</v>
      </c>
      <c r="R42" s="72"/>
      <c r="S42" s="74"/>
      <c r="T42" s="244" t="s">
        <v>523</v>
      </c>
      <c r="U42" s="232" t="s">
        <v>469</v>
      </c>
      <c r="V42" s="232" t="s">
        <v>470</v>
      </c>
      <c r="W42" s="75" t="s">
        <v>362</v>
      </c>
      <c r="X42" s="75"/>
      <c r="Y42" s="75"/>
      <c r="Z42" s="75"/>
      <c r="AA42" s="75"/>
      <c r="AB42" s="75"/>
      <c r="AC42" s="75"/>
      <c r="AD42" s="75"/>
      <c r="AE42" s="75"/>
      <c r="AF42" s="75"/>
      <c r="AG42" s="75"/>
      <c r="AH42" s="75"/>
      <c r="AI42" s="75" t="s">
        <v>567</v>
      </c>
      <c r="AJ42" s="23"/>
    </row>
    <row r="43" spans="1:36" ht="30" customHeight="1" x14ac:dyDescent="0.3">
      <c r="A43" s="397"/>
      <c r="B43" s="55" t="s">
        <v>87</v>
      </c>
      <c r="C43" s="75" t="s">
        <v>448</v>
      </c>
      <c r="D43" s="75"/>
      <c r="E43" s="75"/>
      <c r="F43" s="75"/>
      <c r="G43" s="75"/>
      <c r="H43" s="75"/>
      <c r="I43" s="75"/>
      <c r="J43" s="75"/>
      <c r="K43" s="75"/>
      <c r="L43" s="75"/>
      <c r="M43" s="75"/>
      <c r="N43" s="72"/>
      <c r="O43" s="72"/>
      <c r="P43" s="72"/>
      <c r="Q43" s="72"/>
      <c r="R43" s="72"/>
      <c r="S43" s="74"/>
      <c r="T43" s="75"/>
      <c r="U43" s="75"/>
      <c r="V43" s="75"/>
      <c r="W43" s="75"/>
      <c r="X43" s="75"/>
      <c r="Y43" s="75"/>
      <c r="Z43" s="75"/>
      <c r="AA43" s="75"/>
      <c r="AB43" s="75"/>
      <c r="AC43" s="75"/>
      <c r="AD43" s="75"/>
      <c r="AE43" s="75"/>
      <c r="AF43" s="75"/>
      <c r="AG43" s="75"/>
      <c r="AH43" s="75"/>
      <c r="AI43" s="75" t="s">
        <v>567</v>
      </c>
      <c r="AJ43" s="23"/>
    </row>
    <row r="44" spans="1:36" ht="74.25" customHeight="1" x14ac:dyDescent="0.3">
      <c r="A44" s="397"/>
      <c r="B44" s="55" t="s">
        <v>88</v>
      </c>
      <c r="C44" s="198" t="s">
        <v>418</v>
      </c>
      <c r="D44" s="214" t="s">
        <v>166</v>
      </c>
      <c r="E44" s="75"/>
      <c r="F44" s="207">
        <v>41821</v>
      </c>
      <c r="G44" s="207">
        <v>43617</v>
      </c>
      <c r="H44" s="249" t="s">
        <v>194</v>
      </c>
      <c r="I44" s="238">
        <v>50000</v>
      </c>
      <c r="J44" s="214" t="s">
        <v>355</v>
      </c>
      <c r="K44" s="75"/>
      <c r="L44" s="75"/>
      <c r="M44" s="75"/>
      <c r="N44" s="72"/>
      <c r="O44" s="72"/>
      <c r="P44" s="72"/>
      <c r="Q44" s="72" t="s">
        <v>43</v>
      </c>
      <c r="R44" s="72"/>
      <c r="S44" s="74"/>
      <c r="T44" s="232" t="s">
        <v>524</v>
      </c>
      <c r="U44" s="75"/>
      <c r="V44" s="75"/>
      <c r="W44" s="75"/>
      <c r="X44" s="75"/>
      <c r="Y44" s="75"/>
      <c r="Z44" s="75"/>
      <c r="AA44" s="75"/>
      <c r="AB44" s="75"/>
      <c r="AC44" s="75"/>
      <c r="AD44" s="75"/>
      <c r="AE44" s="75"/>
      <c r="AF44" s="75"/>
      <c r="AG44" s="75"/>
      <c r="AH44" s="75"/>
      <c r="AI44" s="75" t="s">
        <v>567</v>
      </c>
      <c r="AJ44" s="23"/>
    </row>
    <row r="45" spans="1:36" ht="54.75" customHeight="1" x14ac:dyDescent="0.3">
      <c r="A45" s="397"/>
      <c r="B45" s="55" t="s">
        <v>89</v>
      </c>
      <c r="C45" s="198" t="s">
        <v>420</v>
      </c>
      <c r="D45" s="214" t="s">
        <v>444</v>
      </c>
      <c r="E45" s="75"/>
      <c r="F45" s="207">
        <v>41821</v>
      </c>
      <c r="G45" s="207">
        <v>43617</v>
      </c>
      <c r="H45" s="249" t="s">
        <v>195</v>
      </c>
      <c r="I45" s="238">
        <v>25000</v>
      </c>
      <c r="J45" s="214" t="s">
        <v>350</v>
      </c>
      <c r="K45" s="75"/>
      <c r="L45" s="75"/>
      <c r="M45" s="75"/>
      <c r="N45" s="72"/>
      <c r="O45" s="72" t="s">
        <v>43</v>
      </c>
      <c r="P45" s="72"/>
      <c r="Q45" s="72"/>
      <c r="R45" s="72"/>
      <c r="S45" s="74"/>
      <c r="T45" s="75" t="s">
        <v>526</v>
      </c>
      <c r="U45" s="75"/>
      <c r="V45" s="75"/>
      <c r="W45" s="75"/>
      <c r="X45" s="75"/>
      <c r="Y45" s="198" t="s">
        <v>525</v>
      </c>
      <c r="Z45" s="75"/>
      <c r="AA45" s="75"/>
      <c r="AB45" s="75"/>
      <c r="AC45" s="75"/>
      <c r="AD45" s="75" t="s">
        <v>527</v>
      </c>
      <c r="AE45" s="75"/>
      <c r="AF45" s="75"/>
      <c r="AG45" s="75"/>
      <c r="AH45" s="75"/>
      <c r="AI45" s="75" t="s">
        <v>567</v>
      </c>
      <c r="AJ45" s="23"/>
    </row>
    <row r="46" spans="1:36" ht="51.75" customHeight="1" x14ac:dyDescent="0.3">
      <c r="A46" s="397"/>
      <c r="B46" s="55" t="s">
        <v>90</v>
      </c>
      <c r="C46" s="251" t="s">
        <v>422</v>
      </c>
      <c r="D46" s="214" t="s">
        <v>168</v>
      </c>
      <c r="E46" s="75"/>
      <c r="F46" s="207">
        <v>41821</v>
      </c>
      <c r="G46" s="207">
        <v>43617</v>
      </c>
      <c r="H46" s="249" t="s">
        <v>196</v>
      </c>
      <c r="I46" s="238">
        <v>5000</v>
      </c>
      <c r="J46" s="214" t="s">
        <v>179</v>
      </c>
      <c r="K46" s="75"/>
      <c r="L46" s="75"/>
      <c r="M46" s="75"/>
      <c r="N46" s="72"/>
      <c r="O46" s="72" t="s">
        <v>43</v>
      </c>
      <c r="P46" s="72"/>
      <c r="Q46" s="72"/>
      <c r="R46" s="72"/>
      <c r="S46" s="74" t="s">
        <v>45</v>
      </c>
      <c r="T46" s="75" t="s">
        <v>538</v>
      </c>
      <c r="U46" s="75"/>
      <c r="V46" s="75"/>
      <c r="W46" s="75"/>
      <c r="X46" s="75"/>
      <c r="Y46" s="75"/>
      <c r="Z46" s="75"/>
      <c r="AA46" s="75"/>
      <c r="AB46" s="75"/>
      <c r="AC46" s="75"/>
      <c r="AD46" s="75"/>
      <c r="AE46" s="75"/>
      <c r="AF46" s="75"/>
      <c r="AG46" s="75"/>
      <c r="AH46" s="75"/>
      <c r="AI46" s="75"/>
      <c r="AJ46" s="23"/>
    </row>
    <row r="47" spans="1:36" ht="57" customHeight="1" x14ac:dyDescent="0.3">
      <c r="A47" s="397"/>
      <c r="B47" s="55" t="s">
        <v>91</v>
      </c>
      <c r="C47" s="198" t="s">
        <v>423</v>
      </c>
      <c r="D47" s="214" t="s">
        <v>169</v>
      </c>
      <c r="E47" s="75"/>
      <c r="F47" s="207">
        <v>41821</v>
      </c>
      <c r="G47" s="207">
        <v>43617</v>
      </c>
      <c r="H47" s="198" t="s">
        <v>197</v>
      </c>
      <c r="I47" s="238">
        <v>150000</v>
      </c>
      <c r="J47" s="214" t="s">
        <v>351</v>
      </c>
      <c r="K47" s="75"/>
      <c r="L47" s="75"/>
      <c r="M47" s="75"/>
      <c r="N47" s="72"/>
      <c r="O47" s="72"/>
      <c r="P47" s="72"/>
      <c r="Q47" s="72" t="s">
        <v>43</v>
      </c>
      <c r="R47" s="72"/>
      <c r="S47" s="74"/>
      <c r="T47" s="232" t="s">
        <v>528</v>
      </c>
      <c r="U47" s="232" t="s">
        <v>471</v>
      </c>
      <c r="V47" s="232" t="s">
        <v>472</v>
      </c>
      <c r="W47" s="75" t="s">
        <v>362</v>
      </c>
      <c r="X47" s="75"/>
      <c r="Y47" s="75"/>
      <c r="Z47" s="75"/>
      <c r="AA47" s="75"/>
      <c r="AB47" s="75"/>
      <c r="AC47" s="75"/>
      <c r="AD47" s="75"/>
      <c r="AE47" s="75"/>
      <c r="AF47" s="75"/>
      <c r="AG47" s="75"/>
      <c r="AH47" s="75"/>
      <c r="AI47" s="75" t="s">
        <v>567</v>
      </c>
      <c r="AJ47" s="23"/>
    </row>
    <row r="48" spans="1:36" ht="55.5" customHeight="1" x14ac:dyDescent="0.3">
      <c r="A48" s="397"/>
      <c r="B48" s="55" t="s">
        <v>92</v>
      </c>
      <c r="C48" s="198" t="s">
        <v>424</v>
      </c>
      <c r="D48" s="214" t="s">
        <v>170</v>
      </c>
      <c r="E48" s="75"/>
      <c r="F48" s="207">
        <v>41821</v>
      </c>
      <c r="G48" s="207">
        <v>42552</v>
      </c>
      <c r="H48" s="198" t="s">
        <v>198</v>
      </c>
      <c r="I48" s="238">
        <v>5000</v>
      </c>
      <c r="J48" s="214" t="s">
        <v>352</v>
      </c>
      <c r="K48" s="75"/>
      <c r="L48" s="75"/>
      <c r="M48" s="75"/>
      <c r="N48" s="72"/>
      <c r="O48" s="72" t="s">
        <v>43</v>
      </c>
      <c r="P48" s="72"/>
      <c r="Q48" s="72"/>
      <c r="R48" s="72"/>
      <c r="S48" s="74"/>
      <c r="T48" s="232" t="s">
        <v>360</v>
      </c>
      <c r="U48" s="75"/>
      <c r="V48" s="232" t="s">
        <v>366</v>
      </c>
      <c r="W48" s="75" t="s">
        <v>234</v>
      </c>
      <c r="X48" s="75"/>
      <c r="Y48" s="75"/>
      <c r="Z48" s="75"/>
      <c r="AA48" s="75"/>
      <c r="AB48" s="247">
        <v>43101</v>
      </c>
      <c r="AC48" s="247">
        <v>43252</v>
      </c>
      <c r="AD48" s="75"/>
      <c r="AE48" s="75"/>
      <c r="AF48" s="75"/>
      <c r="AG48" s="75"/>
      <c r="AH48" s="75"/>
      <c r="AI48" s="75" t="s">
        <v>567</v>
      </c>
      <c r="AJ48" s="23"/>
    </row>
    <row r="49" spans="1:36" ht="71.25" customHeight="1" x14ac:dyDescent="0.3">
      <c r="A49" s="397"/>
      <c r="B49" s="55" t="s">
        <v>93</v>
      </c>
      <c r="C49" s="198" t="s">
        <v>426</v>
      </c>
      <c r="D49" s="214" t="s">
        <v>171</v>
      </c>
      <c r="E49" s="75"/>
      <c r="F49" s="207">
        <v>42005</v>
      </c>
      <c r="G49" s="207">
        <v>42917</v>
      </c>
      <c r="H49" s="198" t="s">
        <v>198</v>
      </c>
      <c r="I49" s="238">
        <v>15000</v>
      </c>
      <c r="J49" s="214" t="s">
        <v>353</v>
      </c>
      <c r="K49" s="75"/>
      <c r="L49" s="75"/>
      <c r="M49" s="75"/>
      <c r="N49" s="72"/>
      <c r="O49" s="72" t="s">
        <v>43</v>
      </c>
      <c r="P49" s="72"/>
      <c r="Q49" s="72"/>
      <c r="R49" s="72"/>
      <c r="S49" s="74"/>
      <c r="T49" s="232" t="s">
        <v>477</v>
      </c>
      <c r="U49" s="75"/>
      <c r="V49" s="75"/>
      <c r="W49" s="75" t="s">
        <v>234</v>
      </c>
      <c r="X49" s="75"/>
      <c r="Y49" s="75"/>
      <c r="Z49" s="75"/>
      <c r="AA49" s="75"/>
      <c r="AB49" s="75"/>
      <c r="AC49" s="247">
        <v>43435</v>
      </c>
      <c r="AD49" s="75"/>
      <c r="AE49" s="75"/>
      <c r="AF49" s="75"/>
      <c r="AG49" s="75"/>
      <c r="AH49" s="75"/>
      <c r="AI49" s="75" t="s">
        <v>567</v>
      </c>
      <c r="AJ49" s="23"/>
    </row>
    <row r="50" spans="1:36" ht="89.25" customHeight="1" x14ac:dyDescent="0.3">
      <c r="A50" s="398"/>
      <c r="B50" s="55" t="s">
        <v>94</v>
      </c>
      <c r="C50" s="198" t="s">
        <v>427</v>
      </c>
      <c r="D50" s="214" t="s">
        <v>172</v>
      </c>
      <c r="E50" s="75"/>
      <c r="F50" s="207">
        <v>41821</v>
      </c>
      <c r="G50" s="207">
        <v>43617</v>
      </c>
      <c r="H50" s="249" t="s">
        <v>181</v>
      </c>
      <c r="I50" s="238">
        <v>5000</v>
      </c>
      <c r="J50" s="214" t="s">
        <v>354</v>
      </c>
      <c r="K50" s="75"/>
      <c r="L50" s="75"/>
      <c r="M50" s="75"/>
      <c r="N50" s="72"/>
      <c r="O50" s="72" t="s">
        <v>43</v>
      </c>
      <c r="P50" s="72"/>
      <c r="Q50" s="72"/>
      <c r="R50" s="72"/>
      <c r="S50" s="74"/>
      <c r="T50" s="75"/>
      <c r="U50" s="75"/>
      <c r="V50" s="75"/>
      <c r="W50" s="75"/>
      <c r="X50" s="75"/>
      <c r="Y50" s="198" t="s">
        <v>530</v>
      </c>
      <c r="Z50" s="75"/>
      <c r="AA50" s="75"/>
      <c r="AB50" s="75"/>
      <c r="AC50" s="75"/>
      <c r="AD50" s="75" t="s">
        <v>507</v>
      </c>
      <c r="AE50" s="75"/>
      <c r="AF50" s="75"/>
      <c r="AG50" s="75"/>
      <c r="AH50" s="75"/>
      <c r="AI50" s="75" t="s">
        <v>567</v>
      </c>
      <c r="AJ50" s="23"/>
    </row>
    <row r="51" spans="1:36" ht="92.25" customHeight="1" x14ac:dyDescent="0.3">
      <c r="A51" s="318" t="s">
        <v>138</v>
      </c>
      <c r="B51" s="55" t="s">
        <v>128</v>
      </c>
      <c r="C51" s="198" t="s">
        <v>428</v>
      </c>
      <c r="D51" s="214" t="s">
        <v>173</v>
      </c>
      <c r="E51" s="75"/>
      <c r="F51" s="207">
        <v>42156</v>
      </c>
      <c r="G51" s="207">
        <v>43647</v>
      </c>
      <c r="H51" s="198" t="s">
        <v>199</v>
      </c>
      <c r="I51" s="238">
        <v>5000</v>
      </c>
      <c r="J51" s="214" t="s">
        <v>368</v>
      </c>
      <c r="K51" s="75"/>
      <c r="L51" s="75"/>
      <c r="M51" s="75"/>
      <c r="N51" s="72"/>
      <c r="O51" s="72"/>
      <c r="P51" s="72"/>
      <c r="Q51" s="72" t="s">
        <v>43</v>
      </c>
      <c r="R51" s="72"/>
      <c r="S51" s="74"/>
      <c r="T51" s="232" t="s">
        <v>456</v>
      </c>
      <c r="U51" s="75"/>
      <c r="V51" s="232" t="s">
        <v>531</v>
      </c>
      <c r="W51" s="75" t="s">
        <v>457</v>
      </c>
      <c r="X51" s="232" t="s">
        <v>458</v>
      </c>
      <c r="Y51" s="75"/>
      <c r="Z51" s="75"/>
      <c r="AA51" s="75"/>
      <c r="AB51" s="75"/>
      <c r="AC51" s="75"/>
      <c r="AD51" s="232" t="s">
        <v>532</v>
      </c>
      <c r="AE51" s="75"/>
      <c r="AF51" s="75"/>
      <c r="AG51" s="75"/>
      <c r="AH51" s="75"/>
      <c r="AI51" s="75" t="s">
        <v>567</v>
      </c>
      <c r="AJ51" s="23"/>
    </row>
    <row r="52" spans="1:36" ht="73.5" customHeight="1" x14ac:dyDescent="0.3">
      <c r="A52" s="317"/>
      <c r="B52" s="55" t="s">
        <v>129</v>
      </c>
      <c r="C52" s="198" t="s">
        <v>430</v>
      </c>
      <c r="D52" s="214" t="s">
        <v>174</v>
      </c>
      <c r="E52" s="75"/>
      <c r="F52" s="207">
        <v>42917</v>
      </c>
      <c r="G52" s="207">
        <v>43617</v>
      </c>
      <c r="H52" s="198" t="s">
        <v>198</v>
      </c>
      <c r="I52" s="238">
        <v>200000</v>
      </c>
      <c r="J52" s="214" t="s">
        <v>369</v>
      </c>
      <c r="K52" s="75"/>
      <c r="L52" s="75"/>
      <c r="M52" s="75"/>
      <c r="N52" s="72"/>
      <c r="O52" s="72" t="s">
        <v>43</v>
      </c>
      <c r="P52" s="72"/>
      <c r="Q52" s="72"/>
      <c r="R52" s="72"/>
      <c r="S52" s="74"/>
      <c r="T52" s="75" t="s">
        <v>533</v>
      </c>
      <c r="U52" s="75"/>
      <c r="V52" s="75"/>
      <c r="W52" s="75"/>
      <c r="X52" s="75"/>
      <c r="Y52" s="198" t="s">
        <v>534</v>
      </c>
      <c r="Z52" s="75"/>
      <c r="AA52" s="75"/>
      <c r="AB52" s="247">
        <v>43344</v>
      </c>
      <c r="AC52" s="247"/>
      <c r="AD52" s="75"/>
      <c r="AE52" s="75"/>
      <c r="AF52" s="75" t="s">
        <v>535</v>
      </c>
      <c r="AG52" s="75"/>
      <c r="AH52" s="75"/>
      <c r="AI52" s="75" t="s">
        <v>567</v>
      </c>
      <c r="AJ52" s="23"/>
    </row>
    <row r="53" spans="1:36" ht="86.25" customHeight="1" x14ac:dyDescent="0.3">
      <c r="A53" s="319"/>
      <c r="B53" s="55" t="s">
        <v>130</v>
      </c>
      <c r="C53" s="198" t="s">
        <v>432</v>
      </c>
      <c r="D53" s="214" t="s">
        <v>174</v>
      </c>
      <c r="E53" s="75"/>
      <c r="F53" s="207">
        <v>42339</v>
      </c>
      <c r="G53" s="207">
        <v>43556</v>
      </c>
      <c r="H53" s="249" t="s">
        <v>194</v>
      </c>
      <c r="I53" s="238">
        <v>100000</v>
      </c>
      <c r="J53" s="214" t="s">
        <v>370</v>
      </c>
      <c r="K53" s="75"/>
      <c r="L53" s="75"/>
      <c r="M53" s="75"/>
      <c r="N53" s="72"/>
      <c r="O53" s="72" t="s">
        <v>43</v>
      </c>
      <c r="P53" s="72"/>
      <c r="Q53" s="72"/>
      <c r="R53" s="72"/>
      <c r="S53" s="74"/>
      <c r="T53" s="75" t="s">
        <v>533</v>
      </c>
      <c r="U53" s="75"/>
      <c r="V53" s="75"/>
      <c r="W53" s="75"/>
      <c r="X53" s="75"/>
      <c r="Y53" s="75"/>
      <c r="Z53" s="75"/>
      <c r="AA53" s="75"/>
      <c r="AB53" s="247">
        <v>43344</v>
      </c>
      <c r="AC53" s="247">
        <v>43617</v>
      </c>
      <c r="AD53" s="75" t="s">
        <v>362</v>
      </c>
      <c r="AE53" s="75"/>
      <c r="AF53" s="75"/>
      <c r="AG53" s="75"/>
      <c r="AH53" s="75"/>
      <c r="AI53" s="75" t="s">
        <v>567</v>
      </c>
      <c r="AJ53" s="23"/>
    </row>
    <row r="54" spans="1:36" x14ac:dyDescent="0.3">
      <c r="AJ54" s="23"/>
    </row>
    <row r="55" spans="1:36" x14ac:dyDescent="0.3">
      <c r="B55" s="76"/>
      <c r="AJ55" s="23"/>
    </row>
    <row r="56" spans="1:36" ht="15" thickBot="1" x14ac:dyDescent="0.35">
      <c r="L56" s="86"/>
      <c r="AJ56" s="23"/>
    </row>
    <row r="57" spans="1:36" ht="26.25" customHeight="1" thickBot="1" x14ac:dyDescent="0.35">
      <c r="A57" s="82" t="s">
        <v>104</v>
      </c>
      <c r="B57" s="83"/>
      <c r="C57" s="83"/>
      <c r="D57" s="83"/>
      <c r="E57" s="83"/>
      <c r="F57" s="83"/>
      <c r="G57" s="83"/>
      <c r="H57" s="83"/>
      <c r="I57" s="83"/>
      <c r="J57" s="83"/>
      <c r="K57" s="83"/>
      <c r="L57" s="85"/>
      <c r="M57" s="84"/>
      <c r="AJ57" s="23"/>
    </row>
    <row r="58" spans="1:36" ht="26.25" customHeight="1" thickBot="1" x14ac:dyDescent="0.35">
      <c r="A58" s="58"/>
      <c r="B58" s="59"/>
      <c r="C58" s="59"/>
      <c r="D58" s="60"/>
      <c r="E58" s="60"/>
      <c r="F58" s="60"/>
      <c r="G58" s="60"/>
      <c r="H58" s="60"/>
      <c r="I58" s="60"/>
      <c r="J58" s="60"/>
      <c r="K58" s="60"/>
      <c r="L58" s="60"/>
      <c r="M58" s="60"/>
      <c r="N58" s="60"/>
      <c r="AJ58" s="23"/>
    </row>
    <row r="59" spans="1:36" ht="43.5" customHeight="1" thickBot="1" x14ac:dyDescent="0.35">
      <c r="A59" s="64" t="s">
        <v>103</v>
      </c>
      <c r="B59" s="65"/>
      <c r="C59" s="66"/>
      <c r="AJ59" s="23"/>
    </row>
    <row r="60" spans="1:36" x14ac:dyDescent="0.3">
      <c r="AJ60" s="23"/>
    </row>
    <row r="61" spans="1:36" ht="15.6" x14ac:dyDescent="0.3">
      <c r="A61" s="322" t="s">
        <v>105</v>
      </c>
      <c r="B61" s="296" t="s">
        <v>57</v>
      </c>
      <c r="C61" s="296" t="s">
        <v>47</v>
      </c>
      <c r="D61" s="296" t="s">
        <v>48</v>
      </c>
      <c r="E61" s="324" t="s">
        <v>49</v>
      </c>
      <c r="F61" s="296" t="s">
        <v>50</v>
      </c>
      <c r="G61" s="296"/>
      <c r="H61" s="296" t="s">
        <v>51</v>
      </c>
      <c r="I61" s="296" t="s">
        <v>52</v>
      </c>
      <c r="J61" s="300" t="s">
        <v>53</v>
      </c>
      <c r="K61" s="300" t="s">
        <v>102</v>
      </c>
      <c r="L61" s="300"/>
      <c r="M61" s="300" t="s">
        <v>54</v>
      </c>
      <c r="N61" s="57"/>
      <c r="AJ61" s="23"/>
    </row>
    <row r="62" spans="1:36" ht="31.2" x14ac:dyDescent="0.3">
      <c r="A62" s="323"/>
      <c r="B62" s="296"/>
      <c r="C62" s="296"/>
      <c r="D62" s="296"/>
      <c r="E62" s="324"/>
      <c r="F62" s="61" t="s">
        <v>55</v>
      </c>
      <c r="G62" s="61" t="s">
        <v>56</v>
      </c>
      <c r="H62" s="296"/>
      <c r="I62" s="296"/>
      <c r="J62" s="300"/>
      <c r="K62" s="113" t="s">
        <v>111</v>
      </c>
      <c r="L62" s="113" t="s">
        <v>112</v>
      </c>
      <c r="M62" s="300"/>
      <c r="N62" s="50"/>
      <c r="AJ62" s="23"/>
    </row>
    <row r="63" spans="1:36" x14ac:dyDescent="0.3">
      <c r="A63" s="55"/>
      <c r="B63" s="55"/>
      <c r="C63" s="75"/>
      <c r="D63" s="75"/>
      <c r="E63" s="75"/>
      <c r="F63" s="75"/>
      <c r="G63" s="75"/>
      <c r="H63" s="75"/>
      <c r="I63" s="75"/>
      <c r="J63" s="72"/>
      <c r="K63" s="72"/>
      <c r="L63" s="72"/>
      <c r="M63" s="72"/>
      <c r="N63" s="50"/>
      <c r="AJ63" s="23"/>
    </row>
    <row r="64" spans="1:36" x14ac:dyDescent="0.3">
      <c r="A64" s="55"/>
      <c r="B64" s="55"/>
      <c r="C64" s="198"/>
      <c r="D64" s="75"/>
      <c r="E64" s="75"/>
      <c r="F64" s="75"/>
      <c r="G64" s="75"/>
      <c r="H64" s="75"/>
      <c r="I64" s="75"/>
      <c r="J64" s="75"/>
      <c r="K64" s="75"/>
      <c r="L64" s="75"/>
      <c r="M64" s="75"/>
      <c r="N64" s="50"/>
      <c r="AJ64" s="23"/>
    </row>
    <row r="65" spans="1:36" x14ac:dyDescent="0.3">
      <c r="A65" s="55"/>
      <c r="B65" s="55"/>
      <c r="C65" s="75"/>
      <c r="D65" s="75"/>
      <c r="E65" s="75"/>
      <c r="F65" s="75"/>
      <c r="G65" s="75"/>
      <c r="H65" s="75"/>
      <c r="I65" s="75"/>
      <c r="J65" s="75"/>
      <c r="K65" s="75"/>
      <c r="L65" s="75"/>
      <c r="M65" s="75"/>
      <c r="N65" s="50"/>
      <c r="AJ65" s="23"/>
    </row>
    <row r="66" spans="1:36" x14ac:dyDescent="0.3">
      <c r="A66" s="55"/>
      <c r="B66" s="55"/>
      <c r="C66" s="75"/>
      <c r="D66" s="75"/>
      <c r="E66" s="75"/>
      <c r="F66" s="75"/>
      <c r="G66" s="75"/>
      <c r="H66" s="75"/>
      <c r="I66" s="75"/>
      <c r="J66" s="75"/>
      <c r="K66" s="75"/>
      <c r="L66" s="75"/>
      <c r="M66" s="75"/>
      <c r="N66" s="50"/>
      <c r="AJ66" s="23"/>
    </row>
    <row r="67" spans="1:36" x14ac:dyDescent="0.3">
      <c r="A67" s="55"/>
      <c r="B67" s="55"/>
      <c r="C67" s="75"/>
      <c r="D67" s="75"/>
      <c r="E67" s="75"/>
      <c r="F67" s="75"/>
      <c r="G67" s="75"/>
      <c r="H67" s="75"/>
      <c r="I67" s="75"/>
      <c r="J67" s="75"/>
      <c r="K67" s="75"/>
      <c r="L67" s="75"/>
      <c r="M67" s="75"/>
      <c r="N67" s="50"/>
      <c r="AJ67" s="23"/>
    </row>
    <row r="68" spans="1:36" x14ac:dyDescent="0.3">
      <c r="A68" s="55"/>
      <c r="B68" s="55"/>
      <c r="C68" s="75"/>
      <c r="D68" s="75"/>
      <c r="E68" s="75"/>
      <c r="F68" s="75"/>
      <c r="G68" s="75"/>
      <c r="H68" s="75"/>
      <c r="I68" s="75"/>
      <c r="J68" s="75"/>
      <c r="K68" s="75"/>
      <c r="L68" s="75"/>
      <c r="M68" s="75"/>
      <c r="N68" s="50"/>
      <c r="AJ68" s="23"/>
    </row>
    <row r="69" spans="1:36" x14ac:dyDescent="0.3">
      <c r="A69" s="55"/>
      <c r="B69" s="55"/>
      <c r="C69" s="75"/>
      <c r="D69" s="75"/>
      <c r="E69" s="75"/>
      <c r="F69" s="75"/>
      <c r="G69" s="75"/>
      <c r="H69" s="75"/>
      <c r="I69" s="75"/>
      <c r="J69" s="75"/>
      <c r="K69" s="75"/>
      <c r="L69" s="75"/>
      <c r="M69" s="75"/>
      <c r="N69" s="50"/>
      <c r="AJ69" s="23"/>
    </row>
    <row r="70" spans="1:36" x14ac:dyDescent="0.3">
      <c r="A70" s="55"/>
      <c r="B70" s="55"/>
      <c r="C70" s="75"/>
      <c r="D70" s="75"/>
      <c r="E70" s="75"/>
      <c r="F70" s="75"/>
      <c r="G70" s="75"/>
      <c r="H70" s="75"/>
      <c r="I70" s="75"/>
      <c r="J70" s="75"/>
      <c r="K70" s="75"/>
      <c r="L70" s="75"/>
      <c r="M70" s="75"/>
      <c r="N70" s="50"/>
      <c r="AJ70" s="23"/>
    </row>
    <row r="71" spans="1:36" x14ac:dyDescent="0.3">
      <c r="A71" s="55"/>
      <c r="B71" s="55"/>
      <c r="C71" s="75"/>
      <c r="D71" s="75"/>
      <c r="E71" s="75"/>
      <c r="F71" s="75"/>
      <c r="G71" s="75"/>
      <c r="H71" s="75"/>
      <c r="I71" s="75"/>
      <c r="J71" s="75"/>
      <c r="K71" s="75"/>
      <c r="L71" s="75"/>
      <c r="M71" s="75"/>
      <c r="N71" s="50"/>
      <c r="AJ71" s="23"/>
    </row>
    <row r="72" spans="1:36" s="50" customFormat="1" x14ac:dyDescent="0.3">
      <c r="N72" s="77"/>
      <c r="O72" s="77"/>
      <c r="P72" s="77"/>
      <c r="Q72" s="77"/>
      <c r="R72" s="77"/>
      <c r="S72" s="77"/>
      <c r="AJ72" s="112"/>
    </row>
    <row r="73" spans="1:36" ht="15.6" x14ac:dyDescent="0.3">
      <c r="A73" s="322" t="s">
        <v>105</v>
      </c>
      <c r="B73" s="296" t="s">
        <v>57</v>
      </c>
      <c r="C73" s="296" t="s">
        <v>47</v>
      </c>
      <c r="D73" s="296" t="s">
        <v>48</v>
      </c>
      <c r="E73" s="324" t="s">
        <v>49</v>
      </c>
      <c r="F73" s="296" t="s">
        <v>50</v>
      </c>
      <c r="G73" s="296"/>
      <c r="H73" s="296" t="s">
        <v>51</v>
      </c>
      <c r="I73" s="296" t="s">
        <v>52</v>
      </c>
      <c r="J73" s="296" t="s">
        <v>53</v>
      </c>
      <c r="K73" s="300" t="s">
        <v>102</v>
      </c>
      <c r="L73" s="300"/>
      <c r="M73" s="296" t="s">
        <v>54</v>
      </c>
      <c r="N73" s="57"/>
      <c r="AJ73" s="23"/>
    </row>
    <row r="74" spans="1:36" ht="15" customHeight="1" x14ac:dyDescent="0.3">
      <c r="A74" s="323"/>
      <c r="B74" s="296"/>
      <c r="C74" s="296"/>
      <c r="D74" s="296"/>
      <c r="E74" s="324"/>
      <c r="F74" s="61" t="s">
        <v>55</v>
      </c>
      <c r="G74" s="61" t="s">
        <v>56</v>
      </c>
      <c r="H74" s="296"/>
      <c r="I74" s="296"/>
      <c r="J74" s="296"/>
      <c r="K74" s="113" t="s">
        <v>111</v>
      </c>
      <c r="L74" s="113" t="s">
        <v>112</v>
      </c>
      <c r="M74" s="296"/>
      <c r="N74" s="50"/>
      <c r="AJ74" s="23"/>
    </row>
    <row r="75" spans="1:36" x14ac:dyDescent="0.3">
      <c r="A75" s="55"/>
      <c r="B75" s="55"/>
      <c r="C75" s="75"/>
      <c r="D75" s="75"/>
      <c r="E75" s="75"/>
      <c r="F75" s="75"/>
      <c r="G75" s="75"/>
      <c r="H75" s="75"/>
      <c r="I75" s="75"/>
      <c r="J75" s="72"/>
      <c r="K75" s="72"/>
      <c r="L75" s="72"/>
      <c r="M75" s="72"/>
      <c r="N75" s="50"/>
      <c r="AJ75" s="23"/>
    </row>
    <row r="76" spans="1:36" x14ac:dyDescent="0.3">
      <c r="A76" s="55"/>
      <c r="B76" s="55"/>
      <c r="C76" s="75"/>
      <c r="D76" s="75"/>
      <c r="E76" s="75"/>
      <c r="F76" s="75"/>
      <c r="G76" s="75"/>
      <c r="H76" s="75"/>
      <c r="I76" s="75"/>
      <c r="J76" s="75"/>
      <c r="K76" s="75"/>
      <c r="L76" s="75"/>
      <c r="M76" s="75"/>
      <c r="N76" s="50"/>
      <c r="AJ76" s="23"/>
    </row>
    <row r="77" spans="1:36" x14ac:dyDescent="0.3">
      <c r="A77" s="55"/>
      <c r="B77" s="55"/>
      <c r="C77" s="75"/>
      <c r="D77" s="75"/>
      <c r="E77" s="75"/>
      <c r="F77" s="75"/>
      <c r="G77" s="75"/>
      <c r="H77" s="75"/>
      <c r="I77" s="75"/>
      <c r="J77" s="75"/>
      <c r="K77" s="75"/>
      <c r="L77" s="75"/>
      <c r="M77" s="75"/>
      <c r="N77" s="50"/>
      <c r="AJ77" s="23"/>
    </row>
    <row r="78" spans="1:36" x14ac:dyDescent="0.3">
      <c r="A78" s="55"/>
      <c r="B78" s="55"/>
      <c r="C78" s="75"/>
      <c r="D78" s="75"/>
      <c r="E78" s="75"/>
      <c r="F78" s="75"/>
      <c r="G78" s="75"/>
      <c r="H78" s="75"/>
      <c r="I78" s="75"/>
      <c r="J78" s="75"/>
      <c r="K78" s="75"/>
      <c r="L78" s="75"/>
      <c r="M78" s="75"/>
      <c r="N78" s="50"/>
      <c r="AJ78" s="23"/>
    </row>
    <row r="79" spans="1:36" x14ac:dyDescent="0.3">
      <c r="A79" s="55"/>
      <c r="B79" s="55"/>
      <c r="C79" s="75"/>
      <c r="D79" s="75"/>
      <c r="E79" s="75"/>
      <c r="F79" s="75"/>
      <c r="G79" s="75"/>
      <c r="H79" s="75"/>
      <c r="I79" s="75"/>
      <c r="J79" s="75"/>
      <c r="K79" s="75"/>
      <c r="L79" s="75"/>
      <c r="M79" s="75"/>
      <c r="N79" s="50"/>
      <c r="AJ79" s="23"/>
    </row>
    <row r="80" spans="1:36" x14ac:dyDescent="0.3">
      <c r="A80" s="55"/>
      <c r="B80" s="55"/>
      <c r="C80" s="75"/>
      <c r="D80" s="75"/>
      <c r="E80" s="75"/>
      <c r="F80" s="75"/>
      <c r="G80" s="75"/>
      <c r="H80" s="75"/>
      <c r="I80" s="75"/>
      <c r="J80" s="75"/>
      <c r="K80" s="75"/>
      <c r="L80" s="75"/>
      <c r="M80" s="75"/>
      <c r="N80" s="50"/>
      <c r="AJ80" s="23"/>
    </row>
    <row r="81" spans="1:36" x14ac:dyDescent="0.3">
      <c r="A81" s="55"/>
      <c r="B81" s="55"/>
      <c r="C81" s="75"/>
      <c r="D81" s="75"/>
      <c r="E81" s="75"/>
      <c r="F81" s="75"/>
      <c r="G81" s="75"/>
      <c r="H81" s="75"/>
      <c r="I81" s="75"/>
      <c r="J81" s="75"/>
      <c r="K81" s="75"/>
      <c r="L81" s="75"/>
      <c r="M81" s="75"/>
      <c r="N81" s="50"/>
      <c r="AJ81" s="23"/>
    </row>
    <row r="82" spans="1:36" x14ac:dyDescent="0.3">
      <c r="A82" s="55"/>
      <c r="B82" s="55"/>
      <c r="C82" s="75"/>
      <c r="D82" s="75"/>
      <c r="E82" s="75"/>
      <c r="F82" s="75"/>
      <c r="G82" s="75"/>
      <c r="H82" s="75"/>
      <c r="I82" s="75"/>
      <c r="J82" s="75"/>
      <c r="K82" s="75"/>
      <c r="L82" s="75"/>
      <c r="M82" s="75"/>
      <c r="N82" s="50"/>
      <c r="AJ82" s="23"/>
    </row>
    <row r="83" spans="1:36" x14ac:dyDescent="0.3">
      <c r="A83" s="55"/>
      <c r="B83" s="55"/>
      <c r="C83" s="75"/>
      <c r="D83" s="75"/>
      <c r="E83" s="75"/>
      <c r="F83" s="75"/>
      <c r="G83" s="75"/>
      <c r="H83" s="75"/>
      <c r="I83" s="75"/>
      <c r="J83" s="75"/>
      <c r="K83" s="75"/>
      <c r="L83" s="75"/>
      <c r="M83" s="75"/>
      <c r="N83" s="50"/>
      <c r="AJ83" s="23"/>
    </row>
    <row r="84" spans="1:36" x14ac:dyDescent="0.3">
      <c r="A84" s="50"/>
      <c r="B84" s="50"/>
      <c r="C84" s="50"/>
      <c r="D84" s="50"/>
      <c r="E84" s="50"/>
      <c r="F84" s="50"/>
      <c r="G84" s="50"/>
      <c r="H84" s="50"/>
      <c r="I84" s="50"/>
      <c r="J84" s="50"/>
      <c r="K84" s="50"/>
      <c r="L84" s="50"/>
      <c r="M84" s="50"/>
      <c r="N84" s="77"/>
      <c r="AJ84" s="23"/>
    </row>
    <row r="85" spans="1:36" ht="15.6" x14ac:dyDescent="0.3">
      <c r="A85" s="322" t="s">
        <v>105</v>
      </c>
      <c r="B85" s="296" t="s">
        <v>57</v>
      </c>
      <c r="C85" s="296" t="s">
        <v>47</v>
      </c>
      <c r="D85" s="296" t="s">
        <v>48</v>
      </c>
      <c r="E85" s="324" t="s">
        <v>49</v>
      </c>
      <c r="F85" s="296" t="s">
        <v>50</v>
      </c>
      <c r="G85" s="296"/>
      <c r="H85" s="296" t="s">
        <v>51</v>
      </c>
      <c r="I85" s="296" t="s">
        <v>52</v>
      </c>
      <c r="J85" s="296" t="s">
        <v>53</v>
      </c>
      <c r="K85" s="300" t="s">
        <v>102</v>
      </c>
      <c r="L85" s="300"/>
      <c r="M85" s="296" t="s">
        <v>54</v>
      </c>
      <c r="N85" s="57"/>
      <c r="AJ85" s="23"/>
    </row>
    <row r="86" spans="1:36" ht="15" customHeight="1" x14ac:dyDescent="0.3">
      <c r="A86" s="323"/>
      <c r="B86" s="296"/>
      <c r="C86" s="296"/>
      <c r="D86" s="296"/>
      <c r="E86" s="324"/>
      <c r="F86" s="61" t="s">
        <v>55</v>
      </c>
      <c r="G86" s="61" t="s">
        <v>56</v>
      </c>
      <c r="H86" s="296"/>
      <c r="I86" s="296"/>
      <c r="J86" s="296"/>
      <c r="K86" s="113" t="s">
        <v>111</v>
      </c>
      <c r="L86" s="113" t="s">
        <v>112</v>
      </c>
      <c r="M86" s="296"/>
      <c r="N86" s="50"/>
      <c r="AJ86" s="23"/>
    </row>
    <row r="87" spans="1:36" x14ac:dyDescent="0.3">
      <c r="A87" s="55"/>
      <c r="B87" s="55"/>
      <c r="C87" s="75"/>
      <c r="D87" s="75"/>
      <c r="E87" s="75"/>
      <c r="F87" s="75"/>
      <c r="G87" s="75"/>
      <c r="H87" s="75"/>
      <c r="I87" s="75"/>
      <c r="J87" s="72"/>
      <c r="K87" s="72"/>
      <c r="L87" s="72"/>
      <c r="M87" s="72"/>
      <c r="N87" s="50"/>
      <c r="AJ87" s="23"/>
    </row>
    <row r="88" spans="1:36" x14ac:dyDescent="0.3">
      <c r="A88" s="55"/>
      <c r="B88" s="55"/>
      <c r="C88" s="75"/>
      <c r="D88" s="75"/>
      <c r="E88" s="75"/>
      <c r="F88" s="75"/>
      <c r="G88" s="75"/>
      <c r="H88" s="75"/>
      <c r="I88" s="75"/>
      <c r="J88" s="75"/>
      <c r="K88" s="75"/>
      <c r="L88" s="75"/>
      <c r="M88" s="75"/>
      <c r="N88" s="50"/>
      <c r="AJ88" s="23"/>
    </row>
    <row r="89" spans="1:36" x14ac:dyDescent="0.3">
      <c r="A89" s="55"/>
      <c r="B89" s="55"/>
      <c r="C89" s="75"/>
      <c r="D89" s="75"/>
      <c r="E89" s="75"/>
      <c r="F89" s="75"/>
      <c r="G89" s="75"/>
      <c r="H89" s="75"/>
      <c r="I89" s="75"/>
      <c r="J89" s="75"/>
      <c r="K89" s="75"/>
      <c r="L89" s="75"/>
      <c r="M89" s="75"/>
      <c r="N89" s="50"/>
      <c r="AJ89" s="23"/>
    </row>
    <row r="90" spans="1:36" x14ac:dyDescent="0.3">
      <c r="A90" s="55"/>
      <c r="B90" s="55"/>
      <c r="C90" s="75"/>
      <c r="D90" s="75"/>
      <c r="E90" s="75"/>
      <c r="F90" s="75"/>
      <c r="G90" s="75"/>
      <c r="H90" s="75"/>
      <c r="I90" s="75"/>
      <c r="J90" s="75"/>
      <c r="K90" s="75"/>
      <c r="L90" s="75"/>
      <c r="M90" s="75"/>
      <c r="N90" s="50"/>
      <c r="AJ90" s="23"/>
    </row>
    <row r="91" spans="1:36" x14ac:dyDescent="0.3">
      <c r="A91" s="55"/>
      <c r="B91" s="55"/>
      <c r="C91" s="75"/>
      <c r="D91" s="75"/>
      <c r="E91" s="75"/>
      <c r="F91" s="75"/>
      <c r="G91" s="75"/>
      <c r="H91" s="75"/>
      <c r="I91" s="75"/>
      <c r="J91" s="75"/>
      <c r="K91" s="75"/>
      <c r="L91" s="75"/>
      <c r="M91" s="75"/>
      <c r="N91" s="50"/>
      <c r="AJ91" s="23"/>
    </row>
    <row r="92" spans="1:36" x14ac:dyDescent="0.3">
      <c r="A92" s="55"/>
      <c r="B92" s="55"/>
      <c r="C92" s="75"/>
      <c r="D92" s="75"/>
      <c r="E92" s="75"/>
      <c r="F92" s="75"/>
      <c r="G92" s="75"/>
      <c r="H92" s="75"/>
      <c r="I92" s="75"/>
      <c r="J92" s="75"/>
      <c r="K92" s="75"/>
      <c r="L92" s="75"/>
      <c r="M92" s="75"/>
      <c r="N92" s="50"/>
      <c r="AJ92" s="23"/>
    </row>
    <row r="93" spans="1:36" x14ac:dyDescent="0.3">
      <c r="A93" s="55"/>
      <c r="B93" s="55"/>
      <c r="C93" s="75"/>
      <c r="D93" s="75"/>
      <c r="E93" s="75"/>
      <c r="F93" s="75"/>
      <c r="G93" s="75"/>
      <c r="H93" s="75"/>
      <c r="I93" s="75"/>
      <c r="J93" s="75"/>
      <c r="K93" s="75"/>
      <c r="L93" s="75"/>
      <c r="M93" s="75"/>
      <c r="N93" s="50"/>
      <c r="AJ93" s="23"/>
    </row>
    <row r="94" spans="1:36" x14ac:dyDescent="0.3">
      <c r="A94" s="55"/>
      <c r="B94" s="55"/>
      <c r="C94" s="75"/>
      <c r="D94" s="75"/>
      <c r="E94" s="75"/>
      <c r="F94" s="75"/>
      <c r="G94" s="75"/>
      <c r="H94" s="75"/>
      <c r="I94" s="75"/>
      <c r="J94" s="75"/>
      <c r="K94" s="75"/>
      <c r="L94" s="75"/>
      <c r="M94" s="75"/>
      <c r="N94" s="50"/>
      <c r="AJ94" s="23"/>
    </row>
    <row r="95" spans="1:36" x14ac:dyDescent="0.3">
      <c r="A95" s="55"/>
      <c r="B95" s="55"/>
      <c r="C95" s="75"/>
      <c r="D95" s="75"/>
      <c r="E95" s="75"/>
      <c r="F95" s="75"/>
      <c r="G95" s="75"/>
      <c r="H95" s="75"/>
      <c r="I95" s="75"/>
      <c r="J95" s="75"/>
      <c r="K95" s="75"/>
      <c r="L95" s="75"/>
      <c r="M95" s="75"/>
      <c r="N95" s="50"/>
      <c r="AJ95" s="23"/>
    </row>
    <row r="96" spans="1:36" s="50" customFormat="1" x14ac:dyDescent="0.3">
      <c r="N96" s="77"/>
      <c r="O96" s="77"/>
      <c r="P96" s="77"/>
      <c r="Q96" s="77"/>
      <c r="R96" s="77"/>
      <c r="S96" s="77"/>
      <c r="AJ96" s="112"/>
    </row>
    <row r="97" spans="1:36" ht="15.6" x14ac:dyDescent="0.3">
      <c r="A97" s="355" t="s">
        <v>40</v>
      </c>
      <c r="B97" s="296" t="s">
        <v>57</v>
      </c>
      <c r="C97" s="296" t="s">
        <v>47</v>
      </c>
      <c r="D97" s="296" t="s">
        <v>48</v>
      </c>
      <c r="E97" s="324" t="s">
        <v>49</v>
      </c>
      <c r="F97" s="296" t="s">
        <v>50</v>
      </c>
      <c r="G97" s="296"/>
      <c r="H97" s="296" t="s">
        <v>51</v>
      </c>
      <c r="I97" s="296" t="s">
        <v>52</v>
      </c>
      <c r="J97" s="296" t="s">
        <v>53</v>
      </c>
      <c r="K97" s="300" t="s">
        <v>102</v>
      </c>
      <c r="L97" s="300"/>
      <c r="M97" s="296" t="s">
        <v>54</v>
      </c>
      <c r="N97" s="57"/>
      <c r="AJ97" s="23"/>
    </row>
    <row r="98" spans="1:36" ht="31.2" x14ac:dyDescent="0.3">
      <c r="A98" s="355"/>
      <c r="B98" s="296"/>
      <c r="C98" s="296"/>
      <c r="D98" s="296"/>
      <c r="E98" s="324"/>
      <c r="F98" s="61" t="s">
        <v>55</v>
      </c>
      <c r="G98" s="61" t="s">
        <v>56</v>
      </c>
      <c r="H98" s="296"/>
      <c r="I98" s="296"/>
      <c r="J98" s="296"/>
      <c r="K98" s="113" t="s">
        <v>111</v>
      </c>
      <c r="L98" s="113" t="s">
        <v>112</v>
      </c>
      <c r="M98" s="296"/>
      <c r="N98" s="50"/>
      <c r="AJ98" s="23"/>
    </row>
    <row r="99" spans="1:36" x14ac:dyDescent="0.3">
      <c r="A99" s="55"/>
      <c r="B99" s="55"/>
      <c r="C99" s="75"/>
      <c r="D99" s="75"/>
      <c r="E99" s="75"/>
      <c r="F99" s="75"/>
      <c r="G99" s="75"/>
      <c r="H99" s="75"/>
      <c r="I99" s="75"/>
      <c r="J99" s="72"/>
      <c r="K99" s="72"/>
      <c r="L99" s="72"/>
      <c r="M99" s="72"/>
      <c r="N99" s="50"/>
      <c r="AJ99" s="23"/>
    </row>
    <row r="100" spans="1:36" x14ac:dyDescent="0.3">
      <c r="A100" s="55"/>
      <c r="B100" s="55"/>
      <c r="C100" s="75"/>
      <c r="D100" s="75"/>
      <c r="E100" s="75"/>
      <c r="F100" s="75"/>
      <c r="G100" s="75"/>
      <c r="H100" s="75"/>
      <c r="I100" s="75"/>
      <c r="J100" s="75"/>
      <c r="K100" s="75"/>
      <c r="L100" s="75"/>
      <c r="M100" s="75"/>
      <c r="N100" s="50"/>
      <c r="AJ100" s="23"/>
    </row>
    <row r="101" spans="1:36" x14ac:dyDescent="0.3">
      <c r="A101" s="55"/>
      <c r="B101" s="55"/>
      <c r="C101" s="75"/>
      <c r="D101" s="75"/>
      <c r="E101" s="75"/>
      <c r="F101" s="75"/>
      <c r="G101" s="75"/>
      <c r="H101" s="75"/>
      <c r="I101" s="75"/>
      <c r="J101" s="75"/>
      <c r="K101" s="75"/>
      <c r="L101" s="75"/>
      <c r="M101" s="75"/>
      <c r="N101" s="50"/>
      <c r="AJ101" s="23"/>
    </row>
    <row r="102" spans="1:36" x14ac:dyDescent="0.3">
      <c r="A102" s="55"/>
      <c r="B102" s="55"/>
      <c r="C102" s="75"/>
      <c r="D102" s="75"/>
      <c r="E102" s="75"/>
      <c r="F102" s="75"/>
      <c r="G102" s="75"/>
      <c r="H102" s="75"/>
      <c r="I102" s="75"/>
      <c r="J102" s="75"/>
      <c r="K102" s="75"/>
      <c r="L102" s="75"/>
      <c r="M102" s="75"/>
      <c r="N102" s="50"/>
      <c r="AJ102" s="23"/>
    </row>
    <row r="103" spans="1:36" x14ac:dyDescent="0.3">
      <c r="A103" s="55"/>
      <c r="B103" s="55"/>
      <c r="C103" s="75"/>
      <c r="D103" s="75"/>
      <c r="E103" s="75"/>
      <c r="F103" s="75"/>
      <c r="G103" s="75"/>
      <c r="H103" s="75"/>
      <c r="I103" s="75"/>
      <c r="J103" s="75"/>
      <c r="K103" s="75"/>
      <c r="L103" s="75"/>
      <c r="M103" s="75"/>
      <c r="N103" s="50"/>
      <c r="AJ103" s="23"/>
    </row>
    <row r="104" spans="1:36" x14ac:dyDescent="0.3">
      <c r="A104" s="55"/>
      <c r="B104" s="55"/>
      <c r="C104" s="75"/>
      <c r="D104" s="75"/>
      <c r="E104" s="75"/>
      <c r="F104" s="75"/>
      <c r="G104" s="75"/>
      <c r="H104" s="75"/>
      <c r="I104" s="75"/>
      <c r="J104" s="75"/>
      <c r="K104" s="75"/>
      <c r="L104" s="75"/>
      <c r="M104" s="75"/>
      <c r="N104" s="50"/>
      <c r="AJ104" s="23"/>
    </row>
    <row r="105" spans="1:36" x14ac:dyDescent="0.3">
      <c r="A105" s="55"/>
      <c r="B105" s="55"/>
      <c r="C105" s="75"/>
      <c r="D105" s="75"/>
      <c r="E105" s="75"/>
      <c r="F105" s="75"/>
      <c r="G105" s="75"/>
      <c r="H105" s="75"/>
      <c r="I105" s="75"/>
      <c r="J105" s="75"/>
      <c r="K105" s="75"/>
      <c r="L105" s="75"/>
      <c r="M105" s="75"/>
      <c r="N105" s="50"/>
      <c r="AJ105" s="23"/>
    </row>
    <row r="106" spans="1:36" x14ac:dyDescent="0.3">
      <c r="A106" s="55"/>
      <c r="B106" s="55"/>
      <c r="C106" s="75"/>
      <c r="D106" s="75"/>
      <c r="E106" s="75"/>
      <c r="F106" s="75"/>
      <c r="G106" s="75"/>
      <c r="H106" s="75"/>
      <c r="I106" s="75"/>
      <c r="J106" s="75"/>
      <c r="K106" s="75"/>
      <c r="L106" s="75"/>
      <c r="M106" s="75"/>
      <c r="N106" s="50"/>
      <c r="AJ106" s="23"/>
    </row>
    <row r="107" spans="1:36" x14ac:dyDescent="0.3">
      <c r="A107" s="55"/>
      <c r="B107" s="55"/>
      <c r="C107" s="75"/>
      <c r="D107" s="75"/>
      <c r="E107" s="75"/>
      <c r="F107" s="75"/>
      <c r="G107" s="75"/>
      <c r="H107" s="75"/>
      <c r="I107" s="75"/>
      <c r="J107" s="75"/>
      <c r="K107" s="75"/>
      <c r="L107" s="75"/>
      <c r="M107" s="75"/>
      <c r="N107" s="50"/>
      <c r="AJ107" s="23"/>
    </row>
    <row r="108" spans="1:36" x14ac:dyDescent="0.3">
      <c r="A108" s="23"/>
      <c r="B108" s="23"/>
      <c r="C108" s="23"/>
      <c r="D108" s="23"/>
      <c r="E108" s="23"/>
      <c r="F108" s="23"/>
      <c r="G108" s="23"/>
      <c r="H108" s="23"/>
      <c r="I108" s="23"/>
      <c r="J108" s="23"/>
      <c r="K108" s="23"/>
      <c r="L108" s="23"/>
      <c r="M108" s="23"/>
      <c r="N108" s="111"/>
      <c r="O108" s="67"/>
      <c r="P108" s="67"/>
      <c r="Q108" s="67"/>
      <c r="R108" s="67"/>
      <c r="S108" s="67"/>
      <c r="T108" s="67"/>
      <c r="U108" s="67"/>
      <c r="V108" s="67"/>
      <c r="W108" s="67"/>
      <c r="X108" s="67"/>
      <c r="Y108" s="67"/>
      <c r="Z108" s="67"/>
      <c r="AA108" s="67"/>
      <c r="AB108" s="67"/>
      <c r="AC108" s="67"/>
      <c r="AD108" s="67"/>
      <c r="AE108" s="67"/>
      <c r="AF108" s="67"/>
      <c r="AG108" s="67"/>
      <c r="AH108" s="67"/>
      <c r="AI108" s="67"/>
      <c r="AJ108" s="23"/>
    </row>
    <row r="109" spans="1:36" x14ac:dyDescent="0.3">
      <c r="A109" s="23"/>
      <c r="B109" s="23"/>
      <c r="C109" s="23"/>
      <c r="D109" s="23"/>
      <c r="E109" s="23"/>
      <c r="F109" s="23"/>
      <c r="G109" s="23"/>
      <c r="H109" s="23"/>
      <c r="I109" s="23"/>
      <c r="J109" s="23"/>
      <c r="K109" s="23"/>
      <c r="L109" s="23"/>
      <c r="M109" s="23"/>
      <c r="N109" s="111"/>
      <c r="O109" s="67"/>
      <c r="P109" s="67"/>
      <c r="Q109" s="67"/>
      <c r="R109" s="67"/>
      <c r="S109" s="67"/>
      <c r="T109" s="67"/>
      <c r="U109" s="67"/>
      <c r="V109" s="67"/>
      <c r="W109" s="67"/>
      <c r="X109" s="67"/>
      <c r="Y109" s="67"/>
      <c r="Z109" s="67"/>
      <c r="AA109" s="67"/>
      <c r="AB109" s="67"/>
      <c r="AC109" s="67"/>
      <c r="AD109" s="67"/>
      <c r="AE109" s="67"/>
      <c r="AF109" s="67"/>
      <c r="AG109" s="67"/>
      <c r="AH109" s="67"/>
      <c r="AI109" s="67"/>
      <c r="AJ109" s="23"/>
    </row>
    <row r="110" spans="1:36" x14ac:dyDescent="0.3">
      <c r="N110" s="77"/>
    </row>
    <row r="111" spans="1:36" x14ac:dyDescent="0.3">
      <c r="N111" s="77"/>
    </row>
    <row r="112" spans="1:36" x14ac:dyDescent="0.3">
      <c r="N112" s="77"/>
    </row>
    <row r="113" spans="14:14" s="15" customFormat="1" x14ac:dyDescent="0.3">
      <c r="N113" s="77"/>
    </row>
    <row r="114" spans="14:14" s="15" customFormat="1" x14ac:dyDescent="0.3">
      <c r="N114" s="77"/>
    </row>
    <row r="115" spans="14:14" s="15" customFormat="1" x14ac:dyDescent="0.3">
      <c r="N115" s="77"/>
    </row>
    <row r="116" spans="14:14" s="15" customFormat="1" x14ac:dyDescent="0.3">
      <c r="N116" s="77"/>
    </row>
    <row r="117" spans="14:14" s="15" customFormat="1" x14ac:dyDescent="0.3">
      <c r="N117" s="77"/>
    </row>
    <row r="118" spans="14:14" s="15" customFormat="1" x14ac:dyDescent="0.3">
      <c r="N118" s="77"/>
    </row>
    <row r="119" spans="14:14" s="15" customFormat="1" x14ac:dyDescent="0.3">
      <c r="N119" s="77"/>
    </row>
    <row r="120" spans="14:14" s="15" customFormat="1" x14ac:dyDescent="0.3">
      <c r="N120" s="77"/>
    </row>
    <row r="121" spans="14:14" s="15" customFormat="1" x14ac:dyDescent="0.3">
      <c r="N121" s="77"/>
    </row>
    <row r="122" spans="14:14" s="15" customFormat="1" x14ac:dyDescent="0.3">
      <c r="N122" s="77"/>
    </row>
    <row r="123" spans="14:14" s="15" customFormat="1" x14ac:dyDescent="0.3">
      <c r="N123" s="77"/>
    </row>
    <row r="124" spans="14:14" s="15" customFormat="1" x14ac:dyDescent="0.3">
      <c r="N124" s="77"/>
    </row>
    <row r="125" spans="14:14" s="15" customFormat="1" x14ac:dyDescent="0.3">
      <c r="N125" s="77"/>
    </row>
    <row r="126" spans="14:14" s="15" customFormat="1" x14ac:dyDescent="0.3">
      <c r="N126" s="77"/>
    </row>
    <row r="127" spans="14:14" s="15" customFormat="1" x14ac:dyDescent="0.3">
      <c r="N127" s="77"/>
    </row>
    <row r="128" spans="14:14" s="15" customFormat="1" x14ac:dyDescent="0.3">
      <c r="N128" s="77"/>
    </row>
    <row r="129" spans="14:14" s="15" customFormat="1" x14ac:dyDescent="0.3">
      <c r="N129" s="77"/>
    </row>
    <row r="130" spans="14:14" s="15" customFormat="1" x14ac:dyDescent="0.3">
      <c r="N130" s="77"/>
    </row>
    <row r="131" spans="14:14" s="15" customFormat="1" x14ac:dyDescent="0.3">
      <c r="N131" s="77"/>
    </row>
    <row r="132" spans="14:14" s="15" customFormat="1" x14ac:dyDescent="0.3">
      <c r="N132" s="77"/>
    </row>
    <row r="133" spans="14:14" s="15" customFormat="1" x14ac:dyDescent="0.3">
      <c r="N133" s="77"/>
    </row>
    <row r="134" spans="14:14" s="15" customFormat="1" x14ac:dyDescent="0.3">
      <c r="N134" s="77"/>
    </row>
    <row r="135" spans="14:14" s="15" customFormat="1" x14ac:dyDescent="0.3">
      <c r="N135" s="77"/>
    </row>
    <row r="136" spans="14:14" s="15" customFormat="1" x14ac:dyDescent="0.3">
      <c r="N136" s="77"/>
    </row>
    <row r="137" spans="14:14" s="15" customFormat="1" x14ac:dyDescent="0.3">
      <c r="N137" s="77"/>
    </row>
    <row r="138" spans="14:14" s="15" customFormat="1" x14ac:dyDescent="0.3">
      <c r="N138" s="77"/>
    </row>
    <row r="139" spans="14:14" s="15" customFormat="1" x14ac:dyDescent="0.3">
      <c r="N139" s="77"/>
    </row>
    <row r="140" spans="14:14" s="15" customFormat="1" x14ac:dyDescent="0.3">
      <c r="N140" s="77"/>
    </row>
    <row r="141" spans="14:14" s="15" customFormat="1" x14ac:dyDescent="0.3">
      <c r="N141" s="77"/>
    </row>
    <row r="142" spans="14:14" s="15" customFormat="1" x14ac:dyDescent="0.3">
      <c r="N142" s="77"/>
    </row>
    <row r="143" spans="14:14" s="15" customFormat="1" x14ac:dyDescent="0.3">
      <c r="N143" s="77"/>
    </row>
    <row r="144" spans="14:14" s="15" customFormat="1" x14ac:dyDescent="0.3">
      <c r="N144" s="77"/>
    </row>
    <row r="145" spans="14:14" s="15" customFormat="1" x14ac:dyDescent="0.3">
      <c r="N145" s="77"/>
    </row>
    <row r="146" spans="14:14" s="15" customFormat="1" x14ac:dyDescent="0.3">
      <c r="N146" s="77"/>
    </row>
    <row r="147" spans="14:14" s="15" customFormat="1" x14ac:dyDescent="0.3">
      <c r="N147" s="77"/>
    </row>
    <row r="148" spans="14:14" s="15" customFormat="1" x14ac:dyDescent="0.3">
      <c r="N148" s="77"/>
    </row>
    <row r="149" spans="14:14" s="15" customFormat="1" x14ac:dyDescent="0.3">
      <c r="N149" s="77"/>
    </row>
    <row r="150" spans="14:14" s="15" customFormat="1" x14ac:dyDescent="0.3">
      <c r="N150" s="77"/>
    </row>
    <row r="151" spans="14:14" s="15" customFormat="1" x14ac:dyDescent="0.3">
      <c r="N151" s="77"/>
    </row>
    <row r="152" spans="14:14" s="15" customFormat="1" x14ac:dyDescent="0.3">
      <c r="N152" s="77"/>
    </row>
    <row r="153" spans="14:14" s="15" customFormat="1" x14ac:dyDescent="0.3">
      <c r="N153" s="77"/>
    </row>
    <row r="154" spans="14:14" s="15" customFormat="1" x14ac:dyDescent="0.3">
      <c r="N154" s="77"/>
    </row>
    <row r="155" spans="14:14" s="15" customFormat="1" x14ac:dyDescent="0.3">
      <c r="N155" s="77"/>
    </row>
    <row r="156" spans="14:14" s="15" customFormat="1" x14ac:dyDescent="0.3">
      <c r="N156" s="77"/>
    </row>
    <row r="157" spans="14:14" s="15" customFormat="1" x14ac:dyDescent="0.3">
      <c r="N157" s="77"/>
    </row>
    <row r="158" spans="14:14" s="15" customFormat="1" x14ac:dyDescent="0.3">
      <c r="N158" s="77"/>
    </row>
    <row r="159" spans="14:14" s="15" customFormat="1" x14ac:dyDescent="0.3">
      <c r="N159" s="77"/>
    </row>
    <row r="160" spans="14:14" s="15" customFormat="1" x14ac:dyDescent="0.3">
      <c r="N160" s="77"/>
    </row>
    <row r="161" spans="14:14" s="15" customFormat="1" x14ac:dyDescent="0.3">
      <c r="N161" s="77"/>
    </row>
    <row r="162" spans="14:14" s="15" customFormat="1" x14ac:dyDescent="0.3">
      <c r="N162" s="77"/>
    </row>
    <row r="163" spans="14:14" s="15" customFormat="1" x14ac:dyDescent="0.3">
      <c r="N163" s="77"/>
    </row>
    <row r="164" spans="14:14" s="15" customFormat="1" x14ac:dyDescent="0.3">
      <c r="N164" s="77"/>
    </row>
    <row r="165" spans="14:14" s="15" customFormat="1" x14ac:dyDescent="0.3">
      <c r="N165" s="77"/>
    </row>
    <row r="166" spans="14:14" s="15" customFormat="1" x14ac:dyDescent="0.3">
      <c r="N166" s="77"/>
    </row>
    <row r="167" spans="14:14" s="15" customFormat="1" x14ac:dyDescent="0.3">
      <c r="N167" s="77"/>
    </row>
    <row r="168" spans="14:14" s="15" customFormat="1" x14ac:dyDescent="0.3">
      <c r="N168" s="77"/>
    </row>
    <row r="169" spans="14:14" s="15" customFormat="1" x14ac:dyDescent="0.3">
      <c r="N169" s="77"/>
    </row>
    <row r="170" spans="14:14" s="15" customFormat="1" x14ac:dyDescent="0.3">
      <c r="N170" s="77"/>
    </row>
    <row r="171" spans="14:14" s="15" customFormat="1" x14ac:dyDescent="0.3">
      <c r="N171" s="77"/>
    </row>
    <row r="172" spans="14:14" s="15" customFormat="1" x14ac:dyDescent="0.3">
      <c r="N172" s="77"/>
    </row>
    <row r="173" spans="14:14" s="15" customFormat="1" x14ac:dyDescent="0.3">
      <c r="N173" s="77"/>
    </row>
    <row r="174" spans="14:14" s="15" customFormat="1" x14ac:dyDescent="0.3">
      <c r="N174" s="77"/>
    </row>
    <row r="175" spans="14:14" s="15" customFormat="1" x14ac:dyDescent="0.3">
      <c r="N175" s="77"/>
    </row>
    <row r="176" spans="14:14" s="15" customFormat="1" x14ac:dyDescent="0.3">
      <c r="N176" s="77"/>
    </row>
    <row r="177" spans="14:14" s="15" customFormat="1" x14ac:dyDescent="0.3">
      <c r="N177" s="77"/>
    </row>
    <row r="178" spans="14:14" s="15" customFormat="1" x14ac:dyDescent="0.3">
      <c r="N178" s="77"/>
    </row>
    <row r="179" spans="14:14" s="15" customFormat="1" x14ac:dyDescent="0.3">
      <c r="N179" s="77"/>
    </row>
    <row r="180" spans="14:14" s="15" customFormat="1" x14ac:dyDescent="0.3">
      <c r="N180" s="77"/>
    </row>
    <row r="181" spans="14:14" s="15" customFormat="1" x14ac:dyDescent="0.3">
      <c r="N181" s="77"/>
    </row>
    <row r="182" spans="14:14" s="15" customFormat="1" x14ac:dyDescent="0.3">
      <c r="N182" s="77"/>
    </row>
    <row r="183" spans="14:14" s="15" customFormat="1" x14ac:dyDescent="0.3">
      <c r="N183" s="77"/>
    </row>
    <row r="184" spans="14:14" s="15" customFormat="1" x14ac:dyDescent="0.3">
      <c r="N184" s="77"/>
    </row>
    <row r="185" spans="14:14" s="15" customFormat="1" x14ac:dyDescent="0.3">
      <c r="N185" s="77"/>
    </row>
    <row r="186" spans="14:14" s="15" customFormat="1" x14ac:dyDescent="0.3">
      <c r="N186" s="77"/>
    </row>
    <row r="187" spans="14:14" s="15" customFormat="1" x14ac:dyDescent="0.3">
      <c r="N187" s="77"/>
    </row>
    <row r="188" spans="14:14" s="15" customFormat="1" x14ac:dyDescent="0.3">
      <c r="N188" s="77"/>
    </row>
    <row r="189" spans="14:14" s="15" customFormat="1" x14ac:dyDescent="0.3">
      <c r="N189" s="77"/>
    </row>
    <row r="190" spans="14:14" s="15" customFormat="1" x14ac:dyDescent="0.3">
      <c r="N190" s="77"/>
    </row>
    <row r="191" spans="14:14" s="15" customFormat="1" x14ac:dyDescent="0.3">
      <c r="N191" s="77"/>
    </row>
    <row r="192" spans="14:14" s="15" customFormat="1" x14ac:dyDescent="0.3">
      <c r="N192" s="77"/>
    </row>
    <row r="193" spans="14:14" s="15" customFormat="1" x14ac:dyDescent="0.3">
      <c r="N193" s="77"/>
    </row>
    <row r="194" spans="14:14" s="15" customFormat="1" x14ac:dyDescent="0.3">
      <c r="N194" s="77"/>
    </row>
    <row r="195" spans="14:14" s="15" customFormat="1" x14ac:dyDescent="0.3">
      <c r="N195" s="77"/>
    </row>
    <row r="196" spans="14:14" s="15" customFormat="1" x14ac:dyDescent="0.3">
      <c r="N196" s="77"/>
    </row>
    <row r="197" spans="14:14" s="15" customFormat="1" x14ac:dyDescent="0.3">
      <c r="N197" s="77"/>
    </row>
    <row r="198" spans="14:14" s="15" customFormat="1" x14ac:dyDescent="0.3">
      <c r="N198" s="77"/>
    </row>
    <row r="199" spans="14:14" s="15" customFormat="1" x14ac:dyDescent="0.3">
      <c r="N199" s="77"/>
    </row>
    <row r="200" spans="14:14" s="15" customFormat="1" x14ac:dyDescent="0.3">
      <c r="N200" s="77"/>
    </row>
    <row r="201" spans="14:14" s="15" customFormat="1" x14ac:dyDescent="0.3">
      <c r="N201" s="77"/>
    </row>
    <row r="202" spans="14:14" s="15" customFormat="1" x14ac:dyDescent="0.3">
      <c r="N202" s="77"/>
    </row>
    <row r="203" spans="14:14" s="15" customFormat="1" x14ac:dyDescent="0.3">
      <c r="N203" s="77"/>
    </row>
    <row r="204" spans="14:14" s="15" customFormat="1" x14ac:dyDescent="0.3">
      <c r="N204" s="77"/>
    </row>
    <row r="205" spans="14:14" s="15" customFormat="1" x14ac:dyDescent="0.3">
      <c r="N205" s="77"/>
    </row>
    <row r="206" spans="14:14" s="15" customFormat="1" x14ac:dyDescent="0.3">
      <c r="N206" s="77"/>
    </row>
    <row r="207" spans="14:14" s="15" customFormat="1" x14ac:dyDescent="0.3">
      <c r="N207" s="77"/>
    </row>
    <row r="208" spans="14:14" s="15" customFormat="1" x14ac:dyDescent="0.3">
      <c r="N208" s="77"/>
    </row>
    <row r="209" spans="14:14" s="15" customFormat="1" x14ac:dyDescent="0.3">
      <c r="N209" s="77"/>
    </row>
    <row r="210" spans="14:14" s="15" customFormat="1" x14ac:dyDescent="0.3">
      <c r="N210" s="77"/>
    </row>
    <row r="211" spans="14:14" s="15" customFormat="1" x14ac:dyDescent="0.3">
      <c r="N211" s="77"/>
    </row>
    <row r="212" spans="14:14" s="15" customFormat="1" x14ac:dyDescent="0.3">
      <c r="N212" s="77"/>
    </row>
    <row r="213" spans="14:14" s="15" customFormat="1" x14ac:dyDescent="0.3">
      <c r="N213" s="77"/>
    </row>
    <row r="214" spans="14:14" s="15" customFormat="1" x14ac:dyDescent="0.3">
      <c r="N214" s="77"/>
    </row>
    <row r="215" spans="14:14" s="15" customFormat="1" x14ac:dyDescent="0.3">
      <c r="N215" s="77"/>
    </row>
    <row r="216" spans="14:14" s="15" customFormat="1" x14ac:dyDescent="0.3">
      <c r="N216" s="77"/>
    </row>
    <row r="217" spans="14:14" s="15" customFormat="1" x14ac:dyDescent="0.3">
      <c r="N217" s="77"/>
    </row>
    <row r="218" spans="14:14" s="15" customFormat="1" x14ac:dyDescent="0.3">
      <c r="N218" s="77"/>
    </row>
    <row r="219" spans="14:14" s="15" customFormat="1" x14ac:dyDescent="0.3">
      <c r="N219" s="77"/>
    </row>
    <row r="220" spans="14:14" s="15" customFormat="1" x14ac:dyDescent="0.3">
      <c r="N220" s="77"/>
    </row>
    <row r="221" spans="14:14" s="15" customFormat="1" x14ac:dyDescent="0.3">
      <c r="N221" s="77"/>
    </row>
    <row r="222" spans="14:14" s="15" customFormat="1" x14ac:dyDescent="0.3">
      <c r="N222" s="77"/>
    </row>
    <row r="223" spans="14:14" s="15" customFormat="1" x14ac:dyDescent="0.3">
      <c r="N223" s="77"/>
    </row>
    <row r="224" spans="14:14" s="15" customFormat="1" x14ac:dyDescent="0.3">
      <c r="N224" s="77"/>
    </row>
    <row r="225" spans="14:14" s="15" customFormat="1" x14ac:dyDescent="0.3">
      <c r="N225" s="77"/>
    </row>
    <row r="226" spans="14:14" s="15" customFormat="1" x14ac:dyDescent="0.3">
      <c r="N226" s="77"/>
    </row>
    <row r="227" spans="14:14" s="15" customFormat="1" x14ac:dyDescent="0.3">
      <c r="N227" s="70"/>
    </row>
    <row r="228" spans="14:14" s="15" customFormat="1" x14ac:dyDescent="0.3">
      <c r="N228" s="70"/>
    </row>
    <row r="229" spans="14:14" s="15" customFormat="1" x14ac:dyDescent="0.3">
      <c r="N229" s="70"/>
    </row>
    <row r="230" spans="14:14" s="15" customFormat="1" x14ac:dyDescent="0.3">
      <c r="N230" s="70"/>
    </row>
    <row r="231" spans="14:14" s="15" customFormat="1" x14ac:dyDescent="0.3">
      <c r="N231" s="70"/>
    </row>
    <row r="232" spans="14:14" s="15" customFormat="1" x14ac:dyDescent="0.3">
      <c r="N232" s="70"/>
    </row>
    <row r="233" spans="14:14" s="15" customFormat="1" x14ac:dyDescent="0.3">
      <c r="N233" s="70"/>
    </row>
    <row r="234" spans="14:14" s="15" customFormat="1" x14ac:dyDescent="0.3">
      <c r="N234" s="70"/>
    </row>
    <row r="235" spans="14:14" s="15" customFormat="1" x14ac:dyDescent="0.3">
      <c r="N235" s="70"/>
    </row>
    <row r="236" spans="14:14" s="15" customFormat="1" x14ac:dyDescent="0.3">
      <c r="N236" s="70"/>
    </row>
    <row r="237" spans="14:14" s="15" customFormat="1" x14ac:dyDescent="0.3">
      <c r="N237" s="70"/>
    </row>
    <row r="238" spans="14:14" s="15" customFormat="1" x14ac:dyDescent="0.3">
      <c r="N238" s="70"/>
    </row>
    <row r="239" spans="14:14" s="15" customFormat="1" x14ac:dyDescent="0.3">
      <c r="N239" s="70"/>
    </row>
    <row r="240" spans="14:14" s="15" customFormat="1" x14ac:dyDescent="0.3">
      <c r="N240" s="70"/>
    </row>
    <row r="241" s="15" customFormat="1" x14ac:dyDescent="0.3"/>
    <row r="242" s="15" customFormat="1" x14ac:dyDescent="0.3"/>
    <row r="243" s="15" customFormat="1" x14ac:dyDescent="0.3"/>
    <row r="244" s="15" customFormat="1" x14ac:dyDescent="0.3"/>
    <row r="245" s="15" customFormat="1" x14ac:dyDescent="0.3"/>
    <row r="246" s="15" customFormat="1" x14ac:dyDescent="0.3"/>
    <row r="247" s="15" customFormat="1" x14ac:dyDescent="0.3"/>
    <row r="248" s="15" customFormat="1" x14ac:dyDescent="0.3"/>
    <row r="249" s="15" customFormat="1" x14ac:dyDescent="0.3"/>
    <row r="250" s="15" customFormat="1" x14ac:dyDescent="0.3"/>
    <row r="251" s="15" customFormat="1" x14ac:dyDescent="0.3"/>
    <row r="252" s="15" customFormat="1" x14ac:dyDescent="0.3"/>
    <row r="253" s="15" customFormat="1" x14ac:dyDescent="0.3"/>
    <row r="254" s="15" customFormat="1" x14ac:dyDescent="0.3"/>
    <row r="255" s="15" customFormat="1" x14ac:dyDescent="0.3"/>
    <row r="256" s="15" customFormat="1" x14ac:dyDescent="0.3"/>
    <row r="257" s="15" customFormat="1" x14ac:dyDescent="0.3"/>
    <row r="258" s="15" customFormat="1" x14ac:dyDescent="0.3"/>
    <row r="259" s="15" customFormat="1" x14ac:dyDescent="0.3"/>
    <row r="260" s="15" customFormat="1" x14ac:dyDescent="0.3"/>
    <row r="261" s="15" customFormat="1" x14ac:dyDescent="0.3"/>
    <row r="262" s="15" customFormat="1" x14ac:dyDescent="0.3"/>
    <row r="263" s="15" customFormat="1" x14ac:dyDescent="0.3"/>
    <row r="264" s="15" customFormat="1" x14ac:dyDescent="0.3"/>
    <row r="265" s="15" customFormat="1" x14ac:dyDescent="0.3"/>
    <row r="266" s="15" customFormat="1" x14ac:dyDescent="0.3"/>
    <row r="267" s="15" customFormat="1" x14ac:dyDescent="0.3"/>
    <row r="268" s="15" customFormat="1" x14ac:dyDescent="0.3"/>
    <row r="269" s="15" customFormat="1" x14ac:dyDescent="0.3"/>
    <row r="270" s="15" customFormat="1" x14ac:dyDescent="0.3"/>
    <row r="271" s="15" customFormat="1" x14ac:dyDescent="0.3"/>
    <row r="272" s="15" customFormat="1" x14ac:dyDescent="0.3"/>
    <row r="273" s="15" customFormat="1" x14ac:dyDescent="0.3"/>
    <row r="274" s="15" customFormat="1" x14ac:dyDescent="0.3"/>
    <row r="275" s="15" customFormat="1" x14ac:dyDescent="0.3"/>
    <row r="276" s="15" customFormat="1" x14ac:dyDescent="0.3"/>
    <row r="277" s="15" customFormat="1" x14ac:dyDescent="0.3"/>
    <row r="278" s="15" customFormat="1" x14ac:dyDescent="0.3"/>
    <row r="279" s="15" customFormat="1" x14ac:dyDescent="0.3"/>
    <row r="280" s="15" customFormat="1" x14ac:dyDescent="0.3"/>
    <row r="281" s="15" customFormat="1" x14ac:dyDescent="0.3"/>
    <row r="282" s="15" customFormat="1" x14ac:dyDescent="0.3"/>
    <row r="283" s="15" customFormat="1" x14ac:dyDescent="0.3"/>
    <row r="284" s="15" customFormat="1" x14ac:dyDescent="0.3"/>
    <row r="285" s="15" customFormat="1" x14ac:dyDescent="0.3"/>
    <row r="286" s="15" customFormat="1" x14ac:dyDescent="0.3"/>
    <row r="287" s="15" customFormat="1" x14ac:dyDescent="0.3"/>
    <row r="288" s="15" customFormat="1" x14ac:dyDescent="0.3"/>
    <row r="289" s="15" customFormat="1" x14ac:dyDescent="0.3"/>
    <row r="290" s="15" customFormat="1" x14ac:dyDescent="0.3"/>
    <row r="291" s="15" customFormat="1" x14ac:dyDescent="0.3"/>
    <row r="292" s="15" customFormat="1" x14ac:dyDescent="0.3"/>
    <row r="293" s="15" customFormat="1" x14ac:dyDescent="0.3"/>
    <row r="294" s="15" customFormat="1" x14ac:dyDescent="0.3"/>
    <row r="295" s="15" customFormat="1" x14ac:dyDescent="0.3"/>
    <row r="296" s="15" customFormat="1" x14ac:dyDescent="0.3"/>
    <row r="297" s="15" customFormat="1" x14ac:dyDescent="0.3"/>
    <row r="298" s="15" customFormat="1" x14ac:dyDescent="0.3"/>
    <row r="299" s="15" customFormat="1" x14ac:dyDescent="0.3"/>
    <row r="300" s="15" customFormat="1" x14ac:dyDescent="0.3"/>
    <row r="301" s="15" customFormat="1" x14ac:dyDescent="0.3"/>
    <row r="302" s="15" customFormat="1" x14ac:dyDescent="0.3"/>
    <row r="303" s="15" customFormat="1" x14ac:dyDescent="0.3"/>
    <row r="304" s="15" customFormat="1" x14ac:dyDescent="0.3"/>
    <row r="305" s="15" customFormat="1" x14ac:dyDescent="0.3"/>
    <row r="306" s="15" customFormat="1" x14ac:dyDescent="0.3"/>
    <row r="307" s="15" customFormat="1" x14ac:dyDescent="0.3"/>
    <row r="308" s="15" customFormat="1" x14ac:dyDescent="0.3"/>
    <row r="309" s="15" customFormat="1" x14ac:dyDescent="0.3"/>
    <row r="310" s="15" customFormat="1" x14ac:dyDescent="0.3"/>
    <row r="311" s="15" customFormat="1" x14ac:dyDescent="0.3"/>
    <row r="312" s="15" customFormat="1" x14ac:dyDescent="0.3"/>
    <row r="313" s="15" customFormat="1" x14ac:dyDescent="0.3"/>
    <row r="314" s="15" customFormat="1" x14ac:dyDescent="0.3"/>
    <row r="315" s="15" customFormat="1" x14ac:dyDescent="0.3"/>
    <row r="316" s="15" customFormat="1" x14ac:dyDescent="0.3"/>
    <row r="317" s="15" customFormat="1" x14ac:dyDescent="0.3"/>
    <row r="318" s="15" customFormat="1" x14ac:dyDescent="0.3"/>
    <row r="319" s="15" customFormat="1" x14ac:dyDescent="0.3"/>
    <row r="320" s="15" customFormat="1" x14ac:dyDescent="0.3"/>
    <row r="321" s="15" customFormat="1" x14ac:dyDescent="0.3"/>
    <row r="322" s="15" customFormat="1" x14ac:dyDescent="0.3"/>
    <row r="323" s="15" customFormat="1" x14ac:dyDescent="0.3"/>
    <row r="324" s="15" customFormat="1" x14ac:dyDescent="0.3"/>
    <row r="325" s="15" customFormat="1" x14ac:dyDescent="0.3"/>
    <row r="326" s="15" customFormat="1" x14ac:dyDescent="0.3"/>
    <row r="327" s="15" customFormat="1" x14ac:dyDescent="0.3"/>
    <row r="328" s="15" customFormat="1" x14ac:dyDescent="0.3"/>
    <row r="329" s="15" customFormat="1" x14ac:dyDescent="0.3"/>
    <row r="330" s="15" customFormat="1" x14ac:dyDescent="0.3"/>
    <row r="331" s="15" customFormat="1" x14ac:dyDescent="0.3"/>
    <row r="332" s="15" customFormat="1" x14ac:dyDescent="0.3"/>
    <row r="333" s="15" customFormat="1" x14ac:dyDescent="0.3"/>
  </sheetData>
  <sheetProtection formatCells="0" formatColumns="0" formatRows="0" insertRows="0" insertHyperlinks="0" deleteRows="0" sort="0" autoFilter="0" pivotTables="0"/>
  <protectedRanges>
    <protectedRange sqref="A54:AI63 A1:AI3 A29:AI29 A14:B28 A31:AI31 A30:B30 A43:AH43 A32:B42 K44:AH44 A44:B53 K14:S28 T14:T21 T23:T27 K32:AE32 AG32:AH32 K37:X38 A65:AI136 A64:B64 D64:AI64 K46:AI46 K45:X45 Z45:AH45 K51:AH51 K50:X50 Z50:AH50 K52:X52 K53:AH53 Z52:AH52 A7:AI7 A9:AI13 K34:AI36 Z37:AI38 K39:AI41 K42:AH42 AI42:AI45 K47:AH49 AI47:AI53 U14:AI28 K30:AI30 K33:AH33 AI32:AI33" name="Intervalo1"/>
    <protectedRange sqref="E14:J18" name="Intervalo1_2"/>
    <protectedRange sqref="C14:C18" name="Intervalo1_2_1"/>
    <protectedRange sqref="D14:D18" name="Intervalo1_8"/>
    <protectedRange sqref="D19:J21 D23:J25 E22:J22" name="Intervalo1_3"/>
    <protectedRange sqref="C19:C25" name="Intervalo1_3_1"/>
    <protectedRange sqref="D22" name="Intervalo1_4"/>
    <protectedRange sqref="D26:J28" name="Intervalo1_5"/>
    <protectedRange sqref="C26:C28" name="Intervalo1_4_1"/>
    <protectedRange sqref="D30:H30" name="Intervalo1_6"/>
    <protectedRange sqref="C30" name="Intervalo1_4_2"/>
    <protectedRange sqref="I30:J30" name="Intervalo1_10"/>
    <protectedRange sqref="D32:J33 AF32" name="Intervalo1_7"/>
    <protectedRange sqref="C32:C33" name="Intervalo1_4_3"/>
    <protectedRange sqref="D34:J40" name="Intervalo1_9"/>
    <protectedRange sqref="C34:C40 Y37:Y38 C64" name="Intervalo1_5_1"/>
    <protectedRange sqref="D41:J42" name="Intervalo1_11"/>
    <protectedRange sqref="C41:C42" name="Intervalo1_6_1"/>
    <protectedRange sqref="D44:J50" name="Intervalo1_12"/>
    <protectedRange sqref="C44:C50 Y45 Y50" name="Intervalo1_6_2"/>
    <protectedRange sqref="D51:J53" name="Intervalo1_13"/>
    <protectedRange sqref="C51:C53 Y52" name="Intervalo1_7_1"/>
    <protectedRange sqref="A4:AI6" name="Intervalo1_1"/>
    <protectedRange sqref="A8:AI8" name="Intervalo1_16"/>
  </protectedRanges>
  <mergeCells count="92">
    <mergeCell ref="K97:L97"/>
    <mergeCell ref="M97:M98"/>
    <mergeCell ref="A97:A98"/>
    <mergeCell ref="B97:B98"/>
    <mergeCell ref="C97:C98"/>
    <mergeCell ref="D97:D98"/>
    <mergeCell ref="E97:E98"/>
    <mergeCell ref="F97:G97"/>
    <mergeCell ref="F85:G85"/>
    <mergeCell ref="H85:H86"/>
    <mergeCell ref="I85:I86"/>
    <mergeCell ref="J85:J86"/>
    <mergeCell ref="H97:H98"/>
    <mergeCell ref="I97:I98"/>
    <mergeCell ref="J97:J98"/>
    <mergeCell ref="K85:L85"/>
    <mergeCell ref="M85:M86"/>
    <mergeCell ref="H73:H74"/>
    <mergeCell ref="I73:I74"/>
    <mergeCell ref="J73:J74"/>
    <mergeCell ref="K73:L73"/>
    <mergeCell ref="M73:M74"/>
    <mergeCell ref="A85:A86"/>
    <mergeCell ref="B85:B86"/>
    <mergeCell ref="C85:C86"/>
    <mergeCell ref="D85:D86"/>
    <mergeCell ref="E85:E86"/>
    <mergeCell ref="A73:A74"/>
    <mergeCell ref="B73:B74"/>
    <mergeCell ref="C73:C74"/>
    <mergeCell ref="D73:D74"/>
    <mergeCell ref="E73:E74"/>
    <mergeCell ref="F73:G73"/>
    <mergeCell ref="F61:G61"/>
    <mergeCell ref="H61:H62"/>
    <mergeCell ref="I61:I62"/>
    <mergeCell ref="J61:J62"/>
    <mergeCell ref="A34:A40"/>
    <mergeCell ref="A41:A50"/>
    <mergeCell ref="A51:A53"/>
    <mergeCell ref="K61:L61"/>
    <mergeCell ref="M61:M62"/>
    <mergeCell ref="A61:A62"/>
    <mergeCell ref="B61:B62"/>
    <mergeCell ref="C61:C62"/>
    <mergeCell ref="D61:D62"/>
    <mergeCell ref="E61:E62"/>
    <mergeCell ref="A26:A33"/>
    <mergeCell ref="AA12:AA13"/>
    <mergeCell ref="AB12:AB13"/>
    <mergeCell ref="AC12:AC13"/>
    <mergeCell ref="AD12:AD13"/>
    <mergeCell ref="U12:U13"/>
    <mergeCell ref="V12:V13"/>
    <mergeCell ref="W12:W13"/>
    <mergeCell ref="N12:N13"/>
    <mergeCell ref="A12:A13"/>
    <mergeCell ref="B12:B13"/>
    <mergeCell ref="C12:C13"/>
    <mergeCell ref="D12:D13"/>
    <mergeCell ref="E12:E13"/>
    <mergeCell ref="F12:G12"/>
    <mergeCell ref="H12:H13"/>
    <mergeCell ref="A14:A18"/>
    <mergeCell ref="A19:A25"/>
    <mergeCell ref="AE12:AE13"/>
    <mergeCell ref="AF12:AF13"/>
    <mergeCell ref="X12:X13"/>
    <mergeCell ref="Y12:Y13"/>
    <mergeCell ref="Z12:Z13"/>
    <mergeCell ref="O12:O13"/>
    <mergeCell ref="P12:P13"/>
    <mergeCell ref="Q12:Q13"/>
    <mergeCell ref="R12:R13"/>
    <mergeCell ref="S12:S13"/>
    <mergeCell ref="T12:T13"/>
    <mergeCell ref="I12:I13"/>
    <mergeCell ref="J12:J13"/>
    <mergeCell ref="K12:L12"/>
    <mergeCell ref="M12:M13"/>
    <mergeCell ref="A1:AI1"/>
    <mergeCell ref="A2:AI2"/>
    <mergeCell ref="B9:C9"/>
    <mergeCell ref="A11:M11"/>
    <mergeCell ref="N11:X11"/>
    <mergeCell ref="Y11:AI11"/>
    <mergeCell ref="AG12:AG13"/>
    <mergeCell ref="AH12:AH13"/>
    <mergeCell ref="AI12:AI13"/>
    <mergeCell ref="A4:AI4"/>
    <mergeCell ref="A5:AI5"/>
    <mergeCell ref="B8:C8"/>
  </mergeCells>
  <conditionalFormatting sqref="AN9:AN10">
    <cfRule type="cellIs" dxfId="28" priority="10" stopIfTrue="1" operator="equal">
      <formula>$AN$9</formula>
    </cfRule>
  </conditionalFormatting>
  <conditionalFormatting sqref="N14:N53">
    <cfRule type="cellIs" dxfId="27" priority="9" stopIfTrue="1" operator="equal">
      <formula>"x"</formula>
    </cfRule>
  </conditionalFormatting>
  <conditionalFormatting sqref="O14:O53">
    <cfRule type="cellIs" dxfId="26" priority="8" operator="equal">
      <formula>"x"</formula>
    </cfRule>
  </conditionalFormatting>
  <conditionalFormatting sqref="P14:P53">
    <cfRule type="cellIs" dxfId="25" priority="7" operator="equal">
      <formula>"x"</formula>
    </cfRule>
  </conditionalFormatting>
  <conditionalFormatting sqref="Q14:Q53">
    <cfRule type="cellIs" dxfId="24" priority="6" stopIfTrue="1" operator="equal">
      <formula>"x"</formula>
    </cfRule>
  </conditionalFormatting>
  <conditionalFormatting sqref="R14:R53">
    <cfRule type="cellIs" dxfId="23" priority="5" operator="equal">
      <formula>"x"</formula>
    </cfRule>
  </conditionalFormatting>
  <conditionalFormatting sqref="S14:S53">
    <cfRule type="cellIs" dxfId="22" priority="2" stopIfTrue="1" operator="equal">
      <formula>$AN$10</formula>
    </cfRule>
    <cfRule type="cellIs" dxfId="21" priority="3" stopIfTrue="1" operator="equal">
      <formula>$AN$9</formula>
    </cfRule>
  </conditionalFormatting>
  <conditionalFormatting sqref="AN8">
    <cfRule type="cellIs" dxfId="20" priority="1" stopIfTrue="1" operator="equal">
      <formula>$AN$6</formula>
    </cfRule>
  </conditionalFormatting>
  <dataValidations count="1">
    <dataValidation type="list" allowBlank="1" showInputMessage="1" showErrorMessage="1" sqref="S14:S53" xr:uid="{00000000-0002-0000-0400-000000000000}">
      <formula1>$AN$9:$AN$10</formula1>
    </dataValidation>
  </dataValidations>
  <pageMargins left="0.23622047244094491" right="0.23622047244094491" top="0.74803149606299213" bottom="0.74803149606299213" header="0.31496062992125984" footer="0.31496062992125984"/>
  <pageSetup scale="17"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pageSetUpPr fitToPage="1"/>
  </sheetPr>
  <dimension ref="A1:AB43"/>
  <sheetViews>
    <sheetView showGridLines="0" topLeftCell="A7" zoomScale="90" zoomScaleNormal="90" zoomScalePageLayoutView="70" workbookViewId="0">
      <selection activeCell="D37" sqref="D37"/>
    </sheetView>
  </sheetViews>
  <sheetFormatPr defaultRowHeight="14.4" x14ac:dyDescent="0.3"/>
  <cols>
    <col min="1" max="1" width="2.88671875" customWidth="1"/>
    <col min="2" max="2" width="3.88671875" customWidth="1"/>
    <col min="3" max="3" width="53" bestFit="1" customWidth="1"/>
    <col min="4" max="4" width="12" bestFit="1" customWidth="1"/>
    <col min="5" max="5" width="7.44140625" customWidth="1"/>
    <col min="6" max="6" width="12" bestFit="1" customWidth="1"/>
    <col min="7" max="7" width="8.109375" customWidth="1"/>
    <col min="8" max="8" width="9.109375" customWidth="1"/>
    <col min="24" max="24" width="2.88671875" customWidth="1"/>
    <col min="27" max="29" width="4.109375" customWidth="1"/>
  </cols>
  <sheetData>
    <row r="1" spans="1:28" x14ac:dyDescent="0.3">
      <c r="A1" s="12"/>
      <c r="B1" s="378" t="s">
        <v>97</v>
      </c>
      <c r="C1" s="378"/>
      <c r="D1" s="378"/>
      <c r="E1" s="378"/>
      <c r="F1" s="378"/>
      <c r="G1" s="378"/>
      <c r="H1" s="378"/>
      <c r="I1" s="378"/>
      <c r="J1" s="378"/>
      <c r="K1" s="378"/>
      <c r="L1" s="378"/>
      <c r="M1" s="378"/>
      <c r="N1" s="378"/>
      <c r="O1" s="378"/>
      <c r="P1" s="378"/>
      <c r="Q1" s="378"/>
      <c r="R1" s="378"/>
      <c r="S1" s="378"/>
      <c r="T1" s="378"/>
      <c r="U1" s="378"/>
      <c r="V1" s="378"/>
      <c r="W1" s="378"/>
      <c r="X1" s="12"/>
    </row>
    <row r="2" spans="1:28" s="18" customFormat="1" ht="21" customHeight="1" x14ac:dyDescent="0.3">
      <c r="A2" s="19"/>
      <c r="B2" s="378"/>
      <c r="C2" s="378"/>
      <c r="D2" s="378"/>
      <c r="E2" s="378"/>
      <c r="F2" s="378"/>
      <c r="G2" s="378"/>
      <c r="H2" s="378"/>
      <c r="I2" s="378"/>
      <c r="J2" s="378"/>
      <c r="K2" s="378"/>
      <c r="L2" s="378"/>
      <c r="M2" s="378"/>
      <c r="N2" s="378"/>
      <c r="O2" s="378"/>
      <c r="P2" s="378"/>
      <c r="Q2" s="378"/>
      <c r="R2" s="378"/>
      <c r="S2" s="378"/>
      <c r="T2" s="378"/>
      <c r="U2" s="378"/>
      <c r="V2" s="378"/>
      <c r="W2" s="378"/>
      <c r="X2" s="19"/>
    </row>
    <row r="3" spans="1:28" s="20" customFormat="1" ht="33.75" customHeight="1" x14ac:dyDescent="0.4">
      <c r="A3" s="22"/>
      <c r="B3" s="379" t="str">
        <f>'Monitoria Anual - 3'!A2</f>
        <v>PLANO DE AÇÃO NACIONAL PARA A CONSERVAÇÃO DO TATU-BOLA</v>
      </c>
      <c r="C3" s="379"/>
      <c r="D3" s="379"/>
      <c r="E3" s="379"/>
      <c r="F3" s="379"/>
      <c r="G3" s="379"/>
      <c r="H3" s="379"/>
      <c r="I3" s="379"/>
      <c r="J3" s="379"/>
      <c r="K3" s="379"/>
      <c r="L3" s="379"/>
      <c r="M3" s="379"/>
      <c r="N3" s="379"/>
      <c r="O3" s="379"/>
      <c r="P3" s="379"/>
      <c r="Q3" s="379"/>
      <c r="R3" s="379"/>
      <c r="S3" s="379"/>
      <c r="T3" s="379"/>
      <c r="U3" s="379"/>
      <c r="V3" s="379"/>
      <c r="W3" s="379"/>
      <c r="X3" s="22"/>
    </row>
    <row r="4" spans="1:28" s="13" customFormat="1" x14ac:dyDescent="0.3">
      <c r="A4" s="12"/>
      <c r="J4" s="14"/>
      <c r="K4" s="14"/>
      <c r="L4" s="14"/>
      <c r="M4" s="14"/>
      <c r="N4" s="14"/>
      <c r="O4" s="14"/>
      <c r="X4" s="12"/>
    </row>
    <row r="5" spans="1:28" s="15" customFormat="1" ht="45" customHeight="1" x14ac:dyDescent="0.3">
      <c r="A5" s="23"/>
      <c r="B5" s="380" t="s">
        <v>0</v>
      </c>
      <c r="C5" s="380"/>
      <c r="D5" s="381" t="str">
        <f>'Monitoria Anual - 3'!B7</f>
        <v>Reduzir o risco de extinção de Tolypeutes tricinctus para a categoria “Vulnerável” e avaliar adequadamente o estado de conservação de Tolypeutes matacus.</v>
      </c>
      <c r="E5" s="381"/>
      <c r="F5" s="381"/>
      <c r="G5" s="381"/>
      <c r="H5" s="381"/>
      <c r="I5" s="381"/>
      <c r="J5" s="381"/>
      <c r="K5" s="381"/>
      <c r="L5" s="381"/>
      <c r="M5" s="382"/>
      <c r="N5" s="16"/>
      <c r="O5" s="16"/>
      <c r="P5" s="16"/>
      <c r="Q5" s="16"/>
      <c r="R5" s="16"/>
      <c r="X5" s="23"/>
    </row>
    <row r="6" spans="1:28" s="13" customFormat="1" x14ac:dyDescent="0.3">
      <c r="A6" s="12"/>
      <c r="J6" s="14"/>
      <c r="K6" s="14"/>
      <c r="L6" s="14"/>
      <c r="M6" s="14"/>
      <c r="N6" s="14"/>
      <c r="O6" s="14"/>
      <c r="X6" s="12"/>
    </row>
    <row r="7" spans="1:28" s="13" customFormat="1" ht="26.25" customHeight="1" x14ac:dyDescent="0.3">
      <c r="A7" s="12"/>
      <c r="B7" s="380" t="s">
        <v>101</v>
      </c>
      <c r="C7" s="380"/>
      <c r="D7" s="383" t="str">
        <f>'Monitoria Anual - 3'!B9</f>
        <v>14/09/2017 e 15/09/2017 (presencial)</v>
      </c>
      <c r="E7" s="383"/>
      <c r="F7" s="383"/>
      <c r="G7" s="384"/>
      <c r="H7" s="50"/>
      <c r="I7" s="17"/>
      <c r="J7" s="14"/>
      <c r="K7" s="14"/>
      <c r="L7" s="14"/>
      <c r="M7" s="14"/>
      <c r="N7" s="14"/>
      <c r="O7" s="14"/>
      <c r="X7" s="12"/>
    </row>
    <row r="8" spans="1:28" x14ac:dyDescent="0.3">
      <c r="A8" s="12"/>
      <c r="X8" s="12"/>
    </row>
    <row r="9" spans="1:28" ht="31.5" customHeight="1" x14ac:dyDescent="0.3">
      <c r="A9" s="12"/>
      <c r="B9" s="385" t="s">
        <v>22</v>
      </c>
      <c r="C9" s="385"/>
      <c r="D9" s="385"/>
      <c r="E9" s="385"/>
      <c r="F9" s="385"/>
      <c r="G9" s="385"/>
      <c r="H9" s="385"/>
      <c r="I9" s="385"/>
      <c r="J9" s="385"/>
      <c r="K9" s="385"/>
      <c r="L9" s="385"/>
      <c r="M9" s="385"/>
      <c r="N9" s="385"/>
      <c r="O9" s="385"/>
      <c r="P9" s="385"/>
      <c r="Q9" s="385"/>
      <c r="R9" s="385"/>
      <c r="S9" s="385"/>
      <c r="T9" s="385"/>
      <c r="U9" s="385"/>
      <c r="V9" s="385"/>
      <c r="W9" s="385"/>
      <c r="X9" s="12"/>
    </row>
    <row r="10" spans="1:28" x14ac:dyDescent="0.3">
      <c r="A10" s="12"/>
      <c r="G10" s="11"/>
      <c r="H10" s="11"/>
      <c r="I10" s="11"/>
      <c r="X10" s="12"/>
    </row>
    <row r="11" spans="1:28" ht="15.6" x14ac:dyDescent="0.3">
      <c r="A11" s="12"/>
      <c r="B11" s="383" t="s">
        <v>98</v>
      </c>
      <c r="C11" s="384"/>
      <c r="D11" s="51"/>
      <c r="E11" s="51"/>
      <c r="F11" s="51"/>
      <c r="G11" s="51"/>
      <c r="H11" s="51"/>
      <c r="I11" s="51"/>
      <c r="J11" s="51"/>
      <c r="K11" s="51"/>
      <c r="L11" s="51"/>
      <c r="M11" s="51"/>
      <c r="N11" s="51"/>
      <c r="O11" s="51"/>
      <c r="P11" s="51"/>
      <c r="Q11" s="51"/>
      <c r="R11" s="51"/>
      <c r="S11" s="51"/>
      <c r="T11" s="51"/>
      <c r="U11" s="51"/>
      <c r="V11" s="51"/>
      <c r="W11" s="51"/>
      <c r="X11" s="12"/>
    </row>
    <row r="12" spans="1:28" ht="15" thickBot="1" x14ac:dyDescent="0.35">
      <c r="A12" s="12"/>
      <c r="E12" s="6"/>
      <c r="F12" s="386"/>
      <c r="G12" s="386"/>
      <c r="H12" s="116"/>
      <c r="X12" s="12"/>
    </row>
    <row r="13" spans="1:28" ht="33.75" customHeight="1" thickBot="1" x14ac:dyDescent="0.35">
      <c r="A13" s="12"/>
      <c r="C13" s="387" t="s">
        <v>113</v>
      </c>
      <c r="D13" s="388"/>
      <c r="E13" s="388"/>
      <c r="F13" s="388"/>
      <c r="G13" s="389"/>
      <c r="H13" s="3"/>
      <c r="X13" s="12"/>
    </row>
    <row r="14" spans="1:28" s="2" customFormat="1" ht="34.5" customHeight="1" thickBot="1" x14ac:dyDescent="0.35">
      <c r="A14" s="23"/>
      <c r="C14" s="31" t="s">
        <v>95</v>
      </c>
      <c r="D14" s="8" t="s">
        <v>46</v>
      </c>
      <c r="E14" s="9" t="s">
        <v>25</v>
      </c>
      <c r="F14" s="8" t="s">
        <v>44</v>
      </c>
      <c r="G14" s="10" t="s">
        <v>25</v>
      </c>
      <c r="H14" s="7"/>
      <c r="X14" s="23"/>
    </row>
    <row r="15" spans="1:28" ht="15.6" x14ac:dyDescent="0.3">
      <c r="A15" s="12"/>
      <c r="C15" s="93" t="s">
        <v>114</v>
      </c>
      <c r="D15" s="103"/>
      <c r="E15" s="104"/>
      <c r="F15" s="100">
        <f>COUNTA('Monitoria Anual - 3'!S14:S892)</f>
        <v>7</v>
      </c>
      <c r="G15" s="32">
        <f t="shared" ref="G15:G21" si="0">F15/$F$22</f>
        <v>0.23333333333333334</v>
      </c>
      <c r="H15" s="4"/>
      <c r="X15" s="12"/>
    </row>
    <row r="16" spans="1:28" ht="15.6" x14ac:dyDescent="0.3">
      <c r="A16" s="12"/>
      <c r="C16" s="94" t="s">
        <v>115</v>
      </c>
      <c r="D16" s="105">
        <f>COUNTA('Monitoria Anual - 3'!N14:N892)</f>
        <v>0</v>
      </c>
      <c r="E16" s="34">
        <f>D16/$D$22</f>
        <v>0</v>
      </c>
      <c r="F16" s="101">
        <f>D16-AB16</f>
        <v>0</v>
      </c>
      <c r="G16" s="34">
        <f t="shared" si="0"/>
        <v>0</v>
      </c>
      <c r="H16" s="4"/>
      <c r="X16" s="12"/>
      <c r="Z16">
        <f>COUNTIFS('Monitoria Anual - 3'!N:N,"x",'Monitoria Anual - 3'!S:S,"Excluída")</f>
        <v>0</v>
      </c>
      <c r="AA16">
        <f>COUNTIFS('Monitoria Anual - 3'!N:N,"x",'Monitoria Anual - 3'!S:S,"Agrupada")</f>
        <v>0</v>
      </c>
      <c r="AB16">
        <f>Z16+AA16</f>
        <v>0</v>
      </c>
    </row>
    <row r="17" spans="1:28" ht="15.6" x14ac:dyDescent="0.3">
      <c r="A17" s="12"/>
      <c r="C17" s="95" t="s">
        <v>116</v>
      </c>
      <c r="D17" s="105">
        <f>COUNTA('Monitoria Anual - 3'!O14:O892)</f>
        <v>19</v>
      </c>
      <c r="E17" s="34">
        <f>D17/$D$22</f>
        <v>0.51351351351351349</v>
      </c>
      <c r="F17" s="101">
        <f>D17-AB17</f>
        <v>13</v>
      </c>
      <c r="G17" s="34">
        <f t="shared" si="0"/>
        <v>0.43333333333333335</v>
      </c>
      <c r="H17" s="4"/>
      <c r="X17" s="12"/>
      <c r="Z17">
        <f t="array" ref="Z17">COUNTIFS('Monitoria Anual - 3'!O:O,"x",'Monitoria Anual - 3'!S:S,"Excluída")</f>
        <v>6</v>
      </c>
      <c r="AA17">
        <f t="array" ref="AA17">COUNTIFS('Monitoria Anual - 3'!O:O,"x",'Monitoria Anual - 3'!S:S,"Agrupada")</f>
        <v>0</v>
      </c>
      <c r="AB17">
        <f>Z17+AA17</f>
        <v>6</v>
      </c>
    </row>
    <row r="18" spans="1:28" ht="15.6" x14ac:dyDescent="0.3">
      <c r="A18" s="12"/>
      <c r="C18" s="96" t="s">
        <v>117</v>
      </c>
      <c r="D18" s="105">
        <f>COUNTA('Monitoria Anual - 3'!P14:P892)</f>
        <v>2</v>
      </c>
      <c r="E18" s="34">
        <f>D18/$D$22</f>
        <v>5.4054054054054057E-2</v>
      </c>
      <c r="F18" s="101">
        <f>D18-AB18</f>
        <v>2</v>
      </c>
      <c r="G18" s="34">
        <f t="shared" si="0"/>
        <v>6.6666666666666666E-2</v>
      </c>
      <c r="H18" s="4"/>
      <c r="X18" s="12"/>
      <c r="Z18">
        <f t="array" ref="Z18">COUNTIFS('Monitoria Anual - 3'!P:P,"x",'Monitoria Anual - 3'!S:S,"Excluída")</f>
        <v>0</v>
      </c>
      <c r="AA18">
        <f t="array" ref="AA18">COUNTIFS('Monitoria Anual - 3'!P:P,"x",'Monitoria Anual - 3'!S:S,"Agrupada")</f>
        <v>0</v>
      </c>
      <c r="AB18">
        <f>Z18+AA18</f>
        <v>0</v>
      </c>
    </row>
    <row r="19" spans="1:28" ht="15.6" x14ac:dyDescent="0.3">
      <c r="A19" s="12"/>
      <c r="C19" s="97" t="s">
        <v>118</v>
      </c>
      <c r="D19" s="105">
        <f>COUNTA('Monitoria Anual - 3'!Q14:Q892)</f>
        <v>13</v>
      </c>
      <c r="E19" s="34">
        <f>D19/$D$22</f>
        <v>0.35135135135135137</v>
      </c>
      <c r="F19" s="101">
        <f t="shared" ref="F19:F20" si="1">D19-AB19</f>
        <v>12</v>
      </c>
      <c r="G19" s="34">
        <f t="shared" si="0"/>
        <v>0.4</v>
      </c>
      <c r="H19" s="4"/>
      <c r="X19" s="12"/>
      <c r="Z19">
        <f t="array" ref="Z19">COUNTIFS('Monitoria Anual - 3'!Q:Q,"x",'Monitoria Anual - 3'!S:S,"Excluída")</f>
        <v>0</v>
      </c>
      <c r="AA19">
        <f t="array" ref="AA19">COUNTIFS('Monitoria Anual - 3'!Q:Q,"x",'Monitoria Anual - 3'!S:S,"Agrupada")</f>
        <v>1</v>
      </c>
      <c r="AB19">
        <f>Z19+AA19</f>
        <v>1</v>
      </c>
    </row>
    <row r="20" spans="1:28" ht="15.6" x14ac:dyDescent="0.3">
      <c r="A20" s="12"/>
      <c r="C20" s="98" t="s">
        <v>119</v>
      </c>
      <c r="D20" s="105">
        <f>COUNTA('Monitoria Anual - 3'!R14:R892)</f>
        <v>3</v>
      </c>
      <c r="E20" s="34">
        <f>D20/$D$22</f>
        <v>8.1081081081081086E-2</v>
      </c>
      <c r="F20" s="101">
        <f t="shared" si="1"/>
        <v>3</v>
      </c>
      <c r="G20" s="34">
        <f t="shared" si="0"/>
        <v>0.1</v>
      </c>
      <c r="H20" s="4"/>
      <c r="X20" s="12"/>
      <c r="Z20">
        <f t="array" ref="Z20">COUNTIFS('Monitoria Anual - 3'!R:R,"x",'Monitoria Anual - 3'!S:S,"Excluída")</f>
        <v>0</v>
      </c>
      <c r="AA20">
        <f t="array" ref="AA20">COUNTIFS('Monitoria Anual - 3'!R:R,"x",'Monitoria Anual - 3'!S:S,"Agrupada")</f>
        <v>0</v>
      </c>
      <c r="AB20">
        <f>Z20+AA20</f>
        <v>0</v>
      </c>
    </row>
    <row r="21" spans="1:28" ht="16.2" thickBot="1" x14ac:dyDescent="0.35">
      <c r="A21" s="12"/>
      <c r="C21" s="99" t="s">
        <v>120</v>
      </c>
      <c r="D21" s="106"/>
      <c r="E21" s="107"/>
      <c r="F21" s="102">
        <f>'Monitoria Anual - 3'!C59</f>
        <v>0</v>
      </c>
      <c r="G21" s="35">
        <f t="shared" si="0"/>
        <v>0</v>
      </c>
      <c r="H21" s="4"/>
      <c r="X21" s="12"/>
    </row>
    <row r="22" spans="1:28" ht="16.2" thickBot="1" x14ac:dyDescent="0.35">
      <c r="A22" s="12"/>
      <c r="C22" s="108" t="s">
        <v>121</v>
      </c>
      <c r="D22" s="110">
        <f>SUM(D16:D20)</f>
        <v>37</v>
      </c>
      <c r="E22" s="37">
        <f>SUM(E15:E21)</f>
        <v>1</v>
      </c>
      <c r="F22" s="109">
        <f>SUM(F16:F21)</f>
        <v>30</v>
      </c>
      <c r="G22" s="37">
        <f>SUM(G16:G21)</f>
        <v>1</v>
      </c>
      <c r="H22" s="4"/>
      <c r="X22" s="12"/>
    </row>
    <row r="23" spans="1:28" ht="15" thickBot="1" x14ac:dyDescent="0.35">
      <c r="A23" s="12"/>
      <c r="C23" s="88" t="s">
        <v>123</v>
      </c>
      <c r="D23" s="390">
        <f>COUNTIF('Monitoria Anual - 3'!S14:S892,"Agrupada")</f>
        <v>1</v>
      </c>
      <c r="E23" s="391"/>
      <c r="F23" s="391"/>
      <c r="G23" s="392"/>
      <c r="H23" s="5"/>
      <c r="X23" s="12"/>
    </row>
    <row r="24" spans="1:28" ht="15" thickBot="1" x14ac:dyDescent="0.35">
      <c r="A24" s="12"/>
      <c r="C24" s="87" t="s">
        <v>122</v>
      </c>
      <c r="D24" s="390">
        <f>COUNTIF('Monitoria Anual - 3'!S14:S54,"Excluída")</f>
        <v>6</v>
      </c>
      <c r="E24" s="391"/>
      <c r="F24" s="391"/>
      <c r="G24" s="392"/>
      <c r="H24" s="6"/>
      <c r="X24" s="12"/>
    </row>
    <row r="25" spans="1:28" x14ac:dyDescent="0.3">
      <c r="A25" s="12"/>
      <c r="H25" s="6"/>
      <c r="X25" s="12"/>
    </row>
    <row r="26" spans="1:28" x14ac:dyDescent="0.3">
      <c r="A26" s="12"/>
      <c r="H26" s="6"/>
      <c r="X26" s="12"/>
    </row>
    <row r="27" spans="1:28" ht="15.6" x14ac:dyDescent="0.3">
      <c r="A27" s="12"/>
      <c r="B27" s="383" t="s">
        <v>27</v>
      </c>
      <c r="C27" s="384"/>
      <c r="D27" s="54"/>
      <c r="E27" s="54"/>
      <c r="F27" s="54"/>
      <c r="G27" s="54"/>
      <c r="X27" s="12"/>
    </row>
    <row r="28" spans="1:28" ht="16.2" thickBot="1" x14ac:dyDescent="0.35">
      <c r="A28" s="12"/>
      <c r="B28" s="51"/>
      <c r="C28" s="21"/>
      <c r="D28" s="21"/>
      <c r="E28" s="21"/>
      <c r="F28" s="21"/>
      <c r="G28" s="21"/>
      <c r="H28" s="54"/>
      <c r="I28" s="54"/>
      <c r="J28" s="54"/>
      <c r="K28" s="54"/>
      <c r="L28" s="54"/>
      <c r="M28" s="54"/>
      <c r="N28" s="54"/>
      <c r="O28" s="54"/>
      <c r="P28" s="54"/>
      <c r="Q28" s="54"/>
      <c r="R28" s="54"/>
      <c r="S28" s="54"/>
      <c r="T28" s="54"/>
      <c r="U28" s="54"/>
      <c r="V28" s="54"/>
      <c r="W28" s="54"/>
      <c r="X28" s="12"/>
    </row>
    <row r="29" spans="1:28" s="13" customFormat="1" ht="16.2" thickBot="1" x14ac:dyDescent="0.35">
      <c r="A29" s="12"/>
      <c r="B29" s="21"/>
      <c r="C29" s="38" t="s">
        <v>23</v>
      </c>
      <c r="D29" s="81">
        <f>COUNTA('Monitoria Anual - 3'!A14:A53)</f>
        <v>6</v>
      </c>
      <c r="E29"/>
      <c r="F29"/>
      <c r="G29"/>
      <c r="H29" s="21"/>
      <c r="I29" s="21"/>
      <c r="J29" s="21"/>
      <c r="K29" s="21"/>
      <c r="L29" s="21"/>
      <c r="M29" s="21"/>
      <c r="N29" s="21"/>
      <c r="O29" s="21"/>
      <c r="P29" s="21"/>
      <c r="Q29" s="21"/>
      <c r="R29" s="21"/>
      <c r="S29" s="21"/>
      <c r="T29" s="21"/>
      <c r="U29" s="21"/>
      <c r="V29" s="21"/>
      <c r="W29" s="21"/>
      <c r="X29" s="12"/>
    </row>
    <row r="30" spans="1:28" ht="15" thickBot="1" x14ac:dyDescent="0.35">
      <c r="A30" s="12"/>
      <c r="X30" s="12"/>
    </row>
    <row r="31" spans="1:28" ht="15" thickBot="1" x14ac:dyDescent="0.35">
      <c r="A31" s="12"/>
      <c r="C31" s="92" t="s">
        <v>28</v>
      </c>
      <c r="D31" s="92" t="s">
        <v>29</v>
      </c>
      <c r="E31" s="24"/>
      <c r="F31" s="25"/>
      <c r="G31" s="26"/>
      <c r="H31" s="28"/>
      <c r="I31" s="29"/>
      <c r="J31" s="30"/>
      <c r="W31" s="1"/>
      <c r="X31" s="12"/>
    </row>
    <row r="32" spans="1:28" x14ac:dyDescent="0.3">
      <c r="A32" s="12"/>
      <c r="C32" s="89" t="s">
        <v>30</v>
      </c>
      <c r="D32" s="117">
        <f>SUM(F32:J32)</f>
        <v>5</v>
      </c>
      <c r="E32" s="39">
        <f>COUNTA('Monitoria Anual - 3'!S14:S18)</f>
        <v>0</v>
      </c>
      <c r="F32" s="79">
        <f>COUNTA('Monitoria Anual - 3'!N14:N18)</f>
        <v>0</v>
      </c>
      <c r="G32" s="79">
        <f>COUNTA('Monitoria Anual - 3'!O14:O18)</f>
        <v>1</v>
      </c>
      <c r="H32" s="79">
        <f>COUNTA('Monitoria Anual - 3'!P14:P18)</f>
        <v>1</v>
      </c>
      <c r="I32" s="79">
        <f>COUNTA('Monitoria Anual - 3'!Q14:Q18)</f>
        <v>1</v>
      </c>
      <c r="J32" s="80">
        <f>COUNTA('Monitoria Anual - 3'!R14:R18)</f>
        <v>2</v>
      </c>
      <c r="W32" s="1"/>
      <c r="X32" s="12"/>
    </row>
    <row r="33" spans="1:24" x14ac:dyDescent="0.3">
      <c r="A33" s="12"/>
      <c r="C33" s="90" t="s">
        <v>31</v>
      </c>
      <c r="D33" s="89">
        <f>SUM(F33:J33)</f>
        <v>7</v>
      </c>
      <c r="E33" s="40">
        <f>COUNTA('Monitoria Anual - 3'!S19:S25)</f>
        <v>3</v>
      </c>
      <c r="F33" s="41">
        <f>COUNTA('Monitoria Anual - 3'!N19:N25)</f>
        <v>0</v>
      </c>
      <c r="G33" s="41">
        <f>COUNTA('Monitoria Anual - 3'!O19:O25)</f>
        <v>2</v>
      </c>
      <c r="H33" s="41">
        <f>COUNTA('Monitoria Anual - 3'!P19:P25)</f>
        <v>0</v>
      </c>
      <c r="I33" s="41">
        <f>COUNTA('Monitoria Anual - 3'!Q19:Q25)</f>
        <v>4</v>
      </c>
      <c r="J33" s="42">
        <f>COUNTA('Monitoria Anual - 3'!R19:R25)</f>
        <v>1</v>
      </c>
      <c r="W33" s="1"/>
      <c r="X33" s="12"/>
    </row>
    <row r="34" spans="1:24" x14ac:dyDescent="0.3">
      <c r="A34" s="12"/>
      <c r="C34" s="90" t="s">
        <v>32</v>
      </c>
      <c r="D34" s="89">
        <f t="shared" ref="D34:D41" si="2">SUM(F34:J34)</f>
        <v>6</v>
      </c>
      <c r="E34" s="40">
        <f>COUNTA('Monitoria Anual - 3'!S26:S33)</f>
        <v>0</v>
      </c>
      <c r="F34" s="41">
        <f>COUNTA('Monitoria Anual - 3'!N26:N33)</f>
        <v>0</v>
      </c>
      <c r="G34" s="41">
        <f>COUNTA('Monitoria Anual - 3'!O26:O33)</f>
        <v>2</v>
      </c>
      <c r="H34" s="41">
        <f>COUNTA('Monitoria Anual - 3'!P26:P33)</f>
        <v>1</v>
      </c>
      <c r="I34" s="41">
        <f>COUNTA('Monitoria Anual - 3'!Q26:Q33)</f>
        <v>3</v>
      </c>
      <c r="J34" s="42">
        <f>COUNTA('Monitoria Anual - 3'!R26:R33)</f>
        <v>0</v>
      </c>
      <c r="W34" s="1"/>
      <c r="X34" s="12"/>
    </row>
    <row r="35" spans="1:24" x14ac:dyDescent="0.3">
      <c r="A35" s="12"/>
      <c r="C35" s="90" t="s">
        <v>33</v>
      </c>
      <c r="D35" s="89">
        <f t="shared" si="2"/>
        <v>7</v>
      </c>
      <c r="E35" s="40">
        <f>COUNTA('Monitoria Anual - 3'!S34:S40)</f>
        <v>3</v>
      </c>
      <c r="F35" s="41">
        <f>COUNTA('Monitoria Anual - 3'!N34:N40)</f>
        <v>0</v>
      </c>
      <c r="G35" s="41">
        <f>COUNTA('Monitoria Anual - 3'!O34:O40)</f>
        <v>6</v>
      </c>
      <c r="H35" s="41">
        <f>COUNTA('Monitoria Anual - 3'!P34:P40)</f>
        <v>0</v>
      </c>
      <c r="I35" s="41">
        <f>COUNTA('Monitoria Anual - 3'!Q34:Q40)</f>
        <v>1</v>
      </c>
      <c r="J35" s="42">
        <f>COUNTA('Monitoria Anual - 3'!R34:R40)</f>
        <v>0</v>
      </c>
      <c r="W35" s="1"/>
      <c r="X35" s="12"/>
    </row>
    <row r="36" spans="1:24" x14ac:dyDescent="0.3">
      <c r="A36" s="12"/>
      <c r="C36" s="90" t="s">
        <v>34</v>
      </c>
      <c r="D36" s="89">
        <f t="shared" si="2"/>
        <v>9</v>
      </c>
      <c r="E36" s="40">
        <f>COUNTA('Monitoria Anual - 3'!S41:S50)</f>
        <v>1</v>
      </c>
      <c r="F36" s="41">
        <f>COUNTA('Monitoria Anual - 3'!N41:N50)</f>
        <v>0</v>
      </c>
      <c r="G36" s="41">
        <f>COUNTA('Monitoria Anual - 3'!O41:O50)</f>
        <v>6</v>
      </c>
      <c r="H36" s="41">
        <f>COUNTA('Monitoria Anual - 3'!P41:P50)</f>
        <v>0</v>
      </c>
      <c r="I36" s="41">
        <f>COUNTA('Monitoria Anual - 3'!Q41:Q50)</f>
        <v>3</v>
      </c>
      <c r="J36" s="42">
        <f>COUNTA('Monitoria Anual - 3'!R41:R50)</f>
        <v>0</v>
      </c>
      <c r="W36" s="1"/>
      <c r="X36" s="12"/>
    </row>
    <row r="37" spans="1:24" x14ac:dyDescent="0.3">
      <c r="A37" s="12"/>
      <c r="C37" s="90" t="s">
        <v>35</v>
      </c>
      <c r="D37" s="89">
        <f t="shared" si="2"/>
        <v>3</v>
      </c>
      <c r="E37" s="40">
        <f>COUNTA('Monitoria Anual - 3'!S51:S53)</f>
        <v>0</v>
      </c>
      <c r="F37" s="41">
        <f>COUNTA('Monitoria Anual - 3'!N51:N53)</f>
        <v>0</v>
      </c>
      <c r="G37" s="41">
        <f>COUNTA('Monitoria Anual - 3'!O51:O53)</f>
        <v>2</v>
      </c>
      <c r="H37" s="41">
        <f>COUNTA('Monitoria Anual - 3'!P51:P53)</f>
        <v>0</v>
      </c>
      <c r="I37" s="41">
        <f>COUNTA('Monitoria Anual - 3'!Q51:Q53)</f>
        <v>1</v>
      </c>
      <c r="J37" s="42">
        <f>COUNTA('Monitoria Anual - 3'!R51:R53)</f>
        <v>0</v>
      </c>
      <c r="W37" s="1"/>
      <c r="X37" s="12"/>
    </row>
    <row r="38" spans="1:24" x14ac:dyDescent="0.3">
      <c r="A38" s="12"/>
      <c r="C38" s="90" t="s">
        <v>36</v>
      </c>
      <c r="D38" s="89">
        <f t="shared" si="2"/>
        <v>5</v>
      </c>
      <c r="E38" s="40">
        <f>COUNTA('Monitoria Anual - 3'!#REF!)</f>
        <v>1</v>
      </c>
      <c r="F38" s="41">
        <f>COUNTA('Monitoria Anual - 3'!#REF!)</f>
        <v>1</v>
      </c>
      <c r="G38" s="41">
        <f>COUNTA('Monitoria Anual - 3'!#REF!)</f>
        <v>1</v>
      </c>
      <c r="H38" s="41">
        <f>COUNTA('Monitoria Anual - 3'!#REF!)</f>
        <v>1</v>
      </c>
      <c r="I38" s="41">
        <f>COUNTA('Monitoria Anual - 3'!#REF!)</f>
        <v>1</v>
      </c>
      <c r="J38" s="42">
        <f>COUNTA('Monitoria Anual - 3'!#REF!)</f>
        <v>1</v>
      </c>
      <c r="W38" s="1"/>
      <c r="X38" s="12"/>
    </row>
    <row r="39" spans="1:24" x14ac:dyDescent="0.3">
      <c r="A39" s="12"/>
      <c r="C39" s="90" t="s">
        <v>37</v>
      </c>
      <c r="D39" s="89">
        <f t="shared" si="2"/>
        <v>5</v>
      </c>
      <c r="E39" s="40">
        <f>COUNTA('Monitoria Anual - 3'!#REF!)</f>
        <v>1</v>
      </c>
      <c r="F39" s="41">
        <f>COUNTA('Monitoria Anual - 3'!#REF!)</f>
        <v>1</v>
      </c>
      <c r="G39" s="41">
        <f>COUNTA('Monitoria Anual - 3'!#REF!)</f>
        <v>1</v>
      </c>
      <c r="H39" s="41">
        <f>COUNTA('Monitoria Anual - 3'!#REF!)</f>
        <v>1</v>
      </c>
      <c r="I39" s="41">
        <f>COUNTA('Monitoria Anual - 3'!#REF!)</f>
        <v>1</v>
      </c>
      <c r="J39" s="42">
        <f>COUNTA('Monitoria Anual - 3'!#REF!)</f>
        <v>1</v>
      </c>
      <c r="W39" s="1"/>
      <c r="X39" s="12"/>
    </row>
    <row r="40" spans="1:24" x14ac:dyDescent="0.3">
      <c r="A40" s="12"/>
      <c r="C40" s="90" t="s">
        <v>38</v>
      </c>
      <c r="D40" s="89">
        <f t="shared" si="2"/>
        <v>5</v>
      </c>
      <c r="E40" s="40">
        <f>COUNTA('Monitoria Anual - 3'!#REF!)</f>
        <v>1</v>
      </c>
      <c r="F40" s="41">
        <f>COUNTA('Monitoria Anual - 3'!#REF!)</f>
        <v>1</v>
      </c>
      <c r="G40" s="41">
        <f>COUNTA('Monitoria Anual - 3'!#REF!)</f>
        <v>1</v>
      </c>
      <c r="H40" s="41">
        <f>COUNTA('Monitoria Anual - 3'!#REF!)</f>
        <v>1</v>
      </c>
      <c r="I40" s="41">
        <f>COUNTA('Monitoria Anual - 3'!#REF!)</f>
        <v>1</v>
      </c>
      <c r="J40" s="42">
        <f>COUNTA('Monitoria Anual - 3'!#REF!)</f>
        <v>1</v>
      </c>
      <c r="W40" s="1"/>
      <c r="X40" s="12"/>
    </row>
    <row r="41" spans="1:24" ht="15" thickBot="1" x14ac:dyDescent="0.35">
      <c r="A41" s="12"/>
      <c r="C41" s="91" t="s">
        <v>39</v>
      </c>
      <c r="D41" s="118">
        <f t="shared" si="2"/>
        <v>5</v>
      </c>
      <c r="E41" s="43">
        <f>COUNTA('Monitoria Anual - 3'!#REF!)</f>
        <v>1</v>
      </c>
      <c r="F41" s="44">
        <f>COUNTA('Monitoria Anual - 3'!#REF!)</f>
        <v>1</v>
      </c>
      <c r="G41" s="44">
        <f>COUNTA('Monitoria Anual - 3'!#REF!)</f>
        <v>1</v>
      </c>
      <c r="H41" s="44">
        <f>COUNTA('Monitoria Anual - 3'!#REF!)</f>
        <v>1</v>
      </c>
      <c r="I41" s="44">
        <f>COUNTA('Monitoria Anual - 3'!#REF!)</f>
        <v>1</v>
      </c>
      <c r="J41" s="45">
        <f>COUNTA('Monitoria Anual - 3'!#REF!)</f>
        <v>1</v>
      </c>
      <c r="W41" s="1"/>
      <c r="X41" s="12"/>
    </row>
    <row r="42" spans="1:24" x14ac:dyDescent="0.3">
      <c r="A42" s="12"/>
      <c r="X42" s="12"/>
    </row>
    <row r="43" spans="1:24" x14ac:dyDescent="0.3">
      <c r="A43" s="12"/>
      <c r="B43" s="12"/>
      <c r="C43" s="12"/>
      <c r="D43" s="12"/>
      <c r="E43" s="12"/>
      <c r="F43" s="12"/>
      <c r="G43" s="12"/>
      <c r="H43" s="12"/>
      <c r="I43" s="12"/>
      <c r="J43" s="12"/>
      <c r="K43" s="12"/>
      <c r="L43" s="12"/>
      <c r="M43" s="12"/>
      <c r="N43" s="12"/>
      <c r="O43" s="12"/>
      <c r="P43" s="12"/>
      <c r="Q43" s="12"/>
      <c r="R43" s="12"/>
      <c r="S43" s="12"/>
      <c r="T43" s="12"/>
      <c r="U43" s="12"/>
      <c r="V43" s="12"/>
      <c r="W43" s="12"/>
      <c r="X43" s="12"/>
    </row>
  </sheetData>
  <sheetProtection password="ECFE" sheet="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41 G32:J41">
    <cfRule type="cellIs" dxfId="19" priority="1" stopIfTrue="1" operator="equal">
      <formula>0</formula>
    </cfRule>
  </conditionalFormatting>
  <pageMargins left="0.25" right="0.25" top="0.75" bottom="0.75" header="0.3" footer="0.3"/>
  <pageSetup paperSize="9" scale="51"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7">
    <pageSetUpPr fitToPage="1"/>
  </sheetPr>
  <dimension ref="A1:AN223"/>
  <sheetViews>
    <sheetView showGridLines="0" zoomScale="112" zoomScaleNormal="112" workbookViewId="0">
      <pane xSplit="2" ySplit="10" topLeftCell="R48" activePane="bottomRight" state="frozen"/>
      <selection pane="topRight" activeCell="C1" sqref="C1"/>
      <selection pane="bottomLeft" activeCell="A11" sqref="A11"/>
      <selection pane="bottomRight" activeCell="T49" sqref="T49"/>
    </sheetView>
  </sheetViews>
  <sheetFormatPr defaultColWidth="8.88671875" defaultRowHeight="14.4" x14ac:dyDescent="0.3"/>
  <cols>
    <col min="1" max="1" width="26.33203125" style="15" customWidth="1"/>
    <col min="2" max="2" width="5" style="15" customWidth="1"/>
    <col min="3" max="3" width="70.44140625" style="15" customWidth="1"/>
    <col min="4" max="4" width="42.109375" style="15" customWidth="1"/>
    <col min="5" max="5" width="15.6640625" style="15" customWidth="1"/>
    <col min="6" max="6" width="17" style="15" customWidth="1"/>
    <col min="7" max="7" width="24" style="15" customWidth="1"/>
    <col min="8" max="8" width="26.109375" style="15" customWidth="1"/>
    <col min="9" max="9" width="21.44140625" style="15" customWidth="1"/>
    <col min="10" max="10" width="57.33203125" style="15" customWidth="1"/>
    <col min="11" max="11" width="14.88671875" style="15" customWidth="1"/>
    <col min="12" max="12" width="13.88671875" style="15" customWidth="1"/>
    <col min="13" max="13" width="13.109375" style="15" customWidth="1"/>
    <col min="14" max="19" width="26.6640625" style="70" customWidth="1"/>
    <col min="20" max="20" width="72.5546875" style="15" customWidth="1"/>
    <col min="21" max="21" width="41.44140625" style="15" customWidth="1"/>
    <col min="22" max="22" width="40" style="15" customWidth="1"/>
    <col min="23" max="23" width="26.6640625" style="15" customWidth="1"/>
    <col min="24" max="24" width="61" style="15" customWidth="1"/>
    <col min="25" max="25" width="33.44140625" style="15" customWidth="1"/>
    <col min="26" max="27" width="28.88671875" style="15" customWidth="1"/>
    <col min="28" max="32" width="18.6640625" style="15" customWidth="1"/>
    <col min="33" max="33" width="23" style="15" bestFit="1" customWidth="1"/>
    <col min="34" max="34" width="18.6640625" style="15" customWidth="1"/>
    <col min="35" max="35" width="22.6640625" style="15" customWidth="1"/>
    <col min="36" max="36" width="7" style="15" customWidth="1"/>
    <col min="37" max="39" width="8.88671875" style="15"/>
    <col min="40" max="40" width="8.88671875" style="15" hidden="1" customWidth="1"/>
    <col min="41" max="16384" width="8.88671875" style="15"/>
  </cols>
  <sheetData>
    <row r="1" spans="1:40" ht="21.75" customHeight="1" x14ac:dyDescent="0.3">
      <c r="A1" s="371" t="s">
        <v>97</v>
      </c>
      <c r="B1" s="371"/>
      <c r="C1" s="371"/>
      <c r="D1" s="371"/>
      <c r="E1" s="371"/>
      <c r="F1" s="371"/>
      <c r="G1" s="371"/>
      <c r="H1" s="371"/>
      <c r="I1" s="371"/>
      <c r="J1" s="371"/>
      <c r="K1" s="371"/>
      <c r="L1" s="371"/>
      <c r="M1" s="371"/>
      <c r="N1" s="371"/>
      <c r="O1" s="371"/>
      <c r="P1" s="371"/>
      <c r="Q1" s="371"/>
      <c r="R1" s="371"/>
      <c r="S1" s="371"/>
      <c r="T1" s="371"/>
      <c r="U1" s="371"/>
      <c r="V1" s="371"/>
      <c r="W1" s="371"/>
      <c r="X1" s="371"/>
      <c r="Y1" s="371"/>
      <c r="Z1" s="371"/>
      <c r="AA1" s="371"/>
      <c r="AB1" s="371"/>
      <c r="AC1" s="371"/>
      <c r="AD1" s="371"/>
      <c r="AE1" s="371"/>
      <c r="AF1" s="371"/>
      <c r="AG1" s="371"/>
      <c r="AH1" s="371"/>
      <c r="AI1" s="371"/>
      <c r="AJ1" s="23"/>
    </row>
    <row r="2" spans="1:40" s="50" customFormat="1" ht="21.75" customHeight="1" thickBot="1" x14ac:dyDescent="0.35">
      <c r="A2" s="372" t="s">
        <v>560</v>
      </c>
      <c r="B2" s="372"/>
      <c r="C2" s="372"/>
      <c r="D2" s="372"/>
      <c r="E2" s="372"/>
      <c r="F2" s="372"/>
      <c r="G2" s="372"/>
      <c r="H2" s="372"/>
      <c r="I2" s="372"/>
      <c r="J2" s="372"/>
      <c r="K2" s="372"/>
      <c r="L2" s="372"/>
      <c r="M2" s="372"/>
      <c r="N2" s="372"/>
      <c r="O2" s="372"/>
      <c r="P2" s="372"/>
      <c r="Q2" s="372"/>
      <c r="R2" s="372"/>
      <c r="S2" s="372"/>
      <c r="T2" s="372"/>
      <c r="U2" s="372"/>
      <c r="V2" s="372"/>
      <c r="W2" s="372"/>
      <c r="X2" s="372"/>
      <c r="Y2" s="372"/>
      <c r="Z2" s="372"/>
      <c r="AA2" s="372"/>
      <c r="AB2" s="372"/>
      <c r="AC2" s="372"/>
      <c r="AD2" s="372"/>
      <c r="AE2" s="372"/>
      <c r="AF2" s="372"/>
      <c r="AG2" s="372"/>
      <c r="AH2" s="372"/>
      <c r="AI2" s="372"/>
      <c r="AJ2" s="112"/>
    </row>
    <row r="3" spans="1:40" ht="2.25" customHeight="1" thickTop="1" x14ac:dyDescent="0.3">
      <c r="AJ3" s="23"/>
    </row>
    <row r="4" spans="1:40" ht="27" customHeight="1" x14ac:dyDescent="0.3">
      <c r="A4" s="196" t="s">
        <v>108</v>
      </c>
      <c r="B4" s="373" t="s">
        <v>290</v>
      </c>
      <c r="C4" s="373"/>
      <c r="D4" s="373"/>
      <c r="E4" s="373"/>
      <c r="F4" s="373"/>
      <c r="G4" s="374"/>
      <c r="H4" s="16"/>
      <c r="I4" s="16"/>
      <c r="J4" s="16"/>
      <c r="K4" s="16"/>
      <c r="L4" s="16"/>
      <c r="M4" s="16"/>
      <c r="N4" s="16"/>
      <c r="O4" s="16"/>
      <c r="P4" s="16"/>
      <c r="Q4" s="16"/>
      <c r="R4" s="16"/>
      <c r="S4" s="50"/>
      <c r="AJ4" s="23"/>
    </row>
    <row r="5" spans="1:40" ht="0.75" hidden="1" customHeight="1" x14ac:dyDescent="0.3">
      <c r="A5" s="17"/>
      <c r="B5" s="50"/>
      <c r="C5" s="50"/>
      <c r="D5" s="50"/>
      <c r="E5" s="50"/>
      <c r="F5" s="50"/>
      <c r="G5" s="50"/>
      <c r="H5" s="50"/>
      <c r="I5" s="50"/>
      <c r="AJ5" s="23"/>
    </row>
    <row r="6" spans="1:40" ht="27" hidden="1" customHeight="1" x14ac:dyDescent="0.3">
      <c r="A6" s="196" t="s">
        <v>101</v>
      </c>
      <c r="B6" s="375" t="s">
        <v>619</v>
      </c>
      <c r="C6" s="376"/>
      <c r="D6" s="50"/>
      <c r="E6" s="50"/>
      <c r="F6" s="50"/>
      <c r="G6" s="50"/>
      <c r="H6" s="50"/>
      <c r="I6" s="50"/>
      <c r="J6" s="50"/>
      <c r="K6" s="50"/>
      <c r="L6" s="50"/>
      <c r="M6" s="70"/>
      <c r="AJ6" s="23"/>
      <c r="AN6" s="15" t="s">
        <v>96</v>
      </c>
    </row>
    <row r="7" spans="1:40" ht="7.5" customHeight="1" thickBot="1" x14ac:dyDescent="0.35">
      <c r="AJ7" s="23"/>
      <c r="AN7" s="71" t="s">
        <v>45</v>
      </c>
    </row>
    <row r="8" spans="1:40" ht="27" customHeight="1" thickBot="1" x14ac:dyDescent="0.35">
      <c r="A8" s="297" t="s">
        <v>2</v>
      </c>
      <c r="B8" s="298"/>
      <c r="C8" s="298"/>
      <c r="D8" s="298"/>
      <c r="E8" s="298"/>
      <c r="F8" s="298"/>
      <c r="G8" s="298"/>
      <c r="H8" s="298"/>
      <c r="I8" s="298"/>
      <c r="J8" s="298"/>
      <c r="K8" s="298"/>
      <c r="L8" s="298"/>
      <c r="M8" s="299"/>
      <c r="N8" s="305" t="s">
        <v>41</v>
      </c>
      <c r="O8" s="306"/>
      <c r="P8" s="306"/>
      <c r="Q8" s="306"/>
      <c r="R8" s="306"/>
      <c r="S8" s="306"/>
      <c r="T8" s="306"/>
      <c r="U8" s="306"/>
      <c r="V8" s="306"/>
      <c r="W8" s="306"/>
      <c r="X8" s="307"/>
      <c r="Y8" s="337" t="s">
        <v>20</v>
      </c>
      <c r="Z8" s="338"/>
      <c r="AA8" s="338"/>
      <c r="AB8" s="338"/>
      <c r="AC8" s="338"/>
      <c r="AD8" s="338"/>
      <c r="AE8" s="338"/>
      <c r="AF8" s="338"/>
      <c r="AG8" s="338"/>
      <c r="AH8" s="338"/>
      <c r="AI8" s="339"/>
      <c r="AJ8" s="23"/>
    </row>
    <row r="9" spans="1:40" ht="21" customHeight="1" x14ac:dyDescent="0.3">
      <c r="A9" s="342" t="s">
        <v>1</v>
      </c>
      <c r="B9" s="340" t="s">
        <v>57</v>
      </c>
      <c r="C9" s="340" t="s">
        <v>47</v>
      </c>
      <c r="D9" s="340" t="s">
        <v>48</v>
      </c>
      <c r="E9" s="344" t="s">
        <v>49</v>
      </c>
      <c r="F9" s="340" t="s">
        <v>50</v>
      </c>
      <c r="G9" s="340"/>
      <c r="H9" s="340" t="s">
        <v>51</v>
      </c>
      <c r="I9" s="346" t="s">
        <v>52</v>
      </c>
      <c r="J9" s="340" t="s">
        <v>53</v>
      </c>
      <c r="K9" s="353" t="s">
        <v>102</v>
      </c>
      <c r="L9" s="354"/>
      <c r="M9" s="340" t="s">
        <v>54</v>
      </c>
      <c r="N9" s="312" t="s">
        <v>3</v>
      </c>
      <c r="O9" s="314" t="s">
        <v>99</v>
      </c>
      <c r="P9" s="331" t="s">
        <v>4</v>
      </c>
      <c r="Q9" s="333" t="s">
        <v>5</v>
      </c>
      <c r="R9" s="325" t="s">
        <v>6</v>
      </c>
      <c r="S9" s="327" t="s">
        <v>7</v>
      </c>
      <c r="T9" s="329" t="s">
        <v>8</v>
      </c>
      <c r="U9" s="329" t="s">
        <v>9</v>
      </c>
      <c r="V9" s="329" t="s">
        <v>10</v>
      </c>
      <c r="W9" s="329" t="s">
        <v>11</v>
      </c>
      <c r="X9" s="308" t="s">
        <v>42</v>
      </c>
      <c r="Y9" s="310" t="s">
        <v>12</v>
      </c>
      <c r="Z9" s="301" t="s">
        <v>13</v>
      </c>
      <c r="AA9" s="303" t="s">
        <v>127</v>
      </c>
      <c r="AB9" s="301" t="s">
        <v>14</v>
      </c>
      <c r="AC9" s="301" t="s">
        <v>15</v>
      </c>
      <c r="AD9" s="301" t="s">
        <v>16</v>
      </c>
      <c r="AE9" s="301" t="s">
        <v>17</v>
      </c>
      <c r="AF9" s="350" t="s">
        <v>18</v>
      </c>
      <c r="AG9" s="301" t="s">
        <v>125</v>
      </c>
      <c r="AH9" s="301" t="s">
        <v>126</v>
      </c>
      <c r="AI9" s="348" t="s">
        <v>19</v>
      </c>
      <c r="AJ9" s="23"/>
    </row>
    <row r="10" spans="1:40" ht="24" customHeight="1" thickBot="1" x14ac:dyDescent="0.35">
      <c r="A10" s="343"/>
      <c r="B10" s="341"/>
      <c r="C10" s="341"/>
      <c r="D10" s="341"/>
      <c r="E10" s="345"/>
      <c r="F10" s="62" t="s">
        <v>55</v>
      </c>
      <c r="G10" s="62" t="s">
        <v>56</v>
      </c>
      <c r="H10" s="341"/>
      <c r="I10" s="347"/>
      <c r="J10" s="341"/>
      <c r="K10" s="114" t="s">
        <v>111</v>
      </c>
      <c r="L10" s="114" t="s">
        <v>112</v>
      </c>
      <c r="M10" s="341"/>
      <c r="N10" s="313"/>
      <c r="O10" s="315"/>
      <c r="P10" s="332"/>
      <c r="Q10" s="334"/>
      <c r="R10" s="326"/>
      <c r="S10" s="328"/>
      <c r="T10" s="330"/>
      <c r="U10" s="330"/>
      <c r="V10" s="330"/>
      <c r="W10" s="330"/>
      <c r="X10" s="309"/>
      <c r="Y10" s="311"/>
      <c r="Z10" s="302"/>
      <c r="AA10" s="304"/>
      <c r="AB10" s="302"/>
      <c r="AC10" s="302"/>
      <c r="AD10" s="302"/>
      <c r="AE10" s="302"/>
      <c r="AF10" s="351"/>
      <c r="AG10" s="302"/>
      <c r="AH10" s="302"/>
      <c r="AI10" s="349"/>
      <c r="AJ10" s="23"/>
    </row>
    <row r="11" spans="1:40" ht="100.5" customHeight="1" x14ac:dyDescent="0.3">
      <c r="A11" s="316" t="s">
        <v>592</v>
      </c>
      <c r="B11" s="115" t="s">
        <v>58</v>
      </c>
      <c r="C11" s="197" t="s">
        <v>371</v>
      </c>
      <c r="D11" s="197" t="s">
        <v>141</v>
      </c>
      <c r="E11" s="72"/>
      <c r="F11" s="205">
        <v>41821</v>
      </c>
      <c r="G11" s="205">
        <v>43070</v>
      </c>
      <c r="H11" s="206" t="s">
        <v>175</v>
      </c>
      <c r="I11" s="237">
        <v>150000</v>
      </c>
      <c r="J11" s="213" t="s">
        <v>570</v>
      </c>
      <c r="K11" s="72"/>
      <c r="L11" s="72"/>
      <c r="M11" s="72"/>
      <c r="N11" s="72"/>
      <c r="O11" s="73"/>
      <c r="P11" s="72"/>
      <c r="Q11" s="72"/>
      <c r="R11" s="72" t="s">
        <v>43</v>
      </c>
      <c r="S11" s="74"/>
      <c r="T11" s="72"/>
      <c r="U11" s="72"/>
      <c r="V11" s="72"/>
      <c r="W11" s="72"/>
      <c r="X11" s="245" t="s">
        <v>646</v>
      </c>
      <c r="Y11" s="72"/>
      <c r="Z11" s="72"/>
      <c r="AA11" s="72"/>
      <c r="AB11" s="72"/>
      <c r="AC11" s="72"/>
      <c r="AD11" s="72"/>
      <c r="AE11" s="72"/>
      <c r="AF11" s="72"/>
      <c r="AG11" s="72"/>
      <c r="AH11" s="72"/>
      <c r="AJ11" s="23"/>
    </row>
    <row r="12" spans="1:40" ht="78" customHeight="1" x14ac:dyDescent="0.3">
      <c r="A12" s="317"/>
      <c r="B12" s="55" t="s">
        <v>59</v>
      </c>
      <c r="C12" s="198" t="s">
        <v>373</v>
      </c>
      <c r="D12" s="198" t="s">
        <v>140</v>
      </c>
      <c r="E12" s="75"/>
      <c r="F12" s="207">
        <v>42948</v>
      </c>
      <c r="G12" s="207">
        <v>43101</v>
      </c>
      <c r="H12" s="208" t="s">
        <v>176</v>
      </c>
      <c r="I12" s="238">
        <v>10000</v>
      </c>
      <c r="J12" s="214" t="s">
        <v>600</v>
      </c>
      <c r="K12" s="75"/>
      <c r="L12" s="75"/>
      <c r="M12" s="75"/>
      <c r="N12" s="72"/>
      <c r="O12" s="72" t="s">
        <v>43</v>
      </c>
      <c r="P12" s="72"/>
      <c r="Q12" s="72"/>
      <c r="R12" s="72"/>
      <c r="S12" s="74"/>
      <c r="T12" s="75" t="s">
        <v>647</v>
      </c>
      <c r="U12" s="75"/>
      <c r="V12" s="75"/>
      <c r="W12" s="75"/>
      <c r="X12" s="75" t="s">
        <v>648</v>
      </c>
      <c r="Y12" s="75"/>
      <c r="Z12" s="75"/>
      <c r="AA12" s="75"/>
      <c r="AB12" s="75"/>
      <c r="AC12" s="291">
        <v>43617</v>
      </c>
      <c r="AD12" s="75"/>
      <c r="AE12" s="75"/>
      <c r="AF12" s="75"/>
      <c r="AG12" s="75"/>
      <c r="AH12" s="75"/>
      <c r="AI12" s="75"/>
      <c r="AJ12" s="23"/>
    </row>
    <row r="13" spans="1:40" ht="102.75" customHeight="1" x14ac:dyDescent="0.3">
      <c r="A13" s="317"/>
      <c r="B13" s="55" t="s">
        <v>60</v>
      </c>
      <c r="C13" s="198" t="s">
        <v>376</v>
      </c>
      <c r="D13" s="198" t="s">
        <v>141</v>
      </c>
      <c r="E13" s="75"/>
      <c r="F13" s="205">
        <v>41821</v>
      </c>
      <c r="G13" s="205">
        <v>42917</v>
      </c>
      <c r="H13" s="206" t="s">
        <v>175</v>
      </c>
      <c r="I13" s="238">
        <v>200000</v>
      </c>
      <c r="J13" s="214" t="s">
        <v>601</v>
      </c>
      <c r="K13" s="75"/>
      <c r="L13" s="75"/>
      <c r="M13" s="75"/>
      <c r="N13" s="72"/>
      <c r="O13" s="72"/>
      <c r="P13" s="72"/>
      <c r="Q13" s="72"/>
      <c r="R13" s="72" t="s">
        <v>43</v>
      </c>
      <c r="S13" s="74"/>
      <c r="T13" s="75"/>
      <c r="U13" s="75"/>
      <c r="V13" s="75"/>
      <c r="W13" s="75"/>
      <c r="X13" s="75"/>
      <c r="Y13" s="75"/>
      <c r="Z13" s="75"/>
      <c r="AA13" s="75"/>
      <c r="AB13" s="75"/>
      <c r="AC13" s="75"/>
      <c r="AD13" s="75"/>
      <c r="AE13" s="75"/>
      <c r="AF13" s="75"/>
      <c r="AG13" s="75"/>
      <c r="AH13" s="75"/>
      <c r="AI13" s="75"/>
      <c r="AJ13" s="23"/>
    </row>
    <row r="14" spans="1:40" ht="77.25" customHeight="1" x14ac:dyDescent="0.3">
      <c r="A14" s="317"/>
      <c r="B14" s="55" t="s">
        <v>61</v>
      </c>
      <c r="C14" s="198" t="s">
        <v>616</v>
      </c>
      <c r="D14" s="198" t="s">
        <v>141</v>
      </c>
      <c r="E14" s="75"/>
      <c r="F14" s="205">
        <v>41821</v>
      </c>
      <c r="G14" s="205">
        <v>42917</v>
      </c>
      <c r="H14" s="208" t="s">
        <v>599</v>
      </c>
      <c r="I14" s="238">
        <v>250000</v>
      </c>
      <c r="J14" s="214" t="s">
        <v>602</v>
      </c>
      <c r="K14" s="75"/>
      <c r="L14" s="75"/>
      <c r="M14" s="75"/>
      <c r="N14" s="72"/>
      <c r="O14" s="72"/>
      <c r="P14" s="72"/>
      <c r="Q14" s="72"/>
      <c r="R14" s="72" t="s">
        <v>43</v>
      </c>
      <c r="S14" s="74"/>
      <c r="T14" s="75"/>
      <c r="U14" s="75"/>
      <c r="V14" s="75"/>
      <c r="W14" s="75"/>
      <c r="X14" s="75"/>
      <c r="Y14" s="75"/>
      <c r="Z14" s="75"/>
      <c r="AA14" s="75"/>
      <c r="AB14" s="75"/>
      <c r="AC14" s="75"/>
      <c r="AD14" s="75"/>
      <c r="AE14" s="75"/>
      <c r="AF14" s="75"/>
      <c r="AG14" s="75"/>
      <c r="AH14" s="75"/>
      <c r="AI14" s="75"/>
      <c r="AJ14" s="23"/>
    </row>
    <row r="15" spans="1:40" ht="99" customHeight="1" x14ac:dyDescent="0.3">
      <c r="A15" s="317"/>
      <c r="B15" s="55" t="s">
        <v>62</v>
      </c>
      <c r="C15" s="198" t="s">
        <v>378</v>
      </c>
      <c r="D15" s="198" t="s">
        <v>142</v>
      </c>
      <c r="E15" s="75"/>
      <c r="F15" s="207">
        <v>41821</v>
      </c>
      <c r="G15" s="207">
        <v>43617</v>
      </c>
      <c r="H15" s="208" t="s">
        <v>617</v>
      </c>
      <c r="I15" s="238">
        <v>50000</v>
      </c>
      <c r="J15" s="214" t="s">
        <v>603</v>
      </c>
      <c r="K15" s="75"/>
      <c r="L15" s="75"/>
      <c r="M15" s="75"/>
      <c r="N15" s="72"/>
      <c r="O15" s="72"/>
      <c r="P15" s="72" t="s">
        <v>43</v>
      </c>
      <c r="Q15" s="72"/>
      <c r="R15" s="72"/>
      <c r="S15" s="74"/>
      <c r="T15" s="289" t="s">
        <v>649</v>
      </c>
      <c r="U15" s="289" t="s">
        <v>651</v>
      </c>
      <c r="V15" s="289" t="s">
        <v>628</v>
      </c>
      <c r="W15" s="232" t="s">
        <v>650</v>
      </c>
      <c r="X15" s="292" t="s">
        <v>652</v>
      </c>
      <c r="Y15" s="75"/>
      <c r="Z15" s="75"/>
      <c r="AA15" s="75"/>
      <c r="AB15" s="75"/>
      <c r="AC15" s="75"/>
      <c r="AD15" s="75"/>
      <c r="AE15" s="75"/>
      <c r="AF15" s="75"/>
      <c r="AG15" s="75"/>
      <c r="AH15" s="75"/>
      <c r="AI15" s="75"/>
      <c r="AJ15" s="23"/>
    </row>
    <row r="16" spans="1:40" ht="102.75" customHeight="1" x14ac:dyDescent="0.3">
      <c r="A16" s="318" t="s">
        <v>614</v>
      </c>
      <c r="B16" s="55" t="s">
        <v>63</v>
      </c>
      <c r="C16" s="199" t="s">
        <v>441</v>
      </c>
      <c r="D16" s="198" t="s">
        <v>591</v>
      </c>
      <c r="E16" s="75"/>
      <c r="F16" s="207">
        <v>42278</v>
      </c>
      <c r="G16" s="207">
        <v>42309</v>
      </c>
      <c r="H16" s="208" t="s">
        <v>303</v>
      </c>
      <c r="I16" s="238">
        <v>5000</v>
      </c>
      <c r="J16" s="214" t="s">
        <v>571</v>
      </c>
      <c r="K16" s="75"/>
      <c r="L16" s="75"/>
      <c r="M16" s="75"/>
      <c r="N16" s="72"/>
      <c r="O16" s="72"/>
      <c r="P16" s="72"/>
      <c r="Q16" s="72"/>
      <c r="R16" s="72" t="s">
        <v>43</v>
      </c>
      <c r="S16" s="74"/>
      <c r="T16" s="75"/>
      <c r="U16" s="75"/>
      <c r="V16" s="75"/>
      <c r="W16" s="75"/>
      <c r="X16" s="232" t="s">
        <v>633</v>
      </c>
      <c r="Y16" s="75"/>
      <c r="Z16" s="75"/>
      <c r="AA16" s="75"/>
      <c r="AB16" s="75"/>
      <c r="AC16" s="75"/>
      <c r="AD16" s="75"/>
      <c r="AE16" s="75"/>
      <c r="AF16" s="75"/>
      <c r="AG16" s="75"/>
      <c r="AH16" s="75"/>
      <c r="AI16" s="75"/>
      <c r="AJ16" s="23"/>
    </row>
    <row r="17" spans="1:36" ht="85.5" customHeight="1" x14ac:dyDescent="0.3">
      <c r="A17" s="377"/>
      <c r="B17" s="55" t="s">
        <v>64</v>
      </c>
      <c r="C17" s="199" t="s">
        <v>615</v>
      </c>
      <c r="D17" s="198" t="s">
        <v>144</v>
      </c>
      <c r="E17" s="75"/>
      <c r="F17" s="207">
        <v>41883</v>
      </c>
      <c r="G17" s="207">
        <v>43617</v>
      </c>
      <c r="H17" s="208" t="s">
        <v>283</v>
      </c>
      <c r="I17" s="238">
        <v>20000</v>
      </c>
      <c r="J17" s="214" t="s">
        <v>604</v>
      </c>
      <c r="K17" s="75"/>
      <c r="L17" s="75"/>
      <c r="M17" s="75"/>
      <c r="N17" s="72"/>
      <c r="O17" s="72"/>
      <c r="P17" s="72"/>
      <c r="Q17" s="72" t="s">
        <v>43</v>
      </c>
      <c r="R17" s="72"/>
      <c r="S17" s="74"/>
      <c r="T17" s="245" t="s">
        <v>653</v>
      </c>
      <c r="U17" s="232" t="s">
        <v>654</v>
      </c>
      <c r="V17" s="75"/>
      <c r="W17" s="75"/>
      <c r="X17" s="232" t="s">
        <v>655</v>
      </c>
      <c r="Y17" s="199" t="s">
        <v>657</v>
      </c>
      <c r="Z17" s="232" t="s">
        <v>656</v>
      </c>
      <c r="AA17" s="75"/>
      <c r="AB17" s="75"/>
      <c r="AC17" s="75"/>
      <c r="AD17" s="75"/>
      <c r="AE17" s="75"/>
      <c r="AF17" s="75"/>
      <c r="AG17" s="75"/>
      <c r="AH17" s="75"/>
      <c r="AI17" s="75"/>
      <c r="AJ17" s="23"/>
    </row>
    <row r="18" spans="1:36" ht="66" customHeight="1" x14ac:dyDescent="0.3">
      <c r="A18" s="377"/>
      <c r="B18" s="55" t="s">
        <v>65</v>
      </c>
      <c r="C18" s="200" t="s">
        <v>385</v>
      </c>
      <c r="D18" s="197" t="s">
        <v>145</v>
      </c>
      <c r="E18" s="72"/>
      <c r="F18" s="205">
        <v>41913</v>
      </c>
      <c r="G18" s="205">
        <v>43617</v>
      </c>
      <c r="H18" s="206" t="s">
        <v>303</v>
      </c>
      <c r="I18" s="237">
        <v>500000</v>
      </c>
      <c r="J18" s="213" t="s">
        <v>605</v>
      </c>
      <c r="K18" s="72"/>
      <c r="L18" s="72"/>
      <c r="M18" s="72"/>
      <c r="N18" s="72"/>
      <c r="O18" s="72"/>
      <c r="P18" s="72" t="s">
        <v>43</v>
      </c>
      <c r="Q18" s="72"/>
      <c r="R18" s="72"/>
      <c r="S18" s="74"/>
      <c r="T18" s="245" t="s">
        <v>645</v>
      </c>
      <c r="U18" s="245" t="s">
        <v>658</v>
      </c>
      <c r="V18" s="72"/>
      <c r="W18" s="245" t="s">
        <v>659</v>
      </c>
      <c r="X18" s="245" t="s">
        <v>706</v>
      </c>
      <c r="Y18" s="245" t="s">
        <v>660</v>
      </c>
      <c r="Z18" s="72"/>
      <c r="AA18" s="72"/>
      <c r="AB18" s="72"/>
      <c r="AC18" s="72"/>
      <c r="AD18" s="245" t="s">
        <v>664</v>
      </c>
      <c r="AE18" s="72"/>
      <c r="AF18" s="72"/>
      <c r="AG18" s="72"/>
      <c r="AH18" s="72"/>
      <c r="AI18" s="72"/>
      <c r="AJ18" s="23"/>
    </row>
    <row r="19" spans="1:36" ht="62.25" customHeight="1" x14ac:dyDescent="0.3">
      <c r="A19" s="377"/>
      <c r="B19" s="55" t="s">
        <v>66</v>
      </c>
      <c r="C19" s="199" t="s">
        <v>433</v>
      </c>
      <c r="D19" s="197" t="s">
        <v>146</v>
      </c>
      <c r="E19" s="72"/>
      <c r="F19" s="205">
        <v>41883</v>
      </c>
      <c r="G19" s="205">
        <v>43617</v>
      </c>
      <c r="H19" s="208" t="s">
        <v>177</v>
      </c>
      <c r="I19" s="237">
        <v>200000</v>
      </c>
      <c r="J19" s="213" t="s">
        <v>606</v>
      </c>
      <c r="K19" s="72"/>
      <c r="L19" s="72"/>
      <c r="M19" s="72"/>
      <c r="N19" s="72"/>
      <c r="O19" s="72"/>
      <c r="P19" s="72"/>
      <c r="Q19" s="72" t="s">
        <v>43</v>
      </c>
      <c r="R19" s="72"/>
      <c r="S19" s="74"/>
      <c r="T19" s="245" t="s">
        <v>661</v>
      </c>
      <c r="U19" s="245" t="s">
        <v>662</v>
      </c>
      <c r="V19" s="245" t="s">
        <v>629</v>
      </c>
      <c r="W19" s="72" t="s">
        <v>228</v>
      </c>
      <c r="X19" s="72"/>
      <c r="Y19" s="199" t="s">
        <v>663</v>
      </c>
      <c r="Z19" s="245" t="s">
        <v>634</v>
      </c>
      <c r="AA19" s="72"/>
      <c r="AB19" s="72"/>
      <c r="AC19" s="72"/>
      <c r="AD19" s="72"/>
      <c r="AE19" s="72"/>
      <c r="AF19" s="72"/>
      <c r="AG19" s="72"/>
      <c r="AH19" s="72"/>
      <c r="AI19" s="72"/>
      <c r="AJ19" s="23"/>
    </row>
    <row r="20" spans="1:36" ht="26.25" customHeight="1" x14ac:dyDescent="0.3">
      <c r="A20" s="377"/>
      <c r="B20" s="55" t="s">
        <v>67</v>
      </c>
      <c r="C20" s="200" t="s">
        <v>448</v>
      </c>
      <c r="D20" s="213"/>
      <c r="E20" s="72"/>
      <c r="F20" s="205"/>
      <c r="G20" s="205"/>
      <c r="H20" s="197"/>
      <c r="I20" s="237"/>
      <c r="J20" s="213"/>
      <c r="K20" s="72"/>
      <c r="L20" s="72"/>
      <c r="M20" s="72"/>
      <c r="N20" s="72"/>
      <c r="O20" s="72"/>
      <c r="P20" s="72"/>
      <c r="Q20" s="72"/>
      <c r="R20" s="72"/>
      <c r="S20" s="74"/>
      <c r="T20" s="72"/>
      <c r="U20" s="72"/>
      <c r="V20" s="72"/>
      <c r="W20" s="72"/>
      <c r="X20" s="72"/>
      <c r="Y20" s="72"/>
      <c r="Z20" s="72"/>
      <c r="AA20" s="72"/>
      <c r="AB20" s="72"/>
      <c r="AC20" s="72"/>
      <c r="AD20" s="72"/>
      <c r="AE20" s="72"/>
      <c r="AF20" s="72"/>
      <c r="AG20" s="72"/>
      <c r="AH20" s="72"/>
      <c r="AI20" s="72"/>
      <c r="AJ20" s="23"/>
    </row>
    <row r="21" spans="1:36" ht="27.75" customHeight="1" x14ac:dyDescent="0.3">
      <c r="A21" s="377"/>
      <c r="B21" s="55" t="s">
        <v>68</v>
      </c>
      <c r="C21" s="200" t="s">
        <v>448</v>
      </c>
      <c r="D21" s="213"/>
      <c r="E21" s="72"/>
      <c r="F21" s="205"/>
      <c r="G21" s="205"/>
      <c r="H21" s="197"/>
      <c r="I21" s="237"/>
      <c r="J21" s="213"/>
      <c r="K21" s="72"/>
      <c r="L21" s="72"/>
      <c r="M21" s="72"/>
      <c r="N21" s="72"/>
      <c r="O21" s="72"/>
      <c r="P21" s="72"/>
      <c r="Q21" s="72"/>
      <c r="R21" s="72"/>
      <c r="S21" s="74"/>
      <c r="T21" s="72"/>
      <c r="U21" s="72"/>
      <c r="V21" s="72"/>
      <c r="W21" s="72"/>
      <c r="X21" s="72"/>
      <c r="Y21" s="72"/>
      <c r="Z21" s="72"/>
      <c r="AA21" s="72"/>
      <c r="AB21" s="72"/>
      <c r="AC21" s="72"/>
      <c r="AD21" s="72"/>
      <c r="AE21" s="72"/>
      <c r="AF21" s="72"/>
      <c r="AG21" s="72"/>
      <c r="AH21" s="72"/>
      <c r="AI21" s="72"/>
      <c r="AJ21" s="23"/>
    </row>
    <row r="22" spans="1:36" ht="24" customHeight="1" x14ac:dyDescent="0.3">
      <c r="A22" s="377"/>
      <c r="B22" s="55" t="s">
        <v>69</v>
      </c>
      <c r="C22" s="200" t="s">
        <v>551</v>
      </c>
      <c r="D22" s="213"/>
      <c r="E22" s="72"/>
      <c r="F22" s="205"/>
      <c r="G22" s="205"/>
      <c r="H22" s="197"/>
      <c r="I22" s="237"/>
      <c r="J22" s="213"/>
      <c r="K22" s="72"/>
      <c r="L22" s="72"/>
      <c r="M22" s="72"/>
      <c r="N22" s="72"/>
      <c r="O22" s="72"/>
      <c r="P22" s="72"/>
      <c r="Q22" s="72"/>
      <c r="R22" s="72"/>
      <c r="S22" s="74"/>
      <c r="T22" s="72"/>
      <c r="U22" s="72"/>
      <c r="V22" s="72"/>
      <c r="W22" s="72"/>
      <c r="X22" s="72"/>
      <c r="Y22" s="72"/>
      <c r="Z22" s="72"/>
      <c r="AA22" s="72"/>
      <c r="AB22" s="72"/>
      <c r="AC22" s="72"/>
      <c r="AD22" s="72"/>
      <c r="AE22" s="72"/>
      <c r="AF22" s="72"/>
      <c r="AG22" s="72"/>
      <c r="AH22" s="72"/>
      <c r="AI22" s="72"/>
      <c r="AJ22" s="23"/>
    </row>
    <row r="23" spans="1:36" ht="94.5" customHeight="1" x14ac:dyDescent="0.3">
      <c r="A23" s="318" t="s">
        <v>586</v>
      </c>
      <c r="B23" s="55" t="s">
        <v>70</v>
      </c>
      <c r="C23" s="232" t="s">
        <v>552</v>
      </c>
      <c r="D23" s="214" t="s">
        <v>581</v>
      </c>
      <c r="E23" s="75"/>
      <c r="F23" s="207">
        <v>41821</v>
      </c>
      <c r="G23" s="207">
        <v>43617</v>
      </c>
      <c r="H23" s="208" t="s">
        <v>317</v>
      </c>
      <c r="I23" s="238">
        <v>1500000</v>
      </c>
      <c r="J23" s="214" t="s">
        <v>607</v>
      </c>
      <c r="K23" s="75"/>
      <c r="L23" s="75"/>
      <c r="M23" s="75"/>
      <c r="N23" s="72"/>
      <c r="O23" s="72"/>
      <c r="P23" s="72" t="s">
        <v>43</v>
      </c>
      <c r="Q23" s="72"/>
      <c r="R23" s="72"/>
      <c r="S23" s="74"/>
      <c r="T23" s="70" t="s">
        <v>666</v>
      </c>
      <c r="U23" s="232" t="s">
        <v>665</v>
      </c>
      <c r="V23" s="75"/>
      <c r="W23" s="75"/>
      <c r="X23" s="232" t="s">
        <v>667</v>
      </c>
      <c r="Y23" s="75"/>
      <c r="Z23" s="75"/>
      <c r="AA23" s="75"/>
      <c r="AB23" s="75"/>
      <c r="AC23" s="75"/>
      <c r="AD23" s="75"/>
      <c r="AE23" s="75"/>
      <c r="AF23" s="75"/>
      <c r="AG23" s="75"/>
      <c r="AH23" s="75"/>
      <c r="AI23" s="75"/>
      <c r="AJ23" s="23"/>
    </row>
    <row r="24" spans="1:36" ht="71.25" customHeight="1" x14ac:dyDescent="0.3">
      <c r="A24" s="317"/>
      <c r="B24" s="55" t="s">
        <v>71</v>
      </c>
      <c r="C24" s="198" t="s">
        <v>435</v>
      </c>
      <c r="D24" s="214" t="s">
        <v>582</v>
      </c>
      <c r="E24" s="75"/>
      <c r="F24" s="207">
        <v>41821</v>
      </c>
      <c r="G24" s="207">
        <v>43617</v>
      </c>
      <c r="H24" s="208" t="s">
        <v>184</v>
      </c>
      <c r="I24" s="238">
        <v>300000</v>
      </c>
      <c r="J24" s="214" t="s">
        <v>608</v>
      </c>
      <c r="K24" s="75"/>
      <c r="L24" s="75"/>
      <c r="M24" s="75"/>
      <c r="N24" s="72"/>
      <c r="O24" s="72"/>
      <c r="P24" s="72" t="s">
        <v>43</v>
      </c>
      <c r="Q24" s="72"/>
      <c r="R24" s="72"/>
      <c r="S24" s="74"/>
      <c r="T24" s="232" t="s">
        <v>620</v>
      </c>
      <c r="U24" s="232" t="s">
        <v>623</v>
      </c>
      <c r="V24" s="232" t="s">
        <v>621</v>
      </c>
      <c r="W24" s="232" t="s">
        <v>622</v>
      </c>
      <c r="X24" s="232" t="s">
        <v>707</v>
      </c>
      <c r="Y24" s="198"/>
      <c r="Z24" s="75"/>
      <c r="AA24" s="75"/>
      <c r="AB24" s="75"/>
      <c r="AC24" s="75"/>
      <c r="AD24" s="75"/>
      <c r="AE24" s="75"/>
      <c r="AF24" s="75"/>
      <c r="AG24" s="75"/>
      <c r="AH24" s="75"/>
      <c r="AI24" s="75"/>
      <c r="AJ24" s="23"/>
    </row>
    <row r="25" spans="1:36" ht="141.75" customHeight="1" x14ac:dyDescent="0.3">
      <c r="A25" s="317"/>
      <c r="B25" s="55" t="s">
        <v>72</v>
      </c>
      <c r="C25" s="198" t="s">
        <v>396</v>
      </c>
      <c r="D25" s="198" t="s">
        <v>152</v>
      </c>
      <c r="E25" s="75"/>
      <c r="F25" s="207">
        <v>41821</v>
      </c>
      <c r="G25" s="207">
        <v>43617</v>
      </c>
      <c r="H25" s="198" t="s">
        <v>185</v>
      </c>
      <c r="I25" s="238">
        <v>300000</v>
      </c>
      <c r="J25" s="198" t="s">
        <v>609</v>
      </c>
      <c r="K25" s="75"/>
      <c r="L25" s="75"/>
      <c r="M25" s="75"/>
      <c r="N25" s="72"/>
      <c r="O25" s="72"/>
      <c r="P25" s="72"/>
      <c r="Q25" s="72" t="s">
        <v>43</v>
      </c>
      <c r="R25" s="72"/>
      <c r="S25" s="74"/>
      <c r="T25" s="232" t="s">
        <v>668</v>
      </c>
      <c r="U25" s="232" t="s">
        <v>627</v>
      </c>
      <c r="V25" s="232" t="s">
        <v>460</v>
      </c>
      <c r="W25" s="75" t="s">
        <v>329</v>
      </c>
      <c r="X25" s="75"/>
      <c r="Y25" s="75"/>
      <c r="Z25" s="75"/>
      <c r="AA25" s="75"/>
      <c r="AB25" s="75"/>
      <c r="AC25" s="75"/>
      <c r="AD25" s="75"/>
      <c r="AE25" s="75"/>
      <c r="AF25" s="75"/>
      <c r="AG25" s="75"/>
      <c r="AH25" s="75"/>
      <c r="AI25" s="75"/>
      <c r="AJ25" s="23"/>
    </row>
    <row r="26" spans="1:36" ht="15.75" customHeight="1" x14ac:dyDescent="0.3">
      <c r="A26" s="317"/>
      <c r="B26" s="55" t="s">
        <v>73</v>
      </c>
      <c r="C26" s="75" t="s">
        <v>448</v>
      </c>
      <c r="D26" s="72"/>
      <c r="E26" s="72"/>
      <c r="F26" s="72"/>
      <c r="G26" s="72"/>
      <c r="H26" s="72"/>
      <c r="I26" s="72"/>
      <c r="J26" s="72"/>
      <c r="K26" s="72"/>
      <c r="L26" s="72"/>
      <c r="M26" s="72"/>
      <c r="N26" s="72"/>
      <c r="O26" s="72"/>
      <c r="P26" s="72"/>
      <c r="Q26" s="72"/>
      <c r="R26" s="72"/>
      <c r="S26" s="74"/>
      <c r="T26" s="72"/>
      <c r="U26" s="72"/>
      <c r="V26" s="72"/>
      <c r="W26" s="72"/>
      <c r="X26" s="72"/>
      <c r="Y26" s="72"/>
      <c r="Z26" s="72"/>
      <c r="AA26" s="72"/>
      <c r="AB26" s="72"/>
      <c r="AC26" s="72"/>
      <c r="AD26" s="72"/>
      <c r="AE26" s="72"/>
      <c r="AF26" s="72"/>
      <c r="AG26" s="72"/>
      <c r="AH26" s="72"/>
      <c r="AI26" s="72"/>
      <c r="AJ26" s="23"/>
    </row>
    <row r="27" spans="1:36" ht="54" customHeight="1" x14ac:dyDescent="0.3">
      <c r="A27" s="317"/>
      <c r="B27" s="55" t="s">
        <v>74</v>
      </c>
      <c r="C27" s="198" t="s">
        <v>587</v>
      </c>
      <c r="D27" s="197" t="s">
        <v>154</v>
      </c>
      <c r="E27" s="72"/>
      <c r="F27" s="205">
        <v>42005</v>
      </c>
      <c r="G27" s="205">
        <v>43617</v>
      </c>
      <c r="H27" s="198" t="s">
        <v>185</v>
      </c>
      <c r="I27" s="236">
        <v>50000</v>
      </c>
      <c r="J27" s="197" t="s">
        <v>572</v>
      </c>
      <c r="K27" s="72"/>
      <c r="L27" s="72"/>
      <c r="M27" s="72"/>
      <c r="N27" s="72"/>
      <c r="O27" s="72"/>
      <c r="P27" s="72" t="s">
        <v>43</v>
      </c>
      <c r="Q27" s="72"/>
      <c r="R27" s="72"/>
      <c r="S27" s="74"/>
      <c r="T27" s="245" t="s">
        <v>669</v>
      </c>
      <c r="U27" s="72"/>
      <c r="V27" s="245" t="s">
        <v>462</v>
      </c>
      <c r="W27" s="75" t="s">
        <v>329</v>
      </c>
      <c r="X27" s="72"/>
      <c r="Y27" s="72"/>
      <c r="Z27" s="72"/>
      <c r="AA27" s="72"/>
      <c r="AB27" s="72"/>
      <c r="AC27" s="72"/>
      <c r="AD27" s="72"/>
      <c r="AE27" s="72"/>
      <c r="AF27" s="72"/>
      <c r="AG27" s="72"/>
      <c r="AH27" s="72"/>
      <c r="AI27" s="72"/>
      <c r="AJ27" s="23"/>
    </row>
    <row r="28" spans="1:36" ht="18.75" customHeight="1" x14ac:dyDescent="0.3">
      <c r="A28" s="317"/>
      <c r="B28" s="55" t="s">
        <v>75</v>
      </c>
      <c r="C28" s="75" t="s">
        <v>448</v>
      </c>
      <c r="D28" s="72"/>
      <c r="E28" s="72"/>
      <c r="F28" s="72"/>
      <c r="G28" s="72"/>
      <c r="H28" s="72"/>
      <c r="I28" s="72"/>
      <c r="J28" s="72"/>
      <c r="K28" s="72"/>
      <c r="L28" s="72"/>
      <c r="M28" s="72"/>
      <c r="N28" s="72"/>
      <c r="O28" s="72"/>
      <c r="P28" s="72"/>
      <c r="Q28" s="72"/>
      <c r="R28" s="72"/>
      <c r="S28" s="74"/>
      <c r="T28" s="72"/>
      <c r="U28" s="72"/>
      <c r="V28" s="72"/>
      <c r="W28" s="72"/>
      <c r="X28" s="72"/>
      <c r="Y28" s="72"/>
      <c r="Z28" s="72"/>
      <c r="AA28" s="72"/>
      <c r="AB28" s="72"/>
      <c r="AC28" s="72"/>
      <c r="AD28" s="72"/>
      <c r="AE28" s="72"/>
      <c r="AF28" s="72"/>
      <c r="AG28" s="72"/>
      <c r="AH28" s="72"/>
      <c r="AI28" s="72"/>
      <c r="AJ28" s="23"/>
    </row>
    <row r="29" spans="1:36" ht="102" customHeight="1" x14ac:dyDescent="0.3">
      <c r="A29" s="317"/>
      <c r="B29" s="55" t="s">
        <v>76</v>
      </c>
      <c r="C29" s="198" t="s">
        <v>436</v>
      </c>
      <c r="D29" s="227" t="s">
        <v>315</v>
      </c>
      <c r="E29" s="72"/>
      <c r="F29" s="239">
        <v>43101</v>
      </c>
      <c r="G29" s="240">
        <v>43252</v>
      </c>
      <c r="H29" s="268" t="s">
        <v>198</v>
      </c>
      <c r="I29" s="237"/>
      <c r="J29" s="227" t="s">
        <v>573</v>
      </c>
      <c r="K29" s="72"/>
      <c r="L29" s="72"/>
      <c r="M29" s="72"/>
      <c r="N29" s="72"/>
      <c r="O29" s="72" t="s">
        <v>43</v>
      </c>
      <c r="P29" s="72"/>
      <c r="Q29" s="72"/>
      <c r="R29" s="72"/>
      <c r="S29" s="74"/>
      <c r="T29" s="72" t="s">
        <v>635</v>
      </c>
      <c r="U29" s="72"/>
      <c r="V29" s="245"/>
      <c r="W29" s="72" t="s">
        <v>234</v>
      </c>
      <c r="X29" s="293" t="s">
        <v>708</v>
      </c>
      <c r="Y29" s="72"/>
      <c r="Z29" s="72"/>
      <c r="AA29" s="72"/>
      <c r="AB29" s="72"/>
      <c r="AC29" s="72" t="s">
        <v>632</v>
      </c>
      <c r="AD29" s="72"/>
      <c r="AE29" s="72"/>
      <c r="AF29" s="72"/>
      <c r="AG29" s="72"/>
      <c r="AH29" s="72"/>
      <c r="AI29" s="72"/>
      <c r="AJ29" s="23"/>
    </row>
    <row r="30" spans="1:36" ht="90" customHeight="1" x14ac:dyDescent="0.3">
      <c r="A30" s="317"/>
      <c r="B30" s="55" t="s">
        <v>77</v>
      </c>
      <c r="C30" s="198" t="s">
        <v>670</v>
      </c>
      <c r="D30" s="227" t="s">
        <v>316</v>
      </c>
      <c r="E30" s="72"/>
      <c r="F30" s="239">
        <v>42370</v>
      </c>
      <c r="G30" s="240">
        <v>42522</v>
      </c>
      <c r="H30" s="268" t="s">
        <v>198</v>
      </c>
      <c r="I30" s="237"/>
      <c r="J30" s="227" t="s">
        <v>574</v>
      </c>
      <c r="K30" s="72"/>
      <c r="L30" s="72"/>
      <c r="M30" s="72"/>
      <c r="N30" s="72"/>
      <c r="O30" s="72" t="s">
        <v>43</v>
      </c>
      <c r="P30" s="72"/>
      <c r="Q30" s="72"/>
      <c r="R30" s="72"/>
      <c r="S30" s="74"/>
      <c r="T30" s="72" t="s">
        <v>635</v>
      </c>
      <c r="U30" s="72"/>
      <c r="V30" s="245"/>
      <c r="W30" s="72" t="s">
        <v>234</v>
      </c>
      <c r="X30" s="293" t="s">
        <v>709</v>
      </c>
      <c r="Y30" s="72"/>
      <c r="Z30" s="72"/>
      <c r="AA30" s="72"/>
      <c r="AB30" s="72"/>
      <c r="AC30" s="72" t="s">
        <v>632</v>
      </c>
      <c r="AD30" s="72"/>
      <c r="AE30" s="72"/>
      <c r="AF30" s="72"/>
      <c r="AG30" s="72"/>
      <c r="AH30" s="72"/>
      <c r="AI30" s="72"/>
      <c r="AJ30" s="23"/>
    </row>
    <row r="31" spans="1:36" ht="30" customHeight="1" x14ac:dyDescent="0.3">
      <c r="A31" s="318" t="s">
        <v>585</v>
      </c>
      <c r="B31" s="55" t="s">
        <v>78</v>
      </c>
      <c r="C31" s="75" t="s">
        <v>448</v>
      </c>
      <c r="D31" s="75"/>
      <c r="E31" s="75"/>
      <c r="F31" s="75"/>
      <c r="G31" s="75"/>
      <c r="H31" s="75"/>
      <c r="I31" s="75"/>
      <c r="J31" s="75"/>
      <c r="K31" s="75"/>
      <c r="L31" s="75"/>
      <c r="M31" s="75"/>
      <c r="N31" s="72"/>
      <c r="O31" s="72"/>
      <c r="P31" s="72"/>
      <c r="Q31" s="72"/>
      <c r="R31" s="72"/>
      <c r="S31" s="74"/>
      <c r="T31" s="75"/>
      <c r="U31" s="75"/>
      <c r="V31" s="75"/>
      <c r="W31" s="75"/>
      <c r="X31" s="75"/>
      <c r="Y31" s="75"/>
      <c r="Z31" s="75"/>
      <c r="AA31" s="75"/>
      <c r="AB31" s="75"/>
      <c r="AC31" s="75"/>
      <c r="AD31" s="75"/>
      <c r="AE31" s="75"/>
      <c r="AF31" s="75"/>
      <c r="AG31" s="75"/>
      <c r="AH31" s="75"/>
      <c r="AI31" s="75"/>
      <c r="AJ31" s="23"/>
    </row>
    <row r="32" spans="1:36" ht="43.5" customHeight="1" x14ac:dyDescent="0.3">
      <c r="A32" s="317"/>
      <c r="B32" s="55" t="s">
        <v>79</v>
      </c>
      <c r="C32" s="198" t="s">
        <v>593</v>
      </c>
      <c r="D32" s="198" t="s">
        <v>157</v>
      </c>
      <c r="E32" s="75"/>
      <c r="F32" s="207">
        <v>41821</v>
      </c>
      <c r="G32" s="207">
        <v>43344</v>
      </c>
      <c r="H32" s="268" t="s">
        <v>198</v>
      </c>
      <c r="I32" s="238">
        <v>10000</v>
      </c>
      <c r="J32" s="214" t="s">
        <v>351</v>
      </c>
      <c r="K32" s="75"/>
      <c r="L32" s="75"/>
      <c r="M32" s="75"/>
      <c r="N32" s="72"/>
      <c r="O32" s="72" t="s">
        <v>43</v>
      </c>
      <c r="P32" s="72"/>
      <c r="Q32" s="72"/>
      <c r="R32" s="72"/>
      <c r="S32" s="74"/>
      <c r="T32" s="290" t="s">
        <v>635</v>
      </c>
      <c r="U32" s="289" t="s">
        <v>636</v>
      </c>
      <c r="V32" s="289"/>
      <c r="W32" s="290" t="s">
        <v>234</v>
      </c>
      <c r="X32" s="294" t="s">
        <v>671</v>
      </c>
      <c r="Y32" s="75"/>
      <c r="Z32" s="75"/>
      <c r="AA32" s="75"/>
      <c r="AB32" s="75"/>
      <c r="AC32" s="72" t="s">
        <v>632</v>
      </c>
      <c r="AD32" s="75"/>
      <c r="AE32" s="75"/>
      <c r="AF32" s="75"/>
      <c r="AG32" s="75"/>
      <c r="AH32" s="75"/>
      <c r="AI32" s="75"/>
      <c r="AJ32" s="23"/>
    </row>
    <row r="33" spans="1:36" ht="30" customHeight="1" x14ac:dyDescent="0.3">
      <c r="A33" s="317"/>
      <c r="B33" s="55" t="s">
        <v>80</v>
      </c>
      <c r="C33" s="288" t="s">
        <v>448</v>
      </c>
      <c r="D33" s="75"/>
      <c r="E33" s="75"/>
      <c r="F33" s="75"/>
      <c r="G33" s="75"/>
      <c r="H33" s="75"/>
      <c r="I33" s="75"/>
      <c r="J33" s="75"/>
      <c r="K33" s="75"/>
      <c r="L33" s="75"/>
      <c r="M33" s="75"/>
      <c r="N33" s="72"/>
      <c r="O33" s="72"/>
      <c r="P33" s="72"/>
      <c r="Q33" s="72"/>
      <c r="R33" s="72"/>
      <c r="S33" s="74"/>
      <c r="T33" s="75"/>
      <c r="U33" s="75"/>
      <c r="V33" s="75"/>
      <c r="W33" s="75"/>
      <c r="X33" s="75"/>
      <c r="Y33" s="75"/>
      <c r="Z33" s="75"/>
      <c r="AA33" s="75"/>
      <c r="AB33" s="75"/>
      <c r="AC33" s="75"/>
      <c r="AD33" s="75"/>
      <c r="AE33" s="75"/>
      <c r="AF33" s="75"/>
      <c r="AG33" s="75"/>
      <c r="AH33" s="75"/>
      <c r="AI33" s="75"/>
      <c r="AJ33" s="23"/>
    </row>
    <row r="34" spans="1:36" ht="57" customHeight="1" x14ac:dyDescent="0.3">
      <c r="A34" s="317"/>
      <c r="B34" s="55" t="s">
        <v>81</v>
      </c>
      <c r="C34" s="233" t="s">
        <v>594</v>
      </c>
      <c r="D34" s="198" t="s">
        <v>554</v>
      </c>
      <c r="E34" s="75"/>
      <c r="F34" s="207">
        <v>41821</v>
      </c>
      <c r="G34" s="207">
        <v>43617</v>
      </c>
      <c r="H34" s="268" t="s">
        <v>198</v>
      </c>
      <c r="I34" s="238">
        <v>700000</v>
      </c>
      <c r="J34" s="214" t="s">
        <v>185</v>
      </c>
      <c r="K34" s="75"/>
      <c r="L34" s="75"/>
      <c r="M34" s="75"/>
      <c r="N34" s="72"/>
      <c r="O34" s="72" t="s">
        <v>43</v>
      </c>
      <c r="P34" s="72"/>
      <c r="Q34" s="72"/>
      <c r="R34" s="72"/>
      <c r="S34" s="74"/>
      <c r="T34" s="75" t="s">
        <v>630</v>
      </c>
      <c r="U34" s="75"/>
      <c r="V34" s="75"/>
      <c r="W34" s="75" t="s">
        <v>234</v>
      </c>
      <c r="X34" s="75"/>
      <c r="Y34" s="75"/>
      <c r="Z34" s="75"/>
      <c r="AA34" s="75"/>
      <c r="AB34" s="75"/>
      <c r="AC34" s="75"/>
      <c r="AD34" s="75"/>
      <c r="AE34" s="75"/>
      <c r="AF34" s="75"/>
      <c r="AG34" s="75"/>
      <c r="AH34" s="75"/>
      <c r="AI34" s="75"/>
      <c r="AJ34" s="23"/>
    </row>
    <row r="35" spans="1:36" ht="75" customHeight="1" x14ac:dyDescent="0.3">
      <c r="A35" s="317"/>
      <c r="B35" s="55" t="s">
        <v>82</v>
      </c>
      <c r="C35" s="232" t="s">
        <v>588</v>
      </c>
      <c r="D35" s="198" t="s">
        <v>555</v>
      </c>
      <c r="E35" s="75"/>
      <c r="F35" s="207">
        <v>41821</v>
      </c>
      <c r="G35" s="207">
        <v>43617</v>
      </c>
      <c r="H35" s="208" t="s">
        <v>618</v>
      </c>
      <c r="I35" s="238">
        <v>100000</v>
      </c>
      <c r="J35" s="214" t="s">
        <v>610</v>
      </c>
      <c r="K35" s="75"/>
      <c r="L35" s="75"/>
      <c r="M35" s="75"/>
      <c r="N35" s="72"/>
      <c r="O35" s="72" t="s">
        <v>43</v>
      </c>
      <c r="P35" s="72"/>
      <c r="Q35" s="72"/>
      <c r="R35" s="72"/>
      <c r="S35" s="74"/>
      <c r="T35" s="245" t="s">
        <v>672</v>
      </c>
      <c r="U35" s="75"/>
      <c r="V35" s="75"/>
      <c r="W35" s="75" t="s">
        <v>228</v>
      </c>
      <c r="X35" s="232" t="s">
        <v>710</v>
      </c>
      <c r="Y35" s="232"/>
      <c r="Z35" s="75"/>
      <c r="AA35" s="75"/>
      <c r="AB35" s="75"/>
      <c r="AC35" s="75"/>
      <c r="AD35" s="75"/>
      <c r="AE35" s="75"/>
      <c r="AF35" s="75"/>
      <c r="AG35" s="75"/>
      <c r="AH35" s="75"/>
      <c r="AI35" s="75"/>
      <c r="AJ35" s="23"/>
    </row>
    <row r="36" spans="1:36" ht="30" customHeight="1" x14ac:dyDescent="0.3">
      <c r="A36" s="317"/>
      <c r="B36" s="55" t="s">
        <v>83</v>
      </c>
      <c r="C36" s="75" t="s">
        <v>448</v>
      </c>
      <c r="D36" s="75"/>
      <c r="E36" s="75"/>
      <c r="F36" s="75"/>
      <c r="G36" s="75"/>
      <c r="H36" s="75"/>
      <c r="I36" s="75"/>
      <c r="J36" s="262"/>
      <c r="K36" s="75"/>
      <c r="L36" s="75"/>
      <c r="M36" s="75"/>
      <c r="N36" s="72"/>
      <c r="O36" s="72"/>
      <c r="P36" s="72"/>
      <c r="Q36" s="72"/>
      <c r="R36" s="72"/>
      <c r="S36" s="74"/>
      <c r="T36" s="75"/>
      <c r="U36" s="75"/>
      <c r="V36" s="75"/>
      <c r="W36" s="75"/>
      <c r="X36" s="75"/>
      <c r="Y36" s="75"/>
      <c r="Z36" s="75"/>
      <c r="AA36" s="75"/>
      <c r="AB36" s="75"/>
      <c r="AC36" s="75"/>
      <c r="AD36" s="75"/>
      <c r="AE36" s="75"/>
      <c r="AF36" s="75"/>
      <c r="AG36" s="75"/>
      <c r="AH36" s="75"/>
      <c r="AI36" s="75"/>
      <c r="AJ36" s="23"/>
    </row>
    <row r="37" spans="1:36" ht="48" customHeight="1" x14ac:dyDescent="0.3">
      <c r="A37" s="317"/>
      <c r="B37" s="55" t="s">
        <v>84</v>
      </c>
      <c r="C37" s="198" t="s">
        <v>438</v>
      </c>
      <c r="D37" s="198" t="s">
        <v>162</v>
      </c>
      <c r="E37" s="75"/>
      <c r="F37" s="207">
        <v>42370</v>
      </c>
      <c r="G37" s="207">
        <v>43647</v>
      </c>
      <c r="H37" s="208" t="s">
        <v>279</v>
      </c>
      <c r="I37" s="238">
        <v>200000</v>
      </c>
      <c r="J37" s="198" t="s">
        <v>611</v>
      </c>
      <c r="K37" s="75"/>
      <c r="L37" s="75"/>
      <c r="M37" s="75"/>
      <c r="N37" s="72"/>
      <c r="O37" s="72"/>
      <c r="P37" s="72"/>
      <c r="Q37" s="72" t="s">
        <v>43</v>
      </c>
      <c r="R37" s="72"/>
      <c r="S37" s="74"/>
      <c r="T37" s="75"/>
      <c r="U37" s="75"/>
      <c r="V37" s="75"/>
      <c r="W37" s="75"/>
      <c r="X37" s="75" t="s">
        <v>673</v>
      </c>
      <c r="Y37" s="75"/>
      <c r="Z37" s="75"/>
      <c r="AA37" s="75"/>
      <c r="AB37" s="75"/>
      <c r="AC37" s="75"/>
      <c r="AD37" s="75"/>
      <c r="AE37" s="75"/>
      <c r="AF37" s="75"/>
      <c r="AG37" s="75"/>
      <c r="AH37" s="75"/>
      <c r="AI37" s="75"/>
      <c r="AJ37" s="23"/>
    </row>
    <row r="38" spans="1:36" ht="81" customHeight="1" x14ac:dyDescent="0.3">
      <c r="A38" s="318" t="s">
        <v>584</v>
      </c>
      <c r="B38" s="55" t="s">
        <v>85</v>
      </c>
      <c r="C38" s="250" t="s">
        <v>541</v>
      </c>
      <c r="D38" s="198" t="s">
        <v>163</v>
      </c>
      <c r="E38" s="75"/>
      <c r="F38" s="207">
        <v>41821</v>
      </c>
      <c r="G38" s="207">
        <v>42917</v>
      </c>
      <c r="H38" s="198" t="s">
        <v>598</v>
      </c>
      <c r="I38" s="238">
        <v>5000</v>
      </c>
      <c r="J38" s="198" t="s">
        <v>348</v>
      </c>
      <c r="K38" s="75"/>
      <c r="L38" s="75"/>
      <c r="M38" s="75"/>
      <c r="N38" s="72"/>
      <c r="O38" s="72"/>
      <c r="P38" s="72"/>
      <c r="Q38" s="72"/>
      <c r="R38" s="72" t="s">
        <v>43</v>
      </c>
      <c r="S38" s="74"/>
      <c r="T38" s="232" t="s">
        <v>674</v>
      </c>
      <c r="U38" s="232" t="s">
        <v>631</v>
      </c>
      <c r="V38" s="75"/>
      <c r="W38" s="75" t="s">
        <v>626</v>
      </c>
      <c r="X38" s="75" t="s">
        <v>675</v>
      </c>
      <c r="Y38" s="75"/>
      <c r="Z38" s="75"/>
      <c r="AA38" s="75"/>
      <c r="AB38" s="75"/>
      <c r="AC38" s="75"/>
      <c r="AD38" s="75"/>
      <c r="AE38" s="75"/>
      <c r="AF38" s="75"/>
      <c r="AG38" s="75"/>
      <c r="AH38" s="75"/>
      <c r="AI38" s="75"/>
      <c r="AJ38" s="23"/>
    </row>
    <row r="39" spans="1:36" ht="114" customHeight="1" x14ac:dyDescent="0.3">
      <c r="A39" s="317"/>
      <c r="B39" s="55" t="s">
        <v>86</v>
      </c>
      <c r="C39" s="198" t="s">
        <v>414</v>
      </c>
      <c r="D39" s="198" t="s">
        <v>164</v>
      </c>
      <c r="E39" s="75"/>
      <c r="F39" s="207">
        <v>41821</v>
      </c>
      <c r="G39" s="207">
        <v>43617</v>
      </c>
      <c r="H39" s="208" t="s">
        <v>283</v>
      </c>
      <c r="I39" s="238">
        <v>500000</v>
      </c>
      <c r="J39" s="198" t="s">
        <v>575</v>
      </c>
      <c r="K39" s="75"/>
      <c r="L39" s="75"/>
      <c r="M39" s="75"/>
      <c r="N39" s="72"/>
      <c r="O39" s="72"/>
      <c r="P39" s="72"/>
      <c r="Q39" s="72" t="s">
        <v>43</v>
      </c>
      <c r="R39" s="72"/>
      <c r="S39" s="74"/>
      <c r="T39" s="244" t="s">
        <v>676</v>
      </c>
      <c r="U39" s="232" t="s">
        <v>677</v>
      </c>
      <c r="V39" s="232" t="s">
        <v>678</v>
      </c>
      <c r="W39" s="75" t="s">
        <v>362</v>
      </c>
      <c r="X39" s="232" t="s">
        <v>679</v>
      </c>
      <c r="Y39" s="75"/>
      <c r="Z39" s="75"/>
      <c r="AA39" s="75"/>
      <c r="AB39" s="75"/>
      <c r="AC39" s="75"/>
      <c r="AD39" s="75"/>
      <c r="AE39" s="75"/>
      <c r="AF39" s="75"/>
      <c r="AG39" s="75"/>
      <c r="AH39" s="75"/>
      <c r="AI39" s="75"/>
      <c r="AJ39" s="23"/>
    </row>
    <row r="40" spans="1:36" ht="30" customHeight="1" x14ac:dyDescent="0.3">
      <c r="A40" s="317"/>
      <c r="B40" s="55" t="s">
        <v>87</v>
      </c>
      <c r="C40" s="75" t="s">
        <v>448</v>
      </c>
      <c r="D40" s="75"/>
      <c r="E40" s="75"/>
      <c r="F40" s="75"/>
      <c r="G40" s="75"/>
      <c r="H40" s="75"/>
      <c r="I40" s="75"/>
      <c r="J40" s="75"/>
      <c r="K40" s="75"/>
      <c r="L40" s="75"/>
      <c r="M40" s="75"/>
      <c r="N40" s="72"/>
      <c r="O40" s="72"/>
      <c r="P40" s="72"/>
      <c r="Q40" s="72"/>
      <c r="R40" s="72"/>
      <c r="S40" s="74"/>
      <c r="T40" s="75"/>
      <c r="U40" s="75"/>
      <c r="V40" s="75"/>
      <c r="W40" s="75"/>
      <c r="X40" s="75"/>
      <c r="Y40" s="75"/>
      <c r="Z40" s="75"/>
      <c r="AA40" s="75"/>
      <c r="AB40" s="75"/>
      <c r="AC40" s="75"/>
      <c r="AD40" s="75"/>
      <c r="AE40" s="75"/>
      <c r="AF40" s="75"/>
      <c r="AG40" s="75"/>
      <c r="AH40" s="75"/>
      <c r="AI40" s="75"/>
      <c r="AJ40" s="23"/>
    </row>
    <row r="41" spans="1:36" ht="67.5" customHeight="1" x14ac:dyDescent="0.3">
      <c r="A41" s="317"/>
      <c r="B41" s="55" t="s">
        <v>88</v>
      </c>
      <c r="C41" s="198" t="s">
        <v>418</v>
      </c>
      <c r="D41" s="198" t="s">
        <v>166</v>
      </c>
      <c r="E41" s="75"/>
      <c r="F41" s="207">
        <v>41821</v>
      </c>
      <c r="G41" s="207">
        <v>43617</v>
      </c>
      <c r="H41" s="208" t="s">
        <v>194</v>
      </c>
      <c r="I41" s="238">
        <v>50000</v>
      </c>
      <c r="J41" s="198" t="s">
        <v>576</v>
      </c>
      <c r="K41" s="75"/>
      <c r="L41" s="75"/>
      <c r="M41" s="75"/>
      <c r="N41" s="72"/>
      <c r="O41" s="72"/>
      <c r="P41" s="72"/>
      <c r="Q41" s="72" t="s">
        <v>43</v>
      </c>
      <c r="R41" s="72"/>
      <c r="S41" s="74"/>
      <c r="T41" s="75" t="s">
        <v>680</v>
      </c>
      <c r="U41" s="232" t="s">
        <v>681</v>
      </c>
      <c r="V41" s="75"/>
      <c r="W41" s="75"/>
      <c r="X41" s="232" t="s">
        <v>687</v>
      </c>
      <c r="Y41" s="75"/>
      <c r="Z41" s="75"/>
      <c r="AA41" s="75"/>
      <c r="AB41" s="75"/>
      <c r="AC41" s="75"/>
      <c r="AD41" s="75" t="s">
        <v>626</v>
      </c>
      <c r="AE41" s="75"/>
      <c r="AF41" s="75"/>
      <c r="AG41" s="75"/>
      <c r="AH41" s="75"/>
      <c r="AI41" s="75"/>
      <c r="AJ41" s="23"/>
    </row>
    <row r="42" spans="1:36" ht="89.25" customHeight="1" x14ac:dyDescent="0.3">
      <c r="A42" s="317"/>
      <c r="B42" s="55" t="s">
        <v>89</v>
      </c>
      <c r="C42" s="233" t="s">
        <v>595</v>
      </c>
      <c r="D42" s="232" t="s">
        <v>556</v>
      </c>
      <c r="E42" s="75"/>
      <c r="F42" s="207">
        <v>41821</v>
      </c>
      <c r="G42" s="207">
        <v>43617</v>
      </c>
      <c r="H42" s="208" t="s">
        <v>597</v>
      </c>
      <c r="I42" s="55" t="s">
        <v>557</v>
      </c>
      <c r="J42" s="232" t="s">
        <v>577</v>
      </c>
      <c r="K42" s="75"/>
      <c r="L42" s="75"/>
      <c r="M42" s="75"/>
      <c r="N42" s="72"/>
      <c r="O42" s="72"/>
      <c r="P42" s="72"/>
      <c r="Q42" s="72" t="s">
        <v>43</v>
      </c>
      <c r="R42" s="72"/>
      <c r="S42" s="74"/>
      <c r="T42" s="232" t="s">
        <v>682</v>
      </c>
      <c r="U42" s="232" t="s">
        <v>683</v>
      </c>
      <c r="V42" s="75"/>
      <c r="W42" s="75" t="s">
        <v>626</v>
      </c>
      <c r="X42" s="292" t="s">
        <v>684</v>
      </c>
      <c r="Y42" s="75"/>
      <c r="Z42" s="75"/>
      <c r="AA42" s="75"/>
      <c r="AB42" s="75"/>
      <c r="AC42" s="75"/>
      <c r="AD42" s="75"/>
      <c r="AE42" s="75"/>
      <c r="AF42" s="75"/>
      <c r="AG42" s="75"/>
      <c r="AH42" s="75"/>
      <c r="AI42" s="75"/>
      <c r="AJ42" s="23"/>
    </row>
    <row r="43" spans="1:36" ht="30" customHeight="1" x14ac:dyDescent="0.3">
      <c r="A43" s="317"/>
      <c r="B43" s="55" t="s">
        <v>90</v>
      </c>
      <c r="C43" s="75" t="s">
        <v>448</v>
      </c>
      <c r="D43" s="75"/>
      <c r="E43" s="75"/>
      <c r="F43" s="75"/>
      <c r="G43" s="75"/>
      <c r="H43" s="75"/>
      <c r="I43" s="75"/>
      <c r="J43" s="75"/>
      <c r="K43" s="75"/>
      <c r="L43" s="75"/>
      <c r="M43" s="75"/>
      <c r="N43" s="72"/>
      <c r="O43" s="72"/>
      <c r="P43" s="72"/>
      <c r="Q43" s="72"/>
      <c r="R43" s="72"/>
      <c r="S43" s="74"/>
      <c r="T43" s="75"/>
      <c r="U43" s="75"/>
      <c r="V43" s="75"/>
      <c r="W43" s="75"/>
      <c r="X43" s="75"/>
      <c r="Y43" s="75"/>
      <c r="Z43" s="75"/>
      <c r="AA43" s="75"/>
      <c r="AB43" s="75"/>
      <c r="AC43" s="75"/>
      <c r="AD43" s="75"/>
      <c r="AE43" s="75"/>
      <c r="AF43" s="75"/>
      <c r="AG43" s="75"/>
      <c r="AH43" s="75"/>
      <c r="AI43" s="75"/>
      <c r="AJ43" s="23"/>
    </row>
    <row r="44" spans="1:36" ht="84" customHeight="1" x14ac:dyDescent="0.3">
      <c r="A44" s="317"/>
      <c r="B44" s="55" t="s">
        <v>91</v>
      </c>
      <c r="C44" s="198" t="s">
        <v>423</v>
      </c>
      <c r="D44" s="198" t="s">
        <v>169</v>
      </c>
      <c r="E44" s="75"/>
      <c r="F44" s="207">
        <v>41821</v>
      </c>
      <c r="G44" s="207">
        <v>43617</v>
      </c>
      <c r="H44" s="208" t="s">
        <v>624</v>
      </c>
      <c r="I44" s="238">
        <v>150000</v>
      </c>
      <c r="J44" s="214" t="s">
        <v>351</v>
      </c>
      <c r="K44" s="75"/>
      <c r="L44" s="75"/>
      <c r="M44" s="75"/>
      <c r="N44" s="72"/>
      <c r="O44" s="72"/>
      <c r="P44" s="72" t="s">
        <v>43</v>
      </c>
      <c r="Q44" s="72"/>
      <c r="R44" s="72"/>
      <c r="S44" s="74"/>
      <c r="T44" s="245" t="s">
        <v>685</v>
      </c>
      <c r="U44" s="245" t="s">
        <v>625</v>
      </c>
      <c r="V44" s="75"/>
      <c r="W44" s="75" t="s">
        <v>362</v>
      </c>
      <c r="X44" s="232" t="s">
        <v>686</v>
      </c>
      <c r="Y44" s="75"/>
      <c r="Z44" s="75"/>
      <c r="AA44" s="75"/>
      <c r="AB44" s="75"/>
      <c r="AC44" s="75"/>
      <c r="AD44" s="75"/>
      <c r="AE44" s="75"/>
      <c r="AF44" s="75"/>
      <c r="AG44" s="75"/>
      <c r="AH44" s="75"/>
      <c r="AI44" s="75"/>
      <c r="AJ44" s="23"/>
    </row>
    <row r="45" spans="1:36" ht="60" customHeight="1" x14ac:dyDescent="0.3">
      <c r="A45" s="317"/>
      <c r="B45" s="55" t="s">
        <v>92</v>
      </c>
      <c r="C45" s="198" t="s">
        <v>424</v>
      </c>
      <c r="D45" s="198" t="s">
        <v>170</v>
      </c>
      <c r="E45" s="75"/>
      <c r="F45" s="207">
        <v>43101</v>
      </c>
      <c r="G45" s="207">
        <v>43252</v>
      </c>
      <c r="H45" s="208" t="s">
        <v>198</v>
      </c>
      <c r="I45" s="238">
        <v>5000</v>
      </c>
      <c r="J45" s="214" t="s">
        <v>578</v>
      </c>
      <c r="K45" s="75"/>
      <c r="L45" s="75"/>
      <c r="M45" s="75"/>
      <c r="N45" s="72"/>
      <c r="O45" s="72" t="s">
        <v>43</v>
      </c>
      <c r="P45" s="72"/>
      <c r="Q45" s="72"/>
      <c r="R45" s="72"/>
      <c r="S45" s="74"/>
      <c r="T45" s="75" t="s">
        <v>635</v>
      </c>
      <c r="U45" s="75"/>
      <c r="V45" s="75"/>
      <c r="W45" s="75"/>
      <c r="X45" s="292" t="s">
        <v>711</v>
      </c>
      <c r="Y45" s="75"/>
      <c r="Z45" s="75"/>
      <c r="AA45" s="75"/>
      <c r="AB45" s="75"/>
      <c r="AC45" s="75" t="s">
        <v>632</v>
      </c>
      <c r="AD45" s="75"/>
      <c r="AE45" s="75"/>
      <c r="AF45" s="75"/>
      <c r="AG45" s="75"/>
      <c r="AH45" s="75"/>
      <c r="AI45" s="75"/>
      <c r="AJ45" s="23"/>
    </row>
    <row r="46" spans="1:36" ht="95.25" customHeight="1" x14ac:dyDescent="0.3">
      <c r="A46" s="317"/>
      <c r="B46" s="55" t="s">
        <v>93</v>
      </c>
      <c r="C46" s="198" t="s">
        <v>426</v>
      </c>
      <c r="D46" s="198" t="s">
        <v>171</v>
      </c>
      <c r="E46" s="75"/>
      <c r="F46" s="207">
        <v>42005</v>
      </c>
      <c r="G46" s="207">
        <v>43435</v>
      </c>
      <c r="H46" s="208" t="s">
        <v>198</v>
      </c>
      <c r="I46" s="238">
        <v>15000</v>
      </c>
      <c r="J46" s="214" t="s">
        <v>579</v>
      </c>
      <c r="K46" s="75"/>
      <c r="L46" s="75"/>
      <c r="M46" s="75"/>
      <c r="N46" s="72"/>
      <c r="O46" s="72" t="s">
        <v>43</v>
      </c>
      <c r="P46" s="72"/>
      <c r="Q46" s="72"/>
      <c r="R46" s="72"/>
      <c r="S46" s="74"/>
      <c r="T46" s="75" t="s">
        <v>638</v>
      </c>
      <c r="U46" s="75"/>
      <c r="V46" s="75"/>
      <c r="W46" s="75"/>
      <c r="X46" s="232" t="s">
        <v>637</v>
      </c>
      <c r="Y46" s="75"/>
      <c r="Z46" s="75"/>
      <c r="AA46" s="75"/>
      <c r="AB46" s="75"/>
      <c r="AC46" s="75" t="s">
        <v>632</v>
      </c>
      <c r="AD46" s="75"/>
      <c r="AE46" s="75"/>
      <c r="AF46" s="75"/>
      <c r="AG46" s="75"/>
      <c r="AH46" s="75"/>
      <c r="AI46" s="75"/>
      <c r="AJ46" s="23"/>
    </row>
    <row r="47" spans="1:36" ht="59.25" customHeight="1" x14ac:dyDescent="0.3">
      <c r="A47" s="317"/>
      <c r="B47" s="55" t="s">
        <v>94</v>
      </c>
      <c r="C47" s="232" t="s">
        <v>589</v>
      </c>
      <c r="D47" s="198" t="s">
        <v>558</v>
      </c>
      <c r="E47" s="75"/>
      <c r="F47" s="207">
        <v>41821</v>
      </c>
      <c r="G47" s="207">
        <v>43617</v>
      </c>
      <c r="H47" s="208" t="s">
        <v>618</v>
      </c>
      <c r="I47" s="238">
        <v>5000</v>
      </c>
      <c r="J47" s="214" t="s">
        <v>580</v>
      </c>
      <c r="K47" s="75"/>
      <c r="L47" s="75"/>
      <c r="M47" s="75"/>
      <c r="N47" s="72"/>
      <c r="O47" s="72"/>
      <c r="P47" s="72" t="s">
        <v>43</v>
      </c>
      <c r="Q47" s="72"/>
      <c r="R47" s="72"/>
      <c r="S47" s="74"/>
      <c r="T47" s="289" t="s">
        <v>639</v>
      </c>
      <c r="U47" s="232" t="s">
        <v>640</v>
      </c>
      <c r="V47" s="75"/>
      <c r="W47" s="75" t="s">
        <v>228</v>
      </c>
      <c r="X47" s="232" t="s">
        <v>641</v>
      </c>
      <c r="Y47" s="75"/>
      <c r="Z47" s="75"/>
      <c r="AA47" s="75"/>
      <c r="AB47" s="75"/>
      <c r="AC47" s="75"/>
      <c r="AD47" s="75" t="s">
        <v>642</v>
      </c>
      <c r="AE47" s="75"/>
      <c r="AF47" s="75"/>
      <c r="AG47" s="75"/>
      <c r="AH47" s="75"/>
      <c r="AI47" s="75"/>
      <c r="AJ47" s="23"/>
    </row>
    <row r="48" spans="1:36" ht="63" customHeight="1" x14ac:dyDescent="0.3">
      <c r="A48" s="318" t="s">
        <v>583</v>
      </c>
      <c r="B48" s="55" t="s">
        <v>128</v>
      </c>
      <c r="C48" s="198" t="s">
        <v>428</v>
      </c>
      <c r="D48" s="198" t="s">
        <v>173</v>
      </c>
      <c r="E48" s="75"/>
      <c r="F48" s="207">
        <v>42156</v>
      </c>
      <c r="G48" s="207">
        <v>43647</v>
      </c>
      <c r="H48" s="208" t="s">
        <v>596</v>
      </c>
      <c r="I48" s="238">
        <v>5000</v>
      </c>
      <c r="J48" s="214" t="s">
        <v>612</v>
      </c>
      <c r="K48" s="75"/>
      <c r="L48" s="75"/>
      <c r="M48" s="75"/>
      <c r="N48" s="72"/>
      <c r="O48" s="72" t="s">
        <v>43</v>
      </c>
      <c r="P48" s="72"/>
      <c r="Q48" s="72"/>
      <c r="R48" s="72"/>
      <c r="S48" s="74"/>
      <c r="T48" s="232" t="s">
        <v>643</v>
      </c>
      <c r="U48" s="75"/>
      <c r="V48" s="75"/>
      <c r="W48" s="75"/>
      <c r="X48" s="75"/>
      <c r="Y48" s="75"/>
      <c r="Z48" s="75"/>
      <c r="AA48" s="75"/>
      <c r="AB48" s="75"/>
      <c r="AC48" s="75"/>
      <c r="AD48" s="75"/>
      <c r="AE48" s="75"/>
      <c r="AF48" s="75"/>
      <c r="AG48" s="75"/>
      <c r="AH48" s="75"/>
      <c r="AI48" s="75"/>
      <c r="AJ48" s="23"/>
    </row>
    <row r="49" spans="1:36" ht="75.75" customHeight="1" x14ac:dyDescent="0.3">
      <c r="A49" s="317"/>
      <c r="B49" s="55" t="s">
        <v>129</v>
      </c>
      <c r="C49" s="232" t="s">
        <v>590</v>
      </c>
      <c r="D49" s="198" t="s">
        <v>174</v>
      </c>
      <c r="E49" s="75"/>
      <c r="F49" s="207">
        <v>43282</v>
      </c>
      <c r="G49" s="207">
        <v>43617</v>
      </c>
      <c r="H49" s="208" t="s">
        <v>559</v>
      </c>
      <c r="I49" s="238">
        <v>200000</v>
      </c>
      <c r="J49" s="214" t="s">
        <v>613</v>
      </c>
      <c r="K49" s="75"/>
      <c r="L49" s="75"/>
      <c r="M49" s="75"/>
      <c r="N49" s="72"/>
      <c r="O49" s="72" t="s">
        <v>43</v>
      </c>
      <c r="P49" s="72"/>
      <c r="Q49" s="72"/>
      <c r="R49" s="72"/>
      <c r="S49" s="74"/>
      <c r="T49" s="75" t="s">
        <v>635</v>
      </c>
      <c r="U49" s="75"/>
      <c r="V49" s="75"/>
      <c r="W49" s="75"/>
      <c r="X49" s="75"/>
      <c r="Y49" s="75"/>
      <c r="Z49" s="75"/>
      <c r="AA49" s="75"/>
      <c r="AB49" s="75"/>
      <c r="AC49" s="75"/>
      <c r="AD49" s="75"/>
      <c r="AE49" s="75"/>
      <c r="AF49" s="75"/>
      <c r="AG49" s="75"/>
      <c r="AH49" s="75"/>
      <c r="AI49" s="75"/>
      <c r="AJ49" s="23"/>
    </row>
    <row r="50" spans="1:36" ht="78.75" customHeight="1" x14ac:dyDescent="0.3">
      <c r="A50" s="319"/>
      <c r="B50" s="55" t="s">
        <v>130</v>
      </c>
      <c r="C50" s="198" t="s">
        <v>432</v>
      </c>
      <c r="D50" s="198" t="s">
        <v>174</v>
      </c>
      <c r="E50" s="75"/>
      <c r="F50" s="207">
        <v>43344</v>
      </c>
      <c r="G50" s="207">
        <v>43617</v>
      </c>
      <c r="H50" s="208" t="s">
        <v>624</v>
      </c>
      <c r="I50" s="238">
        <v>100000</v>
      </c>
      <c r="J50" s="214" t="s">
        <v>370</v>
      </c>
      <c r="K50" s="75"/>
      <c r="L50" s="75"/>
      <c r="M50" s="75"/>
      <c r="N50" s="72"/>
      <c r="O50" s="72" t="s">
        <v>43</v>
      </c>
      <c r="P50" s="72"/>
      <c r="Q50" s="72"/>
      <c r="R50" s="72"/>
      <c r="S50" s="74"/>
      <c r="T50" s="245" t="s">
        <v>644</v>
      </c>
      <c r="U50" s="75"/>
      <c r="V50" s="75"/>
      <c r="W50" s="75"/>
      <c r="X50" s="75"/>
      <c r="Y50" s="75"/>
      <c r="Z50" s="75"/>
      <c r="AA50" s="75"/>
      <c r="AB50" s="75"/>
      <c r="AC50" s="75"/>
      <c r="AD50" s="75"/>
      <c r="AE50" s="75"/>
      <c r="AF50" s="75"/>
      <c r="AG50" s="75"/>
      <c r="AH50" s="75"/>
      <c r="AI50" s="75"/>
      <c r="AJ50" s="23"/>
    </row>
    <row r="51" spans="1:36" x14ac:dyDescent="0.3">
      <c r="AJ51" s="23"/>
    </row>
    <row r="52" spans="1:36" x14ac:dyDescent="0.3">
      <c r="B52" s="76"/>
      <c r="AJ52" s="23"/>
    </row>
    <row r="53" spans="1:36" ht="15" thickBot="1" x14ac:dyDescent="0.35">
      <c r="L53" s="86"/>
      <c r="AJ53" s="23"/>
    </row>
    <row r="54" spans="1:36" ht="26.25" customHeight="1" thickBot="1" x14ac:dyDescent="0.35">
      <c r="A54" s="82" t="s">
        <v>104</v>
      </c>
      <c r="B54" s="83"/>
      <c r="C54" s="83"/>
      <c r="D54" s="83"/>
      <c r="E54" s="83"/>
      <c r="F54" s="83"/>
      <c r="G54" s="83"/>
      <c r="H54" s="83"/>
      <c r="I54" s="83"/>
      <c r="J54" s="83"/>
      <c r="K54" s="83"/>
      <c r="L54" s="85"/>
      <c r="M54" s="84"/>
      <c r="AJ54" s="23"/>
    </row>
    <row r="55" spans="1:36" ht="26.25" customHeight="1" thickBot="1" x14ac:dyDescent="0.35">
      <c r="A55" s="58"/>
      <c r="B55" s="59"/>
      <c r="C55" s="59"/>
      <c r="D55" s="60"/>
      <c r="E55" s="60"/>
      <c r="F55" s="60"/>
      <c r="G55" s="60"/>
      <c r="H55" s="60"/>
      <c r="I55" s="60"/>
      <c r="J55" s="60"/>
      <c r="K55" s="60"/>
      <c r="L55" s="60"/>
      <c r="M55" s="60"/>
      <c r="N55" s="60"/>
      <c r="AJ55" s="23"/>
    </row>
    <row r="56" spans="1:36" ht="43.5" customHeight="1" thickBot="1" x14ac:dyDescent="0.35">
      <c r="A56" s="64" t="s">
        <v>103</v>
      </c>
      <c r="B56" s="65"/>
      <c r="C56" s="66"/>
      <c r="AJ56" s="23"/>
    </row>
    <row r="57" spans="1:36" x14ac:dyDescent="0.3">
      <c r="AJ57" s="23"/>
    </row>
    <row r="58" spans="1:36" ht="15.6" x14ac:dyDescent="0.3">
      <c r="A58" s="322" t="s">
        <v>105</v>
      </c>
      <c r="B58" s="296" t="s">
        <v>57</v>
      </c>
      <c r="C58" s="296" t="s">
        <v>47</v>
      </c>
      <c r="D58" s="296" t="s">
        <v>48</v>
      </c>
      <c r="E58" s="324" t="s">
        <v>49</v>
      </c>
      <c r="F58" s="296" t="s">
        <v>50</v>
      </c>
      <c r="G58" s="296"/>
      <c r="H58" s="296" t="s">
        <v>51</v>
      </c>
      <c r="I58" s="296" t="s">
        <v>52</v>
      </c>
      <c r="J58" s="300" t="s">
        <v>53</v>
      </c>
      <c r="K58" s="300" t="s">
        <v>102</v>
      </c>
      <c r="L58" s="300"/>
      <c r="M58" s="300" t="s">
        <v>54</v>
      </c>
      <c r="N58" s="57"/>
      <c r="AJ58" s="23"/>
    </row>
    <row r="59" spans="1:36" ht="31.2" x14ac:dyDescent="0.3">
      <c r="A59" s="323"/>
      <c r="B59" s="296"/>
      <c r="C59" s="296"/>
      <c r="D59" s="296"/>
      <c r="E59" s="324"/>
      <c r="F59" s="61" t="s">
        <v>55</v>
      </c>
      <c r="G59" s="61" t="s">
        <v>56</v>
      </c>
      <c r="H59" s="296"/>
      <c r="I59" s="296"/>
      <c r="J59" s="300"/>
      <c r="K59" s="113" t="s">
        <v>111</v>
      </c>
      <c r="L59" s="113" t="s">
        <v>112</v>
      </c>
      <c r="M59" s="300"/>
      <c r="N59" s="50"/>
      <c r="AJ59" s="23"/>
    </row>
    <row r="60" spans="1:36" x14ac:dyDescent="0.3">
      <c r="A60" s="55" t="s">
        <v>106</v>
      </c>
      <c r="B60" s="55"/>
      <c r="C60" s="75" t="s">
        <v>107</v>
      </c>
      <c r="D60" s="75"/>
      <c r="E60" s="75"/>
      <c r="F60" s="75"/>
      <c r="G60" s="75"/>
      <c r="H60" s="75"/>
      <c r="I60" s="75"/>
      <c r="J60" s="72"/>
      <c r="K60" s="72"/>
      <c r="L60" s="72"/>
      <c r="M60" s="72"/>
      <c r="N60" s="50"/>
      <c r="AJ60" s="23"/>
    </row>
    <row r="61" spans="1:36" x14ac:dyDescent="0.3">
      <c r="A61" s="55"/>
      <c r="B61" s="55"/>
      <c r="C61" s="75"/>
      <c r="D61" s="75"/>
      <c r="E61" s="75"/>
      <c r="F61" s="75"/>
      <c r="G61" s="75"/>
      <c r="H61" s="75"/>
      <c r="I61" s="75"/>
      <c r="J61" s="75"/>
      <c r="K61" s="75"/>
      <c r="L61" s="75"/>
      <c r="M61" s="75"/>
      <c r="N61" s="50"/>
      <c r="AJ61" s="23"/>
    </row>
    <row r="62" spans="1:36" x14ac:dyDescent="0.3">
      <c r="A62" s="55"/>
      <c r="B62" s="55"/>
      <c r="C62" s="75"/>
      <c r="D62" s="75"/>
      <c r="E62" s="75"/>
      <c r="F62" s="75"/>
      <c r="G62" s="75"/>
      <c r="H62" s="75"/>
      <c r="I62" s="75"/>
      <c r="J62" s="75"/>
      <c r="K62" s="75"/>
      <c r="L62" s="75"/>
      <c r="M62" s="75"/>
      <c r="N62" s="50"/>
      <c r="AJ62" s="23"/>
    </row>
    <row r="63" spans="1:36" x14ac:dyDescent="0.3">
      <c r="A63" s="55"/>
      <c r="B63" s="55"/>
      <c r="C63" s="75"/>
      <c r="D63" s="75"/>
      <c r="E63" s="75"/>
      <c r="F63" s="75"/>
      <c r="G63" s="75"/>
      <c r="H63" s="75"/>
      <c r="I63" s="75"/>
      <c r="J63" s="75"/>
      <c r="K63" s="75"/>
      <c r="L63" s="75"/>
      <c r="M63" s="75"/>
      <c r="N63" s="50"/>
      <c r="AJ63" s="23"/>
    </row>
    <row r="64" spans="1:36" x14ac:dyDescent="0.3">
      <c r="A64" s="55"/>
      <c r="B64" s="55"/>
      <c r="C64" s="75"/>
      <c r="D64" s="75"/>
      <c r="E64" s="75"/>
      <c r="F64" s="75"/>
      <c r="G64" s="75"/>
      <c r="H64" s="75"/>
      <c r="I64" s="75"/>
      <c r="J64" s="75"/>
      <c r="K64" s="75"/>
      <c r="L64" s="75"/>
      <c r="M64" s="75"/>
      <c r="N64" s="50"/>
      <c r="AJ64" s="23"/>
    </row>
    <row r="65" spans="1:36" x14ac:dyDescent="0.3">
      <c r="A65" s="55"/>
      <c r="B65" s="55"/>
      <c r="C65" s="75"/>
      <c r="D65" s="75"/>
      <c r="E65" s="75"/>
      <c r="F65" s="75"/>
      <c r="G65" s="75"/>
      <c r="H65" s="75"/>
      <c r="I65" s="75"/>
      <c r="J65" s="75"/>
      <c r="K65" s="75"/>
      <c r="L65" s="75"/>
      <c r="M65" s="75"/>
      <c r="N65" s="50"/>
      <c r="AJ65" s="23"/>
    </row>
    <row r="66" spans="1:36" x14ac:dyDescent="0.3">
      <c r="A66" s="55"/>
      <c r="B66" s="55"/>
      <c r="C66" s="75"/>
      <c r="D66" s="75"/>
      <c r="E66" s="75"/>
      <c r="F66" s="75"/>
      <c r="G66" s="75"/>
      <c r="H66" s="75"/>
      <c r="I66" s="75"/>
      <c r="J66" s="75"/>
      <c r="K66" s="75"/>
      <c r="L66" s="75"/>
      <c r="M66" s="75"/>
      <c r="N66" s="50"/>
      <c r="AJ66" s="23"/>
    </row>
    <row r="67" spans="1:36" x14ac:dyDescent="0.3">
      <c r="A67" s="55"/>
      <c r="B67" s="55"/>
      <c r="C67" s="75"/>
      <c r="D67" s="75"/>
      <c r="E67" s="75"/>
      <c r="F67" s="75"/>
      <c r="G67" s="75"/>
      <c r="H67" s="75"/>
      <c r="I67" s="75"/>
      <c r="J67" s="75"/>
      <c r="K67" s="75"/>
      <c r="L67" s="75"/>
      <c r="M67" s="75"/>
      <c r="N67" s="50"/>
      <c r="AJ67" s="23"/>
    </row>
    <row r="68" spans="1:36" x14ac:dyDescent="0.3">
      <c r="A68" s="55"/>
      <c r="B68" s="55"/>
      <c r="C68" s="75"/>
      <c r="D68" s="75"/>
      <c r="E68" s="75"/>
      <c r="F68" s="75"/>
      <c r="G68" s="75"/>
      <c r="H68" s="75"/>
      <c r="I68" s="75"/>
      <c r="J68" s="75"/>
      <c r="K68" s="75"/>
      <c r="L68" s="75"/>
      <c r="M68" s="75"/>
      <c r="N68" s="50"/>
      <c r="AJ68" s="23"/>
    </row>
    <row r="69" spans="1:36" s="50" customFormat="1" x14ac:dyDescent="0.3">
      <c r="N69" s="77"/>
      <c r="O69" s="77"/>
      <c r="P69" s="77"/>
      <c r="Q69" s="77"/>
      <c r="R69" s="77"/>
      <c r="S69" s="77"/>
      <c r="AJ69" s="112"/>
    </row>
    <row r="70" spans="1:36" ht="15.6" x14ac:dyDescent="0.3">
      <c r="A70" s="322" t="s">
        <v>105</v>
      </c>
      <c r="B70" s="296" t="s">
        <v>57</v>
      </c>
      <c r="C70" s="296" t="s">
        <v>47</v>
      </c>
      <c r="D70" s="296" t="s">
        <v>48</v>
      </c>
      <c r="E70" s="324" t="s">
        <v>49</v>
      </c>
      <c r="F70" s="296" t="s">
        <v>50</v>
      </c>
      <c r="G70" s="296"/>
      <c r="H70" s="296" t="s">
        <v>51</v>
      </c>
      <c r="I70" s="296" t="s">
        <v>52</v>
      </c>
      <c r="J70" s="296" t="s">
        <v>53</v>
      </c>
      <c r="K70" s="300" t="s">
        <v>102</v>
      </c>
      <c r="L70" s="300"/>
      <c r="M70" s="296" t="s">
        <v>54</v>
      </c>
      <c r="N70" s="57"/>
      <c r="AJ70" s="23"/>
    </row>
    <row r="71" spans="1:36" ht="15" customHeight="1" x14ac:dyDescent="0.3">
      <c r="A71" s="323"/>
      <c r="B71" s="296"/>
      <c r="C71" s="296"/>
      <c r="D71" s="296"/>
      <c r="E71" s="324"/>
      <c r="F71" s="61" t="s">
        <v>55</v>
      </c>
      <c r="G71" s="61" t="s">
        <v>56</v>
      </c>
      <c r="H71" s="296"/>
      <c r="I71" s="296"/>
      <c r="J71" s="296"/>
      <c r="K71" s="113" t="s">
        <v>111</v>
      </c>
      <c r="L71" s="113" t="s">
        <v>112</v>
      </c>
      <c r="M71" s="296"/>
      <c r="N71" s="50"/>
      <c r="AJ71" s="23"/>
    </row>
    <row r="72" spans="1:36" x14ac:dyDescent="0.3">
      <c r="A72" s="55" t="s">
        <v>106</v>
      </c>
      <c r="B72" s="55"/>
      <c r="C72" s="75" t="s">
        <v>107</v>
      </c>
      <c r="D72" s="75"/>
      <c r="E72" s="75"/>
      <c r="F72" s="75"/>
      <c r="G72" s="75"/>
      <c r="H72" s="75"/>
      <c r="I72" s="75"/>
      <c r="J72" s="72"/>
      <c r="K72" s="72"/>
      <c r="L72" s="72"/>
      <c r="M72" s="72"/>
      <c r="N72" s="50"/>
      <c r="AJ72" s="23"/>
    </row>
    <row r="73" spans="1:36" x14ac:dyDescent="0.3">
      <c r="A73" s="55"/>
      <c r="B73" s="55"/>
      <c r="C73" s="75"/>
      <c r="D73" s="75"/>
      <c r="E73" s="75"/>
      <c r="F73" s="75"/>
      <c r="G73" s="75"/>
      <c r="H73" s="75"/>
      <c r="I73" s="75"/>
      <c r="J73" s="75"/>
      <c r="K73" s="75"/>
      <c r="L73" s="75"/>
      <c r="M73" s="75"/>
      <c r="N73" s="50"/>
      <c r="AJ73" s="23"/>
    </row>
    <row r="74" spans="1:36" x14ac:dyDescent="0.3">
      <c r="A74" s="55"/>
      <c r="B74" s="55"/>
      <c r="C74" s="75"/>
      <c r="D74" s="75"/>
      <c r="E74" s="75"/>
      <c r="F74" s="75"/>
      <c r="G74" s="75"/>
      <c r="H74" s="75"/>
      <c r="I74" s="75"/>
      <c r="J74" s="75"/>
      <c r="K74" s="75"/>
      <c r="L74" s="75"/>
      <c r="M74" s="75"/>
      <c r="N74" s="50"/>
      <c r="AJ74" s="23"/>
    </row>
    <row r="75" spans="1:36" x14ac:dyDescent="0.3">
      <c r="A75" s="55"/>
      <c r="B75" s="55"/>
      <c r="C75" s="75"/>
      <c r="D75" s="75"/>
      <c r="E75" s="75"/>
      <c r="F75" s="75"/>
      <c r="G75" s="75"/>
      <c r="H75" s="75"/>
      <c r="I75" s="75"/>
      <c r="J75" s="75"/>
      <c r="K75" s="75"/>
      <c r="L75" s="75"/>
      <c r="M75" s="75"/>
      <c r="N75" s="50"/>
      <c r="AJ75" s="23"/>
    </row>
    <row r="76" spans="1:36" x14ac:dyDescent="0.3">
      <c r="A76" s="55"/>
      <c r="B76" s="55"/>
      <c r="C76" s="75"/>
      <c r="D76" s="75"/>
      <c r="E76" s="75"/>
      <c r="F76" s="75"/>
      <c r="G76" s="75"/>
      <c r="H76" s="75"/>
      <c r="I76" s="75"/>
      <c r="J76" s="75"/>
      <c r="K76" s="75"/>
      <c r="L76" s="75"/>
      <c r="M76" s="75"/>
      <c r="N76" s="50"/>
      <c r="AJ76" s="23"/>
    </row>
    <row r="77" spans="1:36" x14ac:dyDescent="0.3">
      <c r="A77" s="55"/>
      <c r="B77" s="55"/>
      <c r="C77" s="75"/>
      <c r="D77" s="75"/>
      <c r="E77" s="75"/>
      <c r="F77" s="75"/>
      <c r="G77" s="75"/>
      <c r="H77" s="75"/>
      <c r="I77" s="75"/>
      <c r="J77" s="75"/>
      <c r="K77" s="75"/>
      <c r="L77" s="75"/>
      <c r="M77" s="75"/>
      <c r="N77" s="50"/>
      <c r="AJ77" s="23"/>
    </row>
    <row r="78" spans="1:36" x14ac:dyDescent="0.3">
      <c r="A78" s="55"/>
      <c r="B78" s="55"/>
      <c r="C78" s="75"/>
      <c r="D78" s="75"/>
      <c r="E78" s="75"/>
      <c r="F78" s="75"/>
      <c r="G78" s="75"/>
      <c r="H78" s="75"/>
      <c r="I78" s="75"/>
      <c r="J78" s="75"/>
      <c r="K78" s="75"/>
      <c r="L78" s="75"/>
      <c r="M78" s="75"/>
      <c r="N78" s="50"/>
      <c r="AJ78" s="23"/>
    </row>
    <row r="79" spans="1:36" x14ac:dyDescent="0.3">
      <c r="A79" s="55"/>
      <c r="B79" s="55"/>
      <c r="C79" s="75"/>
      <c r="D79" s="75"/>
      <c r="E79" s="75"/>
      <c r="F79" s="75"/>
      <c r="G79" s="75"/>
      <c r="H79" s="75"/>
      <c r="I79" s="75"/>
      <c r="J79" s="75"/>
      <c r="K79" s="75"/>
      <c r="L79" s="75"/>
      <c r="M79" s="75"/>
      <c r="N79" s="50"/>
      <c r="AJ79" s="23"/>
    </row>
    <row r="80" spans="1:36" x14ac:dyDescent="0.3">
      <c r="A80" s="55"/>
      <c r="B80" s="55"/>
      <c r="C80" s="75"/>
      <c r="D80" s="75"/>
      <c r="E80" s="75"/>
      <c r="F80" s="75"/>
      <c r="G80" s="75"/>
      <c r="H80" s="75"/>
      <c r="I80" s="75"/>
      <c r="J80" s="75"/>
      <c r="K80" s="75"/>
      <c r="L80" s="75"/>
      <c r="M80" s="75"/>
      <c r="N80" s="50"/>
      <c r="AJ80" s="23"/>
    </row>
    <row r="81" spans="1:36" x14ac:dyDescent="0.3">
      <c r="A81" s="50"/>
      <c r="B81" s="50"/>
      <c r="C81" s="50"/>
      <c r="D81" s="50"/>
      <c r="E81" s="50"/>
      <c r="F81" s="50"/>
      <c r="G81" s="50"/>
      <c r="H81" s="50"/>
      <c r="I81" s="50"/>
      <c r="J81" s="50"/>
      <c r="K81" s="50"/>
      <c r="L81" s="50"/>
      <c r="M81" s="50"/>
      <c r="N81" s="77"/>
      <c r="AJ81" s="23"/>
    </row>
    <row r="82" spans="1:36" ht="15.6" x14ac:dyDescent="0.3">
      <c r="A82" s="322" t="s">
        <v>105</v>
      </c>
      <c r="B82" s="296" t="s">
        <v>57</v>
      </c>
      <c r="C82" s="296" t="s">
        <v>47</v>
      </c>
      <c r="D82" s="296" t="s">
        <v>48</v>
      </c>
      <c r="E82" s="324" t="s">
        <v>49</v>
      </c>
      <c r="F82" s="296" t="s">
        <v>50</v>
      </c>
      <c r="G82" s="296"/>
      <c r="H82" s="296" t="s">
        <v>51</v>
      </c>
      <c r="I82" s="296" t="s">
        <v>52</v>
      </c>
      <c r="J82" s="296" t="s">
        <v>53</v>
      </c>
      <c r="K82" s="300" t="s">
        <v>102</v>
      </c>
      <c r="L82" s="300"/>
      <c r="M82" s="296" t="s">
        <v>54</v>
      </c>
      <c r="N82" s="57"/>
      <c r="AJ82" s="23"/>
    </row>
    <row r="83" spans="1:36" ht="15" customHeight="1" x14ac:dyDescent="0.3">
      <c r="A83" s="323"/>
      <c r="B83" s="296"/>
      <c r="C83" s="296"/>
      <c r="D83" s="296"/>
      <c r="E83" s="324"/>
      <c r="F83" s="61" t="s">
        <v>55</v>
      </c>
      <c r="G83" s="61" t="s">
        <v>56</v>
      </c>
      <c r="H83" s="296"/>
      <c r="I83" s="296"/>
      <c r="J83" s="296"/>
      <c r="K83" s="113" t="s">
        <v>111</v>
      </c>
      <c r="L83" s="113" t="s">
        <v>112</v>
      </c>
      <c r="M83" s="296"/>
      <c r="N83" s="50"/>
      <c r="AJ83" s="23"/>
    </row>
    <row r="84" spans="1:36" x14ac:dyDescent="0.3">
      <c r="A84" s="55"/>
      <c r="B84" s="55"/>
      <c r="C84" s="75" t="s">
        <v>107</v>
      </c>
      <c r="D84" s="75"/>
      <c r="E84" s="75"/>
      <c r="F84" s="75"/>
      <c r="G84" s="75"/>
      <c r="H84" s="75"/>
      <c r="I84" s="75"/>
      <c r="J84" s="72"/>
      <c r="K84" s="72"/>
      <c r="L84" s="72"/>
      <c r="M84" s="72"/>
      <c r="N84" s="50"/>
      <c r="AJ84" s="23"/>
    </row>
    <row r="85" spans="1:36" x14ac:dyDescent="0.3">
      <c r="A85" s="55"/>
      <c r="B85" s="55"/>
      <c r="C85" s="75"/>
      <c r="D85" s="75"/>
      <c r="E85" s="75"/>
      <c r="F85" s="75"/>
      <c r="G85" s="75"/>
      <c r="H85" s="75"/>
      <c r="I85" s="75"/>
      <c r="J85" s="75"/>
      <c r="K85" s="75"/>
      <c r="L85" s="75"/>
      <c r="M85" s="75"/>
      <c r="N85" s="50"/>
      <c r="AJ85" s="23"/>
    </row>
    <row r="86" spans="1:36" x14ac:dyDescent="0.3">
      <c r="A86" s="55"/>
      <c r="B86" s="55"/>
      <c r="C86" s="75"/>
      <c r="D86" s="75"/>
      <c r="E86" s="75"/>
      <c r="F86" s="75"/>
      <c r="G86" s="75"/>
      <c r="H86" s="75"/>
      <c r="I86" s="75"/>
      <c r="J86" s="75"/>
      <c r="K86" s="75"/>
      <c r="L86" s="75"/>
      <c r="M86" s="75"/>
      <c r="N86" s="50"/>
      <c r="AJ86" s="23"/>
    </row>
    <row r="87" spans="1:36" x14ac:dyDescent="0.3">
      <c r="A87" s="55"/>
      <c r="B87" s="55"/>
      <c r="C87" s="75"/>
      <c r="D87" s="75"/>
      <c r="E87" s="75"/>
      <c r="F87" s="75"/>
      <c r="G87" s="75"/>
      <c r="H87" s="75"/>
      <c r="I87" s="75"/>
      <c r="J87" s="75"/>
      <c r="K87" s="75"/>
      <c r="L87" s="75"/>
      <c r="M87" s="75"/>
      <c r="N87" s="50"/>
      <c r="AJ87" s="23"/>
    </row>
    <row r="88" spans="1:36" x14ac:dyDescent="0.3">
      <c r="A88" s="55"/>
      <c r="B88" s="55"/>
      <c r="C88" s="75"/>
      <c r="D88" s="75"/>
      <c r="E88" s="75"/>
      <c r="F88" s="75"/>
      <c r="G88" s="75"/>
      <c r="H88" s="75"/>
      <c r="I88" s="75"/>
      <c r="J88" s="75"/>
      <c r="K88" s="75"/>
      <c r="L88" s="75"/>
      <c r="M88" s="75"/>
      <c r="N88" s="50"/>
      <c r="AJ88" s="23"/>
    </row>
    <row r="89" spans="1:36" x14ac:dyDescent="0.3">
      <c r="A89" s="55"/>
      <c r="B89" s="55"/>
      <c r="C89" s="75"/>
      <c r="D89" s="75"/>
      <c r="E89" s="75"/>
      <c r="F89" s="75"/>
      <c r="G89" s="75"/>
      <c r="H89" s="75"/>
      <c r="I89" s="75"/>
      <c r="J89" s="75"/>
      <c r="K89" s="75"/>
      <c r="L89" s="75"/>
      <c r="M89" s="75"/>
      <c r="N89" s="50"/>
      <c r="AJ89" s="23"/>
    </row>
    <row r="90" spans="1:36" x14ac:dyDescent="0.3">
      <c r="A90" s="55"/>
      <c r="B90" s="55"/>
      <c r="C90" s="75"/>
      <c r="D90" s="75"/>
      <c r="E90" s="75"/>
      <c r="F90" s="75"/>
      <c r="G90" s="75"/>
      <c r="H90" s="75"/>
      <c r="I90" s="75"/>
      <c r="J90" s="75"/>
      <c r="K90" s="75"/>
      <c r="L90" s="75"/>
      <c r="M90" s="75"/>
      <c r="N90" s="50"/>
      <c r="AJ90" s="23"/>
    </row>
    <row r="91" spans="1:36" x14ac:dyDescent="0.3">
      <c r="A91" s="55"/>
      <c r="B91" s="55"/>
      <c r="C91" s="75"/>
      <c r="D91" s="75"/>
      <c r="E91" s="75"/>
      <c r="F91" s="75"/>
      <c r="G91" s="75"/>
      <c r="H91" s="75"/>
      <c r="I91" s="75"/>
      <c r="J91" s="75"/>
      <c r="K91" s="75"/>
      <c r="L91" s="75"/>
      <c r="M91" s="75"/>
      <c r="N91" s="50"/>
      <c r="AJ91" s="23"/>
    </row>
    <row r="92" spans="1:36" x14ac:dyDescent="0.3">
      <c r="A92" s="55"/>
      <c r="B92" s="55"/>
      <c r="C92" s="75"/>
      <c r="D92" s="75"/>
      <c r="E92" s="75"/>
      <c r="F92" s="75"/>
      <c r="G92" s="75"/>
      <c r="H92" s="75"/>
      <c r="I92" s="75"/>
      <c r="J92" s="75"/>
      <c r="K92" s="75"/>
      <c r="L92" s="75"/>
      <c r="M92" s="75"/>
      <c r="N92" s="50"/>
      <c r="AJ92" s="23"/>
    </row>
    <row r="93" spans="1:36" s="50" customFormat="1" x14ac:dyDescent="0.3">
      <c r="N93" s="77"/>
      <c r="O93" s="77"/>
      <c r="P93" s="77"/>
      <c r="Q93" s="77"/>
      <c r="R93" s="77"/>
      <c r="S93" s="77"/>
      <c r="AJ93" s="112"/>
    </row>
    <row r="94" spans="1:36" ht="15.6" x14ac:dyDescent="0.3">
      <c r="A94" s="355" t="s">
        <v>40</v>
      </c>
      <c r="B94" s="296" t="s">
        <v>57</v>
      </c>
      <c r="C94" s="296" t="s">
        <v>47</v>
      </c>
      <c r="D94" s="296" t="s">
        <v>48</v>
      </c>
      <c r="E94" s="324" t="s">
        <v>49</v>
      </c>
      <c r="F94" s="296" t="s">
        <v>50</v>
      </c>
      <c r="G94" s="296"/>
      <c r="H94" s="296" t="s">
        <v>51</v>
      </c>
      <c r="I94" s="296" t="s">
        <v>52</v>
      </c>
      <c r="J94" s="296" t="s">
        <v>53</v>
      </c>
      <c r="K94" s="300" t="s">
        <v>102</v>
      </c>
      <c r="L94" s="300"/>
      <c r="M94" s="296" t="s">
        <v>54</v>
      </c>
      <c r="N94" s="57"/>
      <c r="AJ94" s="23"/>
    </row>
    <row r="95" spans="1:36" ht="31.2" x14ac:dyDescent="0.3">
      <c r="A95" s="355"/>
      <c r="B95" s="296"/>
      <c r="C95" s="296"/>
      <c r="D95" s="296"/>
      <c r="E95" s="324"/>
      <c r="F95" s="61" t="s">
        <v>55</v>
      </c>
      <c r="G95" s="61" t="s">
        <v>56</v>
      </c>
      <c r="H95" s="296"/>
      <c r="I95" s="296"/>
      <c r="J95" s="296"/>
      <c r="K95" s="113" t="s">
        <v>111</v>
      </c>
      <c r="L95" s="113" t="s">
        <v>112</v>
      </c>
      <c r="M95" s="296"/>
      <c r="N95" s="50"/>
      <c r="AJ95" s="23"/>
    </row>
    <row r="96" spans="1:36" x14ac:dyDescent="0.3">
      <c r="A96" s="55"/>
      <c r="B96" s="55"/>
      <c r="C96" s="75"/>
      <c r="D96" s="75"/>
      <c r="E96" s="75"/>
      <c r="F96" s="75"/>
      <c r="G96" s="75"/>
      <c r="H96" s="75"/>
      <c r="I96" s="75"/>
      <c r="J96" s="72"/>
      <c r="K96" s="72"/>
      <c r="L96" s="72"/>
      <c r="M96" s="72"/>
      <c r="N96" s="50"/>
      <c r="AJ96" s="23"/>
    </row>
    <row r="97" spans="1:36" x14ac:dyDescent="0.3">
      <c r="A97" s="55"/>
      <c r="B97" s="55"/>
      <c r="C97" s="75"/>
      <c r="D97" s="75"/>
      <c r="E97" s="75"/>
      <c r="F97" s="75"/>
      <c r="G97" s="75"/>
      <c r="H97" s="75"/>
      <c r="I97" s="75"/>
      <c r="J97" s="75"/>
      <c r="K97" s="75"/>
      <c r="L97" s="75"/>
      <c r="M97" s="75"/>
      <c r="N97" s="50"/>
      <c r="AJ97" s="23"/>
    </row>
    <row r="98" spans="1:36" x14ac:dyDescent="0.3">
      <c r="A98" s="55"/>
      <c r="B98" s="55"/>
      <c r="C98" s="75"/>
      <c r="D98" s="75"/>
      <c r="E98" s="75"/>
      <c r="F98" s="75"/>
      <c r="G98" s="75"/>
      <c r="H98" s="75"/>
      <c r="I98" s="75"/>
      <c r="J98" s="75"/>
      <c r="K98" s="75"/>
      <c r="L98" s="75"/>
      <c r="M98" s="75"/>
      <c r="N98" s="50"/>
      <c r="AJ98" s="23"/>
    </row>
    <row r="99" spans="1:36" x14ac:dyDescent="0.3">
      <c r="A99" s="55"/>
      <c r="B99" s="55"/>
      <c r="C99" s="75"/>
      <c r="D99" s="75"/>
      <c r="E99" s="75"/>
      <c r="F99" s="75"/>
      <c r="G99" s="75"/>
      <c r="H99" s="75"/>
      <c r="I99" s="75"/>
      <c r="J99" s="75"/>
      <c r="K99" s="75"/>
      <c r="L99" s="75"/>
      <c r="M99" s="75"/>
      <c r="N99" s="50"/>
      <c r="AJ99" s="23"/>
    </row>
    <row r="100" spans="1:36" x14ac:dyDescent="0.3">
      <c r="A100" s="55"/>
      <c r="B100" s="55"/>
      <c r="C100" s="75"/>
      <c r="D100" s="75"/>
      <c r="E100" s="75"/>
      <c r="F100" s="75"/>
      <c r="G100" s="75"/>
      <c r="H100" s="75"/>
      <c r="I100" s="75"/>
      <c r="J100" s="75"/>
      <c r="K100" s="75"/>
      <c r="L100" s="75"/>
      <c r="M100" s="75"/>
      <c r="N100" s="50"/>
      <c r="AJ100" s="23"/>
    </row>
    <row r="101" spans="1:36" x14ac:dyDescent="0.3">
      <c r="A101" s="55"/>
      <c r="B101" s="55"/>
      <c r="C101" s="75"/>
      <c r="D101" s="75"/>
      <c r="E101" s="75"/>
      <c r="F101" s="75"/>
      <c r="G101" s="75"/>
      <c r="H101" s="75"/>
      <c r="I101" s="75"/>
      <c r="J101" s="75"/>
      <c r="K101" s="75"/>
      <c r="L101" s="75"/>
      <c r="M101" s="75"/>
      <c r="N101" s="50"/>
      <c r="AJ101" s="23"/>
    </row>
    <row r="102" spans="1:36" x14ac:dyDescent="0.3">
      <c r="A102" s="55"/>
      <c r="B102" s="55"/>
      <c r="C102" s="75"/>
      <c r="D102" s="75"/>
      <c r="E102" s="75"/>
      <c r="F102" s="75"/>
      <c r="G102" s="75"/>
      <c r="H102" s="75"/>
      <c r="I102" s="75"/>
      <c r="J102" s="75"/>
      <c r="K102" s="75"/>
      <c r="L102" s="75"/>
      <c r="M102" s="75"/>
      <c r="N102" s="50"/>
      <c r="AJ102" s="23"/>
    </row>
    <row r="103" spans="1:36" x14ac:dyDescent="0.3">
      <c r="A103" s="55"/>
      <c r="B103" s="55"/>
      <c r="C103" s="75"/>
      <c r="D103" s="75"/>
      <c r="E103" s="75"/>
      <c r="F103" s="75"/>
      <c r="G103" s="75"/>
      <c r="H103" s="75"/>
      <c r="I103" s="75"/>
      <c r="J103" s="75"/>
      <c r="K103" s="75"/>
      <c r="L103" s="75"/>
      <c r="M103" s="75"/>
      <c r="N103" s="50"/>
      <c r="AJ103" s="23"/>
    </row>
    <row r="104" spans="1:36" x14ac:dyDescent="0.3">
      <c r="A104" s="55"/>
      <c r="B104" s="55"/>
      <c r="C104" s="75"/>
      <c r="D104" s="75"/>
      <c r="E104" s="75"/>
      <c r="F104" s="75"/>
      <c r="G104" s="75"/>
      <c r="H104" s="75"/>
      <c r="I104" s="75"/>
      <c r="J104" s="75"/>
      <c r="K104" s="75"/>
      <c r="L104" s="75"/>
      <c r="M104" s="75"/>
      <c r="N104" s="50"/>
      <c r="AJ104" s="23"/>
    </row>
    <row r="105" spans="1:36" x14ac:dyDescent="0.3">
      <c r="A105" s="23"/>
      <c r="B105" s="23"/>
      <c r="C105" s="23"/>
      <c r="D105" s="23"/>
      <c r="E105" s="23"/>
      <c r="F105" s="23"/>
      <c r="G105" s="23"/>
      <c r="H105" s="23"/>
      <c r="I105" s="23"/>
      <c r="J105" s="23"/>
      <c r="K105" s="23"/>
      <c r="L105" s="23"/>
      <c r="M105" s="23"/>
      <c r="N105" s="111"/>
      <c r="O105" s="67"/>
      <c r="P105" s="67"/>
      <c r="Q105" s="67"/>
      <c r="R105" s="67"/>
      <c r="S105" s="67"/>
      <c r="T105" s="67"/>
      <c r="U105" s="67"/>
      <c r="V105" s="67"/>
      <c r="W105" s="67"/>
      <c r="X105" s="67"/>
      <c r="Y105" s="67"/>
      <c r="Z105" s="67"/>
      <c r="AA105" s="67"/>
      <c r="AB105" s="67"/>
      <c r="AC105" s="67"/>
      <c r="AD105" s="67"/>
      <c r="AE105" s="67"/>
      <c r="AF105" s="67"/>
      <c r="AG105" s="67"/>
      <c r="AH105" s="67"/>
      <c r="AI105" s="67"/>
      <c r="AJ105" s="23"/>
    </row>
    <row r="106" spans="1:36" x14ac:dyDescent="0.3">
      <c r="A106" s="23"/>
      <c r="B106" s="23"/>
      <c r="C106" s="23"/>
      <c r="D106" s="23"/>
      <c r="E106" s="23"/>
      <c r="F106" s="23"/>
      <c r="G106" s="23"/>
      <c r="H106" s="23"/>
      <c r="I106" s="23"/>
      <c r="J106" s="23"/>
      <c r="K106" s="23"/>
      <c r="L106" s="23"/>
      <c r="M106" s="23"/>
      <c r="N106" s="111"/>
      <c r="O106" s="67"/>
      <c r="P106" s="67"/>
      <c r="Q106" s="67"/>
      <c r="R106" s="67"/>
      <c r="S106" s="67"/>
      <c r="T106" s="67"/>
      <c r="U106" s="67"/>
      <c r="V106" s="67"/>
      <c r="W106" s="67"/>
      <c r="X106" s="67"/>
      <c r="Y106" s="67"/>
      <c r="Z106" s="67"/>
      <c r="AA106" s="67"/>
      <c r="AB106" s="67"/>
      <c r="AC106" s="67"/>
      <c r="AD106" s="67"/>
      <c r="AE106" s="67"/>
      <c r="AF106" s="67"/>
      <c r="AG106" s="67"/>
      <c r="AH106" s="67"/>
      <c r="AI106" s="67"/>
      <c r="AJ106" s="23"/>
    </row>
    <row r="107" spans="1:36" x14ac:dyDescent="0.3">
      <c r="N107" s="77"/>
    </row>
    <row r="108" spans="1:36" x14ac:dyDescent="0.3">
      <c r="N108" s="77"/>
    </row>
    <row r="109" spans="1:36" x14ac:dyDescent="0.3">
      <c r="N109" s="77"/>
    </row>
    <row r="110" spans="1:36" x14ac:dyDescent="0.3">
      <c r="N110" s="77"/>
    </row>
    <row r="111" spans="1:36" x14ac:dyDescent="0.3">
      <c r="N111" s="77"/>
    </row>
    <row r="112" spans="1:36" x14ac:dyDescent="0.3">
      <c r="N112" s="77"/>
    </row>
    <row r="113" spans="14:14" x14ac:dyDescent="0.3">
      <c r="N113" s="77"/>
    </row>
    <row r="114" spans="14:14" x14ac:dyDescent="0.3">
      <c r="N114" s="77"/>
    </row>
    <row r="115" spans="14:14" x14ac:dyDescent="0.3">
      <c r="N115" s="77"/>
    </row>
    <row r="116" spans="14:14" x14ac:dyDescent="0.3">
      <c r="N116" s="77"/>
    </row>
    <row r="117" spans="14:14" x14ac:dyDescent="0.3">
      <c r="N117" s="77"/>
    </row>
    <row r="118" spans="14:14" x14ac:dyDescent="0.3">
      <c r="N118" s="77"/>
    </row>
    <row r="119" spans="14:14" x14ac:dyDescent="0.3">
      <c r="N119" s="77"/>
    </row>
    <row r="120" spans="14:14" x14ac:dyDescent="0.3">
      <c r="N120" s="77"/>
    </row>
    <row r="121" spans="14:14" x14ac:dyDescent="0.3">
      <c r="N121" s="77"/>
    </row>
    <row r="122" spans="14:14" x14ac:dyDescent="0.3">
      <c r="N122" s="77"/>
    </row>
    <row r="123" spans="14:14" x14ac:dyDescent="0.3">
      <c r="N123" s="77"/>
    </row>
    <row r="124" spans="14:14" x14ac:dyDescent="0.3">
      <c r="N124" s="77"/>
    </row>
    <row r="125" spans="14:14" x14ac:dyDescent="0.3">
      <c r="N125" s="77"/>
    </row>
    <row r="126" spans="14:14" x14ac:dyDescent="0.3">
      <c r="N126" s="77"/>
    </row>
    <row r="127" spans="14:14" x14ac:dyDescent="0.3">
      <c r="N127" s="77"/>
    </row>
    <row r="128" spans="14:14" x14ac:dyDescent="0.3">
      <c r="N128" s="77"/>
    </row>
    <row r="129" spans="14:14" x14ac:dyDescent="0.3">
      <c r="N129" s="77"/>
    </row>
    <row r="130" spans="14:14" x14ac:dyDescent="0.3">
      <c r="N130" s="77"/>
    </row>
    <row r="131" spans="14:14" x14ac:dyDescent="0.3">
      <c r="N131" s="77"/>
    </row>
    <row r="132" spans="14:14" x14ac:dyDescent="0.3">
      <c r="N132" s="77"/>
    </row>
    <row r="133" spans="14:14" x14ac:dyDescent="0.3">
      <c r="N133" s="77"/>
    </row>
    <row r="134" spans="14:14" x14ac:dyDescent="0.3">
      <c r="N134" s="77"/>
    </row>
    <row r="135" spans="14:14" x14ac:dyDescent="0.3">
      <c r="N135" s="77"/>
    </row>
    <row r="136" spans="14:14" x14ac:dyDescent="0.3">
      <c r="N136" s="77"/>
    </row>
    <row r="137" spans="14:14" x14ac:dyDescent="0.3">
      <c r="N137" s="77"/>
    </row>
    <row r="138" spans="14:14" x14ac:dyDescent="0.3">
      <c r="N138" s="77"/>
    </row>
    <row r="139" spans="14:14" x14ac:dyDescent="0.3">
      <c r="N139" s="77"/>
    </row>
    <row r="140" spans="14:14" x14ac:dyDescent="0.3">
      <c r="N140" s="77"/>
    </row>
    <row r="141" spans="14:14" x14ac:dyDescent="0.3">
      <c r="N141" s="77"/>
    </row>
    <row r="142" spans="14:14" x14ac:dyDescent="0.3">
      <c r="N142" s="77"/>
    </row>
    <row r="143" spans="14:14" x14ac:dyDescent="0.3">
      <c r="N143" s="77"/>
    </row>
    <row r="144" spans="14:14" x14ac:dyDescent="0.3">
      <c r="N144" s="77"/>
    </row>
    <row r="145" spans="14:14" x14ac:dyDescent="0.3">
      <c r="N145" s="77"/>
    </row>
    <row r="146" spans="14:14" x14ac:dyDescent="0.3">
      <c r="N146" s="77"/>
    </row>
    <row r="147" spans="14:14" x14ac:dyDescent="0.3">
      <c r="N147" s="77"/>
    </row>
    <row r="148" spans="14:14" x14ac:dyDescent="0.3">
      <c r="N148" s="77"/>
    </row>
    <row r="149" spans="14:14" x14ac:dyDescent="0.3">
      <c r="N149" s="77"/>
    </row>
    <row r="150" spans="14:14" x14ac:dyDescent="0.3">
      <c r="N150" s="77"/>
    </row>
    <row r="151" spans="14:14" x14ac:dyDescent="0.3">
      <c r="N151" s="77"/>
    </row>
    <row r="152" spans="14:14" x14ac:dyDescent="0.3">
      <c r="N152" s="77"/>
    </row>
    <row r="153" spans="14:14" x14ac:dyDescent="0.3">
      <c r="N153" s="77"/>
    </row>
    <row r="154" spans="14:14" x14ac:dyDescent="0.3">
      <c r="N154" s="77"/>
    </row>
    <row r="155" spans="14:14" x14ac:dyDescent="0.3">
      <c r="N155" s="77"/>
    </row>
    <row r="156" spans="14:14" x14ac:dyDescent="0.3">
      <c r="N156" s="77"/>
    </row>
    <row r="157" spans="14:14" x14ac:dyDescent="0.3">
      <c r="N157" s="77"/>
    </row>
    <row r="158" spans="14:14" x14ac:dyDescent="0.3">
      <c r="N158" s="77"/>
    </row>
    <row r="159" spans="14:14" x14ac:dyDescent="0.3">
      <c r="N159" s="77"/>
    </row>
    <row r="160" spans="14:14" x14ac:dyDescent="0.3">
      <c r="N160" s="77"/>
    </row>
    <row r="161" spans="14:14" x14ac:dyDescent="0.3">
      <c r="N161" s="77"/>
    </row>
    <row r="162" spans="14:14" x14ac:dyDescent="0.3">
      <c r="N162" s="77"/>
    </row>
    <row r="163" spans="14:14" x14ac:dyDescent="0.3">
      <c r="N163" s="77"/>
    </row>
    <row r="164" spans="14:14" x14ac:dyDescent="0.3">
      <c r="N164" s="77"/>
    </row>
    <row r="165" spans="14:14" x14ac:dyDescent="0.3">
      <c r="N165" s="77"/>
    </row>
    <row r="166" spans="14:14" x14ac:dyDescent="0.3">
      <c r="N166" s="77"/>
    </row>
    <row r="167" spans="14:14" x14ac:dyDescent="0.3">
      <c r="N167" s="77"/>
    </row>
    <row r="168" spans="14:14" x14ac:dyDescent="0.3">
      <c r="N168" s="77"/>
    </row>
    <row r="169" spans="14:14" x14ac:dyDescent="0.3">
      <c r="N169" s="77"/>
    </row>
    <row r="170" spans="14:14" x14ac:dyDescent="0.3">
      <c r="N170" s="77"/>
    </row>
    <row r="171" spans="14:14" x14ac:dyDescent="0.3">
      <c r="N171" s="77"/>
    </row>
    <row r="172" spans="14:14" x14ac:dyDescent="0.3">
      <c r="N172" s="77"/>
    </row>
    <row r="173" spans="14:14" x14ac:dyDescent="0.3">
      <c r="N173" s="77"/>
    </row>
    <row r="174" spans="14:14" x14ac:dyDescent="0.3">
      <c r="N174" s="77"/>
    </row>
    <row r="175" spans="14:14" x14ac:dyDescent="0.3">
      <c r="N175" s="77"/>
    </row>
    <row r="176" spans="14:14" x14ac:dyDescent="0.3">
      <c r="N176" s="77"/>
    </row>
    <row r="177" spans="14:14" x14ac:dyDescent="0.3">
      <c r="N177" s="77"/>
    </row>
    <row r="178" spans="14:14" x14ac:dyDescent="0.3">
      <c r="N178" s="77"/>
    </row>
    <row r="179" spans="14:14" x14ac:dyDescent="0.3">
      <c r="N179" s="77"/>
    </row>
    <row r="180" spans="14:14" x14ac:dyDescent="0.3">
      <c r="N180" s="77"/>
    </row>
    <row r="181" spans="14:14" x14ac:dyDescent="0.3">
      <c r="N181" s="77"/>
    </row>
    <row r="182" spans="14:14" x14ac:dyDescent="0.3">
      <c r="N182" s="77"/>
    </row>
    <row r="183" spans="14:14" x14ac:dyDescent="0.3">
      <c r="N183" s="77"/>
    </row>
    <row r="184" spans="14:14" x14ac:dyDescent="0.3">
      <c r="N184" s="77"/>
    </row>
    <row r="185" spans="14:14" x14ac:dyDescent="0.3">
      <c r="N185" s="77"/>
    </row>
    <row r="186" spans="14:14" x14ac:dyDescent="0.3">
      <c r="N186" s="77"/>
    </row>
    <row r="187" spans="14:14" x14ac:dyDescent="0.3">
      <c r="N187" s="77"/>
    </row>
    <row r="188" spans="14:14" x14ac:dyDescent="0.3">
      <c r="N188" s="77"/>
    </row>
    <row r="189" spans="14:14" x14ac:dyDescent="0.3">
      <c r="N189" s="77"/>
    </row>
    <row r="190" spans="14:14" x14ac:dyDescent="0.3">
      <c r="N190" s="77"/>
    </row>
    <row r="191" spans="14:14" x14ac:dyDescent="0.3">
      <c r="N191" s="77"/>
    </row>
    <row r="192" spans="14:14" x14ac:dyDescent="0.3">
      <c r="N192" s="77"/>
    </row>
    <row r="193" spans="14:14" x14ac:dyDescent="0.3">
      <c r="N193" s="77"/>
    </row>
    <row r="194" spans="14:14" x14ac:dyDescent="0.3">
      <c r="N194" s="77"/>
    </row>
    <row r="195" spans="14:14" x14ac:dyDescent="0.3">
      <c r="N195" s="77"/>
    </row>
    <row r="196" spans="14:14" x14ac:dyDescent="0.3">
      <c r="N196" s="77"/>
    </row>
    <row r="197" spans="14:14" x14ac:dyDescent="0.3">
      <c r="N197" s="77"/>
    </row>
    <row r="198" spans="14:14" x14ac:dyDescent="0.3">
      <c r="N198" s="77"/>
    </row>
    <row r="199" spans="14:14" x14ac:dyDescent="0.3">
      <c r="N199" s="77"/>
    </row>
    <row r="200" spans="14:14" x14ac:dyDescent="0.3">
      <c r="N200" s="77"/>
    </row>
    <row r="201" spans="14:14" x14ac:dyDescent="0.3">
      <c r="N201" s="77"/>
    </row>
    <row r="202" spans="14:14" x14ac:dyDescent="0.3">
      <c r="N202" s="77"/>
    </row>
    <row r="203" spans="14:14" x14ac:dyDescent="0.3">
      <c r="N203" s="77"/>
    </row>
    <row r="204" spans="14:14" x14ac:dyDescent="0.3">
      <c r="N204" s="77"/>
    </row>
    <row r="205" spans="14:14" x14ac:dyDescent="0.3">
      <c r="N205" s="77"/>
    </row>
    <row r="206" spans="14:14" x14ac:dyDescent="0.3">
      <c r="N206" s="77"/>
    </row>
    <row r="207" spans="14:14" x14ac:dyDescent="0.3">
      <c r="N207" s="77"/>
    </row>
    <row r="208" spans="14:14" x14ac:dyDescent="0.3">
      <c r="N208" s="77"/>
    </row>
    <row r="209" spans="14:14" x14ac:dyDescent="0.3">
      <c r="N209" s="77"/>
    </row>
    <row r="210" spans="14:14" x14ac:dyDescent="0.3">
      <c r="N210" s="77"/>
    </row>
    <row r="211" spans="14:14" x14ac:dyDescent="0.3">
      <c r="N211" s="77"/>
    </row>
    <row r="212" spans="14:14" x14ac:dyDescent="0.3">
      <c r="N212" s="77"/>
    </row>
    <row r="213" spans="14:14" x14ac:dyDescent="0.3">
      <c r="N213" s="77"/>
    </row>
    <row r="214" spans="14:14" x14ac:dyDescent="0.3">
      <c r="N214" s="77"/>
    </row>
    <row r="215" spans="14:14" x14ac:dyDescent="0.3">
      <c r="N215" s="77"/>
    </row>
    <row r="216" spans="14:14" x14ac:dyDescent="0.3">
      <c r="N216" s="77"/>
    </row>
    <row r="217" spans="14:14" x14ac:dyDescent="0.3">
      <c r="N217" s="77"/>
    </row>
    <row r="218" spans="14:14" x14ac:dyDescent="0.3">
      <c r="N218" s="77"/>
    </row>
    <row r="219" spans="14:14" x14ac:dyDescent="0.3">
      <c r="N219" s="77"/>
    </row>
    <row r="220" spans="14:14" x14ac:dyDescent="0.3">
      <c r="N220" s="77"/>
    </row>
    <row r="221" spans="14:14" x14ac:dyDescent="0.3">
      <c r="N221" s="77"/>
    </row>
    <row r="222" spans="14:14" x14ac:dyDescent="0.3">
      <c r="N222" s="77"/>
    </row>
    <row r="223" spans="14:14" x14ac:dyDescent="0.3">
      <c r="N223" s="77"/>
    </row>
  </sheetData>
  <sheetProtection formatCells="0" formatColumns="0" formatRows="0" insertRows="0" insertHyperlinks="0" deleteRows="0" sort="0" autoFilter="0" pivotTables="0"/>
  <protectedRanges>
    <protectedRange sqref="A1:AI3 A26:AI26 A11:B22 A23:C23 A24:B25 A28:AI28 A27:B27 K27:S27 A31:AI31 A29:B30 K29:S30 A33:AI33 A32:B32 K32:S32 A36:AI36 A34:C35 K34:AI34 A40:AI40 A37:B39 K37:AI38 A43:AI43 A41:B41 K41:AI41 A42:E42 H42:AI42 A51:AI180 A44:B46 A47:C47 A48:B48 A49:C49 A50:B50 A5:AI10 A4 H4:AI4 K18:AI18 K17:S17 U17:X17 K39:S39 W39:AI39 K44:S44 V44:AI44 K50:S50 U50:AI50 X25:AI25 X27:AI27 K16:AI16 K15:S15 W15:AI15 W19:X19 K35:S35 K48:AI49 K47:S47 U47:AI47 Y29:AI30 K11:W14 X12:AI14 X11:AH11 Z17:AI17 Z19:AI19 K19:S25 Y20:AI23 T20:X22 U23:X23 Y32:AI32 U35:AI35 K45:AI46 Z24:AI24" name="Intervalo1"/>
    <protectedRange sqref="E11:J11" name="Intervalo1_2"/>
    <protectedRange sqref="C11" name="Intervalo1_2_1"/>
    <protectedRange sqref="D11" name="Intervalo1_8"/>
    <protectedRange sqref="E12:J12" name="Intervalo1_2_2"/>
    <protectedRange sqref="C12" name="Intervalo1_2_1_1"/>
    <protectedRange sqref="D12" name="Intervalo1_8_1"/>
    <protectedRange sqref="E13:J13" name="Intervalo1_2_3"/>
    <protectedRange sqref="C13" name="Intervalo1_2_1_2"/>
    <protectedRange sqref="D13" name="Intervalo1_8_2"/>
    <protectedRange sqref="E14:J14" name="Intervalo1_2_4"/>
    <protectedRange sqref="C14" name="Intervalo1_2_1_3"/>
    <protectedRange sqref="D14" name="Intervalo1_8_3"/>
    <protectedRange sqref="E15:J15" name="Intervalo1_2_5"/>
    <protectedRange sqref="C15" name="Intervalo1_2_1_4"/>
    <protectedRange sqref="D15" name="Intervalo1_8_4"/>
    <protectedRange sqref="D16:J16" name="Intervalo1_3"/>
    <protectedRange sqref="C16" name="Intervalo1_3_1"/>
    <protectedRange sqref="D17:J17" name="Intervalo1_3_2"/>
    <protectedRange sqref="C17 Y17" name="Intervalo1_3_1_1"/>
    <protectedRange sqref="D18:J18" name="Intervalo1_3_3"/>
    <protectedRange sqref="C18" name="Intervalo1_3_1_2"/>
    <protectedRange sqref="E19:J19" name="Intervalo1_3_4"/>
    <protectedRange sqref="C19 Y19" name="Intervalo1_3_1_3"/>
    <protectedRange sqref="D19" name="Intervalo1_4"/>
    <protectedRange sqref="D20:J21" name="Intervalo1_3_5"/>
    <protectedRange sqref="C20:C21" name="Intervalo1_3_1_4"/>
    <protectedRange sqref="D22:J22" name="Intervalo1_3_6"/>
    <protectedRange sqref="C22" name="Intervalo1_3_1_5"/>
    <protectedRange sqref="D23:J23" name="Intervalo1_5"/>
    <protectedRange sqref="D24:J24" name="Intervalo1_5_1"/>
    <protectedRange sqref="C24 Y24" name="Intervalo1_4_1"/>
    <protectedRange sqref="D25:J25" name="Intervalo1_5_2"/>
    <protectedRange sqref="C25" name="Intervalo1_4_1_1"/>
    <protectedRange sqref="D27:H27" name="Intervalo1_6"/>
    <protectedRange sqref="C27" name="Intervalo1_4_2"/>
    <protectedRange sqref="I27:J27" name="Intervalo1_10"/>
    <protectedRange sqref="D29:J29" name="Intervalo1_7"/>
    <protectedRange sqref="C29" name="Intervalo1_4_3"/>
    <protectedRange sqref="D30:J30 H32 H34" name="Intervalo1_7_1"/>
    <protectedRange sqref="C30" name="Intervalo1_4_3_1"/>
    <protectedRange sqref="D32:G32 I32:J32" name="Intervalo1_9"/>
    <protectedRange sqref="C32" name="Intervalo1_5_1_1"/>
    <protectedRange sqref="D34:G34 I34:J34" name="Intervalo1_9_1"/>
    <protectedRange sqref="D35:J35 H47" name="Intervalo1_9_2"/>
    <protectedRange sqref="D37:J37" name="Intervalo1_9_3"/>
    <protectedRange sqref="C37" name="Intervalo1_5_1_2"/>
    <protectedRange sqref="D38:J38" name="Intervalo1_11"/>
    <protectedRange sqref="C38" name="Intervalo1_6_1"/>
    <protectedRange sqref="D39:J39" name="Intervalo1_11_1"/>
    <protectedRange sqref="C39" name="Intervalo1_6_1_1"/>
    <protectedRange sqref="D41:J41 F42:G42" name="Intervalo1_12"/>
    <protectedRange sqref="C41" name="Intervalo1_6_2"/>
    <protectedRange sqref="D44:J44 H50" name="Intervalo1_12_1"/>
    <protectedRange sqref="C44" name="Intervalo1_6_2_1"/>
    <protectedRange sqref="D45:J45" name="Intervalo1_12_2"/>
    <protectedRange sqref="C45" name="Intervalo1_6_2_2"/>
    <protectedRange sqref="D46:J46" name="Intervalo1_12_3"/>
    <protectedRange sqref="C46" name="Intervalo1_6_2_3"/>
    <protectedRange sqref="D47:G47 I47:J47" name="Intervalo1_12_4"/>
    <protectedRange sqref="D48:J48" name="Intervalo1_13"/>
    <protectedRange sqref="C48" name="Intervalo1_7_1_1"/>
    <protectedRange sqref="D49:J49" name="Intervalo1_13_1"/>
    <protectedRange sqref="D50:G50 I50:J50" name="Intervalo1_13_2"/>
    <protectedRange sqref="C50" name="Intervalo1_7_1_2"/>
    <protectedRange sqref="B4:G4" name="Intervalo1_1"/>
    <protectedRange sqref="T24:X24" name="Intervalo1_14"/>
    <protectedRange sqref="T17" name="Intervalo1_15"/>
    <protectedRange sqref="T39:V39" name="Intervalo1_14_1"/>
    <protectedRange sqref="T44:U44" name="Intervalo1_16"/>
    <protectedRange sqref="T50" name="Intervalo1_17"/>
    <protectedRange sqref="T25:W25" name="Intervalo1_18"/>
    <protectedRange sqref="T27:W27" name="Intervalo1_19"/>
    <protectedRange sqref="T15:V15" name="Intervalo1_20"/>
    <protectedRange sqref="T19:V19" name="Intervalo1_21"/>
    <protectedRange sqref="T35" name="Intervalo1_22"/>
    <protectedRange sqref="T47" name="Intervalo1_23"/>
    <protectedRange sqref="T29:W30" name="Intervalo1_24"/>
    <protectedRange sqref="X29:X30" name="Intervalo1_25"/>
    <protectedRange sqref="T32:X32" name="Intervalo1_26"/>
  </protectedRanges>
  <mergeCells count="90">
    <mergeCell ref="K94:L94"/>
    <mergeCell ref="M94:M95"/>
    <mergeCell ref="A94:A95"/>
    <mergeCell ref="B94:B95"/>
    <mergeCell ref="C94:C95"/>
    <mergeCell ref="D94:D95"/>
    <mergeCell ref="E94:E95"/>
    <mergeCell ref="F94:G94"/>
    <mergeCell ref="F82:G82"/>
    <mergeCell ref="H82:H83"/>
    <mergeCell ref="I82:I83"/>
    <mergeCell ref="J82:J83"/>
    <mergeCell ref="H94:H95"/>
    <mergeCell ref="I94:I95"/>
    <mergeCell ref="J94:J95"/>
    <mergeCell ref="K82:L82"/>
    <mergeCell ref="M82:M83"/>
    <mergeCell ref="H70:H71"/>
    <mergeCell ref="I70:I71"/>
    <mergeCell ref="J70:J71"/>
    <mergeCell ref="K70:L70"/>
    <mergeCell ref="M70:M71"/>
    <mergeCell ref="A82:A83"/>
    <mergeCell ref="B82:B83"/>
    <mergeCell ref="C82:C83"/>
    <mergeCell ref="D82:D83"/>
    <mergeCell ref="E82:E83"/>
    <mergeCell ref="A70:A71"/>
    <mergeCell ref="B70:B71"/>
    <mergeCell ref="C70:C71"/>
    <mergeCell ref="D70:D71"/>
    <mergeCell ref="E70:E71"/>
    <mergeCell ref="F70:G70"/>
    <mergeCell ref="F58:G58"/>
    <mergeCell ref="H58:H59"/>
    <mergeCell ref="I58:I59"/>
    <mergeCell ref="J58:J59"/>
    <mergeCell ref="A31:A37"/>
    <mergeCell ref="A38:A47"/>
    <mergeCell ref="A48:A50"/>
    <mergeCell ref="K58:L58"/>
    <mergeCell ref="M58:M59"/>
    <mergeCell ref="A58:A59"/>
    <mergeCell ref="B58:B59"/>
    <mergeCell ref="C58:C59"/>
    <mergeCell ref="D58:D59"/>
    <mergeCell ref="E58:E59"/>
    <mergeCell ref="A23:A30"/>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11:A15"/>
    <mergeCell ref="A16:A22"/>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M9:M10"/>
    <mergeCell ref="A1:AI1"/>
    <mergeCell ref="A2:AI2"/>
    <mergeCell ref="B4:G4"/>
    <mergeCell ref="B6:C6"/>
    <mergeCell ref="A8:M8"/>
    <mergeCell ref="N8:X8"/>
    <mergeCell ref="Y8:AI8"/>
    <mergeCell ref="AG9:AG10"/>
    <mergeCell ref="AH9:AH10"/>
    <mergeCell ref="AI9:AI10"/>
  </mergeCells>
  <conditionalFormatting sqref="AN6:AN7">
    <cfRule type="cellIs" dxfId="18" priority="14" stopIfTrue="1" operator="equal">
      <formula>$AN$6</formula>
    </cfRule>
  </conditionalFormatting>
  <conditionalFormatting sqref="N11:N50">
    <cfRule type="cellIs" dxfId="17" priority="13" stopIfTrue="1" operator="equal">
      <formula>"x"</formula>
    </cfRule>
  </conditionalFormatting>
  <conditionalFormatting sqref="O11:O50">
    <cfRule type="cellIs" dxfId="16" priority="12" operator="equal">
      <formula>"x"</formula>
    </cfRule>
  </conditionalFormatting>
  <conditionalFormatting sqref="P11:P50">
    <cfRule type="cellIs" dxfId="15" priority="11" operator="equal">
      <formula>"x"</formula>
    </cfRule>
  </conditionalFormatting>
  <conditionalFormatting sqref="Q11:Q50">
    <cfRule type="cellIs" dxfId="14" priority="10" stopIfTrue="1" operator="equal">
      <formula>"x"</formula>
    </cfRule>
  </conditionalFormatting>
  <conditionalFormatting sqref="R11:R50">
    <cfRule type="cellIs" dxfId="13" priority="9" operator="equal">
      <formula>"x"</formula>
    </cfRule>
  </conditionalFormatting>
  <conditionalFormatting sqref="S11:S50">
    <cfRule type="cellIs" dxfId="12" priority="6" stopIfTrue="1" operator="equal">
      <formula>$AN$7</formula>
    </cfRule>
    <cfRule type="cellIs" dxfId="11" priority="7" stopIfTrue="1" operator="equal">
      <formula>$AN$6</formula>
    </cfRule>
  </conditionalFormatting>
  <conditionalFormatting sqref="T17">
    <cfRule type="cellIs" dxfId="10" priority="5" operator="equal">
      <formula>"x"</formula>
    </cfRule>
  </conditionalFormatting>
  <conditionalFormatting sqref="T44">
    <cfRule type="cellIs" dxfId="9" priority="4" stopIfTrue="1" operator="equal">
      <formula>"x"</formula>
    </cfRule>
  </conditionalFormatting>
  <conditionalFormatting sqref="U44">
    <cfRule type="cellIs" dxfId="8" priority="3" operator="equal">
      <formula>"x"</formula>
    </cfRule>
  </conditionalFormatting>
  <conditionalFormatting sqref="T50">
    <cfRule type="cellIs" dxfId="7" priority="2" operator="equal">
      <formula>"x"</formula>
    </cfRule>
  </conditionalFormatting>
  <conditionalFormatting sqref="T35">
    <cfRule type="cellIs" dxfId="6" priority="1" operator="equal">
      <formula>"x"</formula>
    </cfRule>
  </conditionalFormatting>
  <dataValidations count="1">
    <dataValidation type="list" allowBlank="1" showInputMessage="1" showErrorMessage="1" sqref="S11:S50" xr:uid="{00000000-0002-0000-0600-000000000000}">
      <formula1>$AN$6:$AN$7</formula1>
    </dataValidation>
  </dataValidations>
  <pageMargins left="0.25" right="0.25" top="0.75" bottom="0.75" header="0.3" footer="0.3"/>
  <pageSetup scale="1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8">
    <pageSetUpPr fitToPage="1"/>
  </sheetPr>
  <dimension ref="A1:AB43"/>
  <sheetViews>
    <sheetView showGridLines="0" topLeftCell="A10" zoomScale="80" zoomScaleNormal="80" zoomScalePageLayoutView="70" workbookViewId="0">
      <selection activeCell="J28" sqref="J28"/>
    </sheetView>
  </sheetViews>
  <sheetFormatPr defaultRowHeight="14.4" x14ac:dyDescent="0.3"/>
  <cols>
    <col min="1" max="1" width="2.88671875" customWidth="1"/>
    <col min="2" max="2" width="3.88671875" customWidth="1"/>
    <col min="3" max="3" width="53" bestFit="1" customWidth="1"/>
    <col min="4" max="4" width="12" bestFit="1" customWidth="1"/>
    <col min="5" max="5" width="7.44140625" customWidth="1"/>
    <col min="6" max="6" width="12" bestFit="1" customWidth="1"/>
    <col min="7" max="7" width="8.109375" customWidth="1"/>
    <col min="8" max="8" width="9.109375" customWidth="1"/>
    <col min="24" max="24" width="2.88671875" customWidth="1"/>
    <col min="27" max="29" width="4.109375" customWidth="1"/>
  </cols>
  <sheetData>
    <row r="1" spans="1:28" x14ac:dyDescent="0.3">
      <c r="A1" s="12"/>
      <c r="B1" s="378" t="s">
        <v>97</v>
      </c>
      <c r="C1" s="378"/>
      <c r="D1" s="378"/>
      <c r="E1" s="378"/>
      <c r="F1" s="378"/>
      <c r="G1" s="378"/>
      <c r="H1" s="378"/>
      <c r="I1" s="378"/>
      <c r="J1" s="378"/>
      <c r="K1" s="378"/>
      <c r="L1" s="378"/>
      <c r="M1" s="378"/>
      <c r="N1" s="378"/>
      <c r="O1" s="378"/>
      <c r="P1" s="378"/>
      <c r="Q1" s="378"/>
      <c r="R1" s="378"/>
      <c r="S1" s="378"/>
      <c r="T1" s="378"/>
      <c r="U1" s="378"/>
      <c r="V1" s="378"/>
      <c r="W1" s="378"/>
      <c r="X1" s="12"/>
    </row>
    <row r="2" spans="1:28" s="18" customFormat="1" ht="21" customHeight="1" x14ac:dyDescent="0.3">
      <c r="A2" s="19"/>
      <c r="B2" s="378"/>
      <c r="C2" s="378"/>
      <c r="D2" s="378"/>
      <c r="E2" s="378"/>
      <c r="F2" s="378"/>
      <c r="G2" s="378"/>
      <c r="H2" s="378"/>
      <c r="I2" s="378"/>
      <c r="J2" s="378"/>
      <c r="K2" s="378"/>
      <c r="L2" s="378"/>
      <c r="M2" s="378"/>
      <c r="N2" s="378"/>
      <c r="O2" s="378"/>
      <c r="P2" s="378"/>
      <c r="Q2" s="378"/>
      <c r="R2" s="378"/>
      <c r="S2" s="378"/>
      <c r="T2" s="378"/>
      <c r="U2" s="378"/>
      <c r="V2" s="378"/>
      <c r="W2" s="378"/>
      <c r="X2" s="19"/>
    </row>
    <row r="3" spans="1:28" s="20" customFormat="1" ht="33.75" customHeight="1" x14ac:dyDescent="0.4">
      <c r="A3" s="22"/>
      <c r="B3" s="379" t="str">
        <f>'Monitoria Anual - 4'!A2</f>
        <v>Plano de Ação Nacional para a Conservação do Tatu-bola</v>
      </c>
      <c r="C3" s="379"/>
      <c r="D3" s="379"/>
      <c r="E3" s="379"/>
      <c r="F3" s="379"/>
      <c r="G3" s="379"/>
      <c r="H3" s="379"/>
      <c r="I3" s="379"/>
      <c r="J3" s="379"/>
      <c r="K3" s="379"/>
      <c r="L3" s="379"/>
      <c r="M3" s="379"/>
      <c r="N3" s="379"/>
      <c r="O3" s="379"/>
      <c r="P3" s="379"/>
      <c r="Q3" s="379"/>
      <c r="R3" s="379"/>
      <c r="S3" s="379"/>
      <c r="T3" s="379"/>
      <c r="U3" s="379"/>
      <c r="V3" s="379"/>
      <c r="W3" s="379"/>
      <c r="X3" s="22"/>
    </row>
    <row r="4" spans="1:28" s="13" customFormat="1" x14ac:dyDescent="0.3">
      <c r="A4" s="12"/>
      <c r="J4" s="14"/>
      <c r="K4" s="14"/>
      <c r="L4" s="14"/>
      <c r="M4" s="14"/>
      <c r="N4" s="14"/>
      <c r="O4" s="14"/>
      <c r="X4" s="12"/>
    </row>
    <row r="5" spans="1:28" s="15" customFormat="1" ht="45" customHeight="1" x14ac:dyDescent="0.3">
      <c r="A5" s="23"/>
      <c r="B5" s="380" t="s">
        <v>0</v>
      </c>
      <c r="C5" s="380"/>
      <c r="D5" s="381" t="str">
        <f>'Monitoria Anual - 4'!B4</f>
        <v>Reduzir o risco de extinção de Tolypeutes tricinctus para a categoria “Vulnerável” e avaliar adequadamente o estado de conservação de Tolypeutes matacus.</v>
      </c>
      <c r="E5" s="381"/>
      <c r="F5" s="381"/>
      <c r="G5" s="381"/>
      <c r="H5" s="381"/>
      <c r="I5" s="381"/>
      <c r="J5" s="381"/>
      <c r="K5" s="381"/>
      <c r="L5" s="381"/>
      <c r="M5" s="382"/>
      <c r="N5" s="16"/>
      <c r="O5" s="16"/>
      <c r="P5" s="16"/>
      <c r="Q5" s="16"/>
      <c r="R5" s="16"/>
      <c r="X5" s="23"/>
    </row>
    <row r="6" spans="1:28" s="13" customFormat="1" x14ac:dyDescent="0.3">
      <c r="A6" s="12"/>
      <c r="J6" s="14"/>
      <c r="K6" s="14"/>
      <c r="L6" s="14"/>
      <c r="M6" s="14"/>
      <c r="N6" s="14"/>
      <c r="O6" s="14"/>
      <c r="X6" s="12"/>
    </row>
    <row r="7" spans="1:28" s="13" customFormat="1" ht="26.25" customHeight="1" x14ac:dyDescent="0.3">
      <c r="A7" s="12"/>
      <c r="B7" s="380" t="s">
        <v>101</v>
      </c>
      <c r="C7" s="380"/>
      <c r="D7" s="383" t="str">
        <f>'Monitoria Anual - 4'!B6</f>
        <v>03 e 04 de outubro de 2018</v>
      </c>
      <c r="E7" s="383"/>
      <c r="F7" s="383"/>
      <c r="G7" s="384"/>
      <c r="H7" s="50"/>
      <c r="I7" s="17"/>
      <c r="J7" s="14"/>
      <c r="K7" s="14"/>
      <c r="L7" s="14"/>
      <c r="M7" s="14"/>
      <c r="N7" s="14"/>
      <c r="O7" s="14"/>
      <c r="X7" s="12"/>
    </row>
    <row r="8" spans="1:28" x14ac:dyDescent="0.3">
      <c r="A8" s="12"/>
      <c r="X8" s="12"/>
    </row>
    <row r="9" spans="1:28" ht="31.5" customHeight="1" x14ac:dyDescent="0.3">
      <c r="A9" s="12"/>
      <c r="B9" s="385" t="s">
        <v>22</v>
      </c>
      <c r="C9" s="385"/>
      <c r="D9" s="385"/>
      <c r="E9" s="385"/>
      <c r="F9" s="385"/>
      <c r="G9" s="385"/>
      <c r="H9" s="385"/>
      <c r="I9" s="385"/>
      <c r="J9" s="385"/>
      <c r="K9" s="385"/>
      <c r="L9" s="385"/>
      <c r="M9" s="385"/>
      <c r="N9" s="385"/>
      <c r="O9" s="385"/>
      <c r="P9" s="385"/>
      <c r="Q9" s="385"/>
      <c r="R9" s="385"/>
      <c r="S9" s="385"/>
      <c r="T9" s="385"/>
      <c r="U9" s="385"/>
      <c r="V9" s="385"/>
      <c r="W9" s="385"/>
      <c r="X9" s="12"/>
    </row>
    <row r="10" spans="1:28" x14ac:dyDescent="0.3">
      <c r="A10" s="12"/>
      <c r="G10" s="11"/>
      <c r="H10" s="11"/>
      <c r="I10" s="11"/>
      <c r="X10" s="12"/>
    </row>
    <row r="11" spans="1:28" ht="15.6" x14ac:dyDescent="0.3">
      <c r="A11" s="12"/>
      <c r="B11" s="383" t="s">
        <v>98</v>
      </c>
      <c r="C11" s="384"/>
      <c r="D11" s="51"/>
      <c r="E11" s="51"/>
      <c r="F11" s="51"/>
      <c r="G11" s="51"/>
      <c r="H11" s="51"/>
      <c r="I11" s="51"/>
      <c r="J11" s="51"/>
      <c r="K11" s="51"/>
      <c r="L11" s="51"/>
      <c r="M11" s="51"/>
      <c r="N11" s="51"/>
      <c r="O11" s="51"/>
      <c r="P11" s="51"/>
      <c r="Q11" s="51"/>
      <c r="R11" s="51"/>
      <c r="S11" s="51"/>
      <c r="T11" s="51"/>
      <c r="U11" s="51"/>
      <c r="V11" s="51"/>
      <c r="W11" s="51"/>
      <c r="X11" s="12"/>
    </row>
    <row r="12" spans="1:28" ht="15" thickBot="1" x14ac:dyDescent="0.35">
      <c r="A12" s="12"/>
      <c r="E12" s="6"/>
      <c r="F12" s="386"/>
      <c r="G12" s="386"/>
      <c r="H12" s="116"/>
      <c r="X12" s="12"/>
    </row>
    <row r="13" spans="1:28" ht="33.75" customHeight="1" thickBot="1" x14ac:dyDescent="0.35">
      <c r="A13" s="12"/>
      <c r="C13" s="387" t="s">
        <v>113</v>
      </c>
      <c r="D13" s="388"/>
      <c r="E13" s="388"/>
      <c r="F13" s="388"/>
      <c r="G13" s="389"/>
      <c r="H13" s="3"/>
      <c r="X13" s="12"/>
    </row>
    <row r="14" spans="1:28" s="2" customFormat="1" ht="34.5" customHeight="1" thickBot="1" x14ac:dyDescent="0.35">
      <c r="A14" s="23"/>
      <c r="C14" s="31" t="s">
        <v>95</v>
      </c>
      <c r="D14" s="8" t="s">
        <v>46</v>
      </c>
      <c r="E14" s="9" t="s">
        <v>25</v>
      </c>
      <c r="F14" s="8" t="s">
        <v>44</v>
      </c>
      <c r="G14" s="10" t="s">
        <v>25</v>
      </c>
      <c r="H14" s="7"/>
      <c r="X14" s="23"/>
    </row>
    <row r="15" spans="1:28" ht="15.6" x14ac:dyDescent="0.3">
      <c r="A15" s="12"/>
      <c r="C15" s="93" t="s">
        <v>114</v>
      </c>
      <c r="D15" s="103">
        <v>7</v>
      </c>
      <c r="E15" s="104"/>
      <c r="F15" s="100">
        <f>COUNTA('Monitoria Anual - 4'!S11:S889)</f>
        <v>0</v>
      </c>
      <c r="G15" s="32">
        <f t="shared" ref="G15:G21" si="0">F15/$F$22</f>
        <v>0</v>
      </c>
      <c r="H15" s="4"/>
      <c r="X15" s="12"/>
    </row>
    <row r="16" spans="1:28" ht="15.6" x14ac:dyDescent="0.3">
      <c r="A16" s="12"/>
      <c r="C16" s="94" t="s">
        <v>115</v>
      </c>
      <c r="D16" s="105">
        <f>COUNTA('Monitoria Anual - 4'!N11:N889)</f>
        <v>0</v>
      </c>
      <c r="E16" s="34">
        <f>D16/$D$22</f>
        <v>0</v>
      </c>
      <c r="F16" s="101">
        <f>D16-AB16</f>
        <v>0</v>
      </c>
      <c r="G16" s="34">
        <f t="shared" si="0"/>
        <v>0</v>
      </c>
      <c r="H16" s="4"/>
      <c r="X16" s="12"/>
      <c r="Z16">
        <f>COUNTIFS('Monitoria Anual - 4'!N:N,"x",'Monitoria Anual - 4'!S:S,"Excluída")</f>
        <v>0</v>
      </c>
      <c r="AA16">
        <f>COUNTIFS('Monitoria Anual - 4'!N:N,"x",'Monitoria Anual - 4'!S:S,"Agrupada")</f>
        <v>0</v>
      </c>
      <c r="AB16">
        <f>Z16+AA16</f>
        <v>0</v>
      </c>
    </row>
    <row r="17" spans="1:28" ht="15.6" x14ac:dyDescent="0.3">
      <c r="A17" s="12"/>
      <c r="C17" s="95" t="s">
        <v>116</v>
      </c>
      <c r="D17" s="105">
        <v>13</v>
      </c>
      <c r="E17" s="34">
        <f>D17/$D$22</f>
        <v>0.43333333333333335</v>
      </c>
      <c r="F17" s="101">
        <v>11</v>
      </c>
      <c r="G17" s="34">
        <f t="shared" si="0"/>
        <v>0.36666666666666664</v>
      </c>
      <c r="H17" s="4"/>
      <c r="X17" s="12"/>
      <c r="Z17">
        <f t="array" ref="Z17">COUNTIFS('Monitoria Anual - 4'!O:O,"x",'Monitoria Anual - 4'!S:S,"Excluída")</f>
        <v>0</v>
      </c>
      <c r="AA17">
        <f t="array" ref="AA17">COUNTIFS('Monitoria Anual - 4'!O:O,"x",'Monitoria Anual - 4'!S:S,"Agrupada")</f>
        <v>0</v>
      </c>
      <c r="AB17">
        <f>Z17+AA17</f>
        <v>0</v>
      </c>
    </row>
    <row r="18" spans="1:28" ht="15.6" x14ac:dyDescent="0.3">
      <c r="A18" s="12"/>
      <c r="C18" s="96" t="s">
        <v>117</v>
      </c>
      <c r="D18" s="105">
        <v>2</v>
      </c>
      <c r="E18" s="34">
        <f>D18/$D$22</f>
        <v>6.6666666666666666E-2</v>
      </c>
      <c r="F18" s="101">
        <v>7</v>
      </c>
      <c r="G18" s="34">
        <f t="shared" si="0"/>
        <v>0.23333333333333334</v>
      </c>
      <c r="H18" s="4"/>
      <c r="X18" s="12"/>
      <c r="Z18">
        <f t="array" ref="Z18">COUNTIFS('Monitoria Anual - 4'!P:P,"x",'Monitoria Anual - 4'!S:S,"Excluída")</f>
        <v>0</v>
      </c>
      <c r="AA18">
        <f t="array" ref="AA18">COUNTIFS('Monitoria Anual - 4'!P:P,"x",'Monitoria Anual - 4'!S:S,"Agrupada")</f>
        <v>0</v>
      </c>
      <c r="AB18">
        <f>Z18+AA18</f>
        <v>0</v>
      </c>
    </row>
    <row r="19" spans="1:28" ht="15.6" x14ac:dyDescent="0.3">
      <c r="A19" s="12"/>
      <c r="C19" s="97" t="s">
        <v>118</v>
      </c>
      <c r="D19" s="105">
        <v>12</v>
      </c>
      <c r="E19" s="34">
        <f>D19/$D$22</f>
        <v>0.4</v>
      </c>
      <c r="F19" s="101">
        <v>7</v>
      </c>
      <c r="G19" s="34">
        <f t="shared" si="0"/>
        <v>0.23333333333333334</v>
      </c>
      <c r="H19" s="4"/>
      <c r="X19" s="12"/>
      <c r="Z19">
        <f t="array" ref="Z19">COUNTIFS('Monitoria Anual - 4'!Q:Q,"x",'Monitoria Anual - 4'!S:S,"Excluída")</f>
        <v>0</v>
      </c>
      <c r="AA19">
        <f t="array" ref="AA19">COUNTIFS('Monitoria Anual - 4'!Q:Q,"x",'Monitoria Anual - 4'!S:S,"Agrupada")</f>
        <v>0</v>
      </c>
      <c r="AB19">
        <f>Z19+AA19</f>
        <v>0</v>
      </c>
    </row>
    <row r="20" spans="1:28" ht="15.6" x14ac:dyDescent="0.3">
      <c r="A20" s="12"/>
      <c r="C20" s="98" t="s">
        <v>119</v>
      </c>
      <c r="D20" s="105">
        <v>3</v>
      </c>
      <c r="E20" s="34">
        <f>D20/$D$22</f>
        <v>0.1</v>
      </c>
      <c r="F20" s="101">
        <v>5</v>
      </c>
      <c r="G20" s="34">
        <f t="shared" si="0"/>
        <v>0.16666666666666666</v>
      </c>
      <c r="H20" s="4"/>
      <c r="X20" s="12"/>
      <c r="Z20">
        <f t="array" ref="Z20">COUNTIFS('Monitoria Anual - 4'!R:R,"x",'Monitoria Anual - 4'!S:S,"Excluída")</f>
        <v>0</v>
      </c>
      <c r="AA20">
        <f t="array" ref="AA20">COUNTIFS('Monitoria Anual - 4'!R:R,"x",'Monitoria Anual - 4'!S:S,"Agrupada")</f>
        <v>0</v>
      </c>
      <c r="AB20">
        <f>Z20+AA20</f>
        <v>0</v>
      </c>
    </row>
    <row r="21" spans="1:28" ht="16.2" thickBot="1" x14ac:dyDescent="0.35">
      <c r="A21" s="12"/>
      <c r="C21" s="99" t="s">
        <v>120</v>
      </c>
      <c r="D21" s="106"/>
      <c r="E21" s="107"/>
      <c r="F21" s="102">
        <f>'Monitoria Anual - 4'!C56</f>
        <v>0</v>
      </c>
      <c r="G21" s="35">
        <f t="shared" si="0"/>
        <v>0</v>
      </c>
      <c r="H21" s="4"/>
      <c r="X21" s="12"/>
    </row>
    <row r="22" spans="1:28" ht="16.2" thickBot="1" x14ac:dyDescent="0.35">
      <c r="A22" s="12"/>
      <c r="C22" s="108" t="s">
        <v>121</v>
      </c>
      <c r="D22" s="110">
        <f>SUM(D16:D20)</f>
        <v>30</v>
      </c>
      <c r="E22" s="37">
        <f>SUM(E15:E21)</f>
        <v>1</v>
      </c>
      <c r="F22" s="109">
        <f>SUM(F16:F21)</f>
        <v>30</v>
      </c>
      <c r="G22" s="37">
        <f>SUM(G16:G21)</f>
        <v>0.99999999999999989</v>
      </c>
      <c r="H22" s="4"/>
      <c r="X22" s="12"/>
    </row>
    <row r="23" spans="1:28" ht="15" thickBot="1" x14ac:dyDescent="0.35">
      <c r="A23" s="12"/>
      <c r="C23" s="88" t="s">
        <v>123</v>
      </c>
      <c r="D23" s="390">
        <f>COUNTIF('Monitoria Anual - 4'!S11:S889,"Agrupada")</f>
        <v>0</v>
      </c>
      <c r="E23" s="391"/>
      <c r="F23" s="391"/>
      <c r="G23" s="392"/>
      <c r="H23" s="5"/>
      <c r="X23" s="12"/>
    </row>
    <row r="24" spans="1:28" ht="15" thickBot="1" x14ac:dyDescent="0.35">
      <c r="A24" s="12"/>
      <c r="C24" s="87" t="s">
        <v>122</v>
      </c>
      <c r="D24" s="390">
        <f>COUNTIF('Monitoria Anual - 4'!S11:S51,"Excluída")</f>
        <v>0</v>
      </c>
      <c r="E24" s="391"/>
      <c r="F24" s="391"/>
      <c r="G24" s="392"/>
      <c r="H24" s="6"/>
      <c r="X24" s="12"/>
    </row>
    <row r="25" spans="1:28" x14ac:dyDescent="0.3">
      <c r="A25" s="12"/>
      <c r="H25" s="6"/>
      <c r="X25" s="12"/>
    </row>
    <row r="26" spans="1:28" x14ac:dyDescent="0.3">
      <c r="A26" s="12"/>
      <c r="H26" s="6"/>
      <c r="X26" s="12"/>
    </row>
    <row r="27" spans="1:28" ht="15.6" x14ac:dyDescent="0.3">
      <c r="A27" s="12"/>
      <c r="B27" s="383" t="s">
        <v>27</v>
      </c>
      <c r="C27" s="384"/>
      <c r="D27" s="54"/>
      <c r="E27" s="54"/>
      <c r="F27" s="54"/>
      <c r="G27" s="54"/>
      <c r="X27" s="12"/>
    </row>
    <row r="28" spans="1:28" ht="16.2" thickBot="1" x14ac:dyDescent="0.35">
      <c r="A28" s="12"/>
      <c r="B28" s="51"/>
      <c r="C28" s="21"/>
      <c r="D28" s="21"/>
      <c r="E28" s="21"/>
      <c r="F28" s="21"/>
      <c r="G28" s="21"/>
      <c r="H28" s="54"/>
      <c r="I28" s="54"/>
      <c r="J28" s="54"/>
      <c r="K28" s="54"/>
      <c r="L28" s="54"/>
      <c r="M28" s="54"/>
      <c r="N28" s="54"/>
      <c r="O28" s="54"/>
      <c r="P28" s="54"/>
      <c r="Q28" s="54"/>
      <c r="R28" s="54"/>
      <c r="S28" s="54"/>
      <c r="T28" s="54"/>
      <c r="U28" s="54"/>
      <c r="V28" s="54"/>
      <c r="W28" s="54"/>
      <c r="X28" s="12"/>
    </row>
    <row r="29" spans="1:28" s="13" customFormat="1" ht="16.2" thickBot="1" x14ac:dyDescent="0.35">
      <c r="A29" s="12"/>
      <c r="B29" s="21"/>
      <c r="C29" s="38" t="s">
        <v>23</v>
      </c>
      <c r="D29" s="81">
        <f>COUNTA('Monitoria Anual - 4'!A11:A50)</f>
        <v>6</v>
      </c>
      <c r="E29"/>
      <c r="F29"/>
      <c r="G29"/>
      <c r="H29" s="21"/>
      <c r="I29" s="21"/>
      <c r="J29" s="21"/>
      <c r="K29" s="21"/>
      <c r="L29" s="21"/>
      <c r="M29" s="21"/>
      <c r="N29" s="21"/>
      <c r="O29" s="21"/>
      <c r="P29" s="21"/>
      <c r="Q29" s="21"/>
      <c r="R29" s="21"/>
      <c r="S29" s="21"/>
      <c r="T29" s="21"/>
      <c r="U29" s="21"/>
      <c r="V29" s="21"/>
      <c r="W29" s="21"/>
      <c r="X29" s="12"/>
    </row>
    <row r="30" spans="1:28" ht="15" thickBot="1" x14ac:dyDescent="0.35">
      <c r="A30" s="12"/>
      <c r="X30" s="12"/>
    </row>
    <row r="31" spans="1:28" ht="15" thickBot="1" x14ac:dyDescent="0.35">
      <c r="A31" s="12"/>
      <c r="C31" s="92" t="s">
        <v>28</v>
      </c>
      <c r="D31" s="92" t="s">
        <v>29</v>
      </c>
      <c r="E31" s="24"/>
      <c r="F31" s="25"/>
      <c r="G31" s="26"/>
      <c r="H31" s="28"/>
      <c r="I31" s="29"/>
      <c r="J31" s="30"/>
      <c r="W31" s="1"/>
      <c r="X31" s="12"/>
    </row>
    <row r="32" spans="1:28" x14ac:dyDescent="0.3">
      <c r="A32" s="12"/>
      <c r="C32" s="89" t="s">
        <v>30</v>
      </c>
      <c r="D32" s="117">
        <f>SUM(F32:J32)</f>
        <v>5</v>
      </c>
      <c r="E32" s="39">
        <f>COUNTA('Monitoria Anual - 4'!S11:S15)</f>
        <v>0</v>
      </c>
      <c r="F32" s="79">
        <f>COUNTA('Monitoria Anual - 4'!N11:N15)</f>
        <v>0</v>
      </c>
      <c r="G32" s="79">
        <f>COUNTA('Monitoria Anual - 4'!O11:O15)</f>
        <v>1</v>
      </c>
      <c r="H32" s="79">
        <f>COUNTA('Monitoria Anual - 4'!P11:P15)</f>
        <v>1</v>
      </c>
      <c r="I32" s="79">
        <f>COUNTA('Monitoria Anual - 4'!Q11:Q15)</f>
        <v>0</v>
      </c>
      <c r="J32" s="80">
        <f>COUNTA('Monitoria Anual - 4'!R11:R15)</f>
        <v>3</v>
      </c>
      <c r="W32" s="1"/>
      <c r="X32" s="12"/>
    </row>
    <row r="33" spans="1:24" x14ac:dyDescent="0.3">
      <c r="A33" s="12"/>
      <c r="C33" s="90" t="s">
        <v>31</v>
      </c>
      <c r="D33" s="89">
        <f>SUM(F33:J33)</f>
        <v>4</v>
      </c>
      <c r="E33" s="40">
        <f>COUNTA('Monitoria Anual - 4'!S16:S22)</f>
        <v>0</v>
      </c>
      <c r="F33" s="41">
        <f>COUNTA('Monitoria Anual - 4'!N16:N22)</f>
        <v>0</v>
      </c>
      <c r="G33" s="41">
        <f>COUNTA('Monitoria Anual - 4'!O16:O22)</f>
        <v>0</v>
      </c>
      <c r="H33" s="41">
        <f>COUNTA('Monitoria Anual - 4'!P16:P22)</f>
        <v>1</v>
      </c>
      <c r="I33" s="41">
        <f>COUNTA('Monitoria Anual - 4'!Q16:Q22)</f>
        <v>2</v>
      </c>
      <c r="J33" s="42">
        <f>COUNTA('Monitoria Anual - 4'!R16:R22)</f>
        <v>1</v>
      </c>
      <c r="W33" s="1"/>
      <c r="X33" s="12"/>
    </row>
    <row r="34" spans="1:24" x14ac:dyDescent="0.3">
      <c r="A34" s="12"/>
      <c r="C34" s="90" t="s">
        <v>32</v>
      </c>
      <c r="D34" s="89">
        <v>6</v>
      </c>
      <c r="E34" s="40">
        <f>COUNTA('Monitoria Anual - 4'!S23:S30)</f>
        <v>0</v>
      </c>
      <c r="F34" s="41">
        <f>COUNTA('Monitoria Anual - 4'!N23:N30)</f>
        <v>0</v>
      </c>
      <c r="G34" s="41">
        <v>2</v>
      </c>
      <c r="H34" s="41">
        <v>3</v>
      </c>
      <c r="I34" s="41">
        <f>COUNTA('Monitoria Anual - 4'!Q23:Q30)</f>
        <v>1</v>
      </c>
      <c r="J34" s="42">
        <f>COUNTA('Monitoria Anual - 4'!R23:R30)</f>
        <v>0</v>
      </c>
      <c r="W34" s="1"/>
      <c r="X34" s="12"/>
    </row>
    <row r="35" spans="1:24" x14ac:dyDescent="0.3">
      <c r="A35" s="12"/>
      <c r="C35" s="90" t="s">
        <v>33</v>
      </c>
      <c r="D35" s="89">
        <f t="shared" ref="D35:D37" si="1">SUM(F35:J35)</f>
        <v>4</v>
      </c>
      <c r="E35" s="40">
        <f>COUNTA('Monitoria Anual - 4'!S31:S37)</f>
        <v>0</v>
      </c>
      <c r="F35" s="41">
        <f>COUNTA('Monitoria Anual - 4'!N31:N37)</f>
        <v>0</v>
      </c>
      <c r="G35" s="41">
        <f>COUNTA('Monitoria Anual - 4'!O31:O37)</f>
        <v>3</v>
      </c>
      <c r="H35" s="41">
        <f>COUNTA('Monitoria Anual - 4'!P31:P37)</f>
        <v>0</v>
      </c>
      <c r="I35" s="41">
        <f>COUNTA('Monitoria Anual - 4'!Q31:Q37)</f>
        <v>1</v>
      </c>
      <c r="J35" s="42">
        <f>COUNTA('Monitoria Anual - 4'!R31:R37)</f>
        <v>0</v>
      </c>
      <c r="W35" s="1"/>
      <c r="X35" s="12"/>
    </row>
    <row r="36" spans="1:24" x14ac:dyDescent="0.3">
      <c r="A36" s="12"/>
      <c r="C36" s="90" t="s">
        <v>34</v>
      </c>
      <c r="D36" s="89">
        <f t="shared" si="1"/>
        <v>8</v>
      </c>
      <c r="E36" s="40">
        <f>COUNTA('Monitoria Anual - 4'!S38:S47)</f>
        <v>0</v>
      </c>
      <c r="F36" s="41">
        <f>COUNTA('Monitoria Anual - 4'!N38:N47)</f>
        <v>0</v>
      </c>
      <c r="G36" s="41">
        <f>COUNTA('Monitoria Anual - 4'!O38:O47)</f>
        <v>2</v>
      </c>
      <c r="H36" s="41">
        <f>COUNTA('Monitoria Anual - 4'!P38:P47)</f>
        <v>2</v>
      </c>
      <c r="I36" s="41">
        <f>COUNTA('Monitoria Anual - 4'!Q38:Q47)</f>
        <v>3</v>
      </c>
      <c r="J36" s="42">
        <f>COUNTA('Monitoria Anual - 4'!R38:R47)</f>
        <v>1</v>
      </c>
      <c r="W36" s="1"/>
      <c r="X36" s="12"/>
    </row>
    <row r="37" spans="1:24" x14ac:dyDescent="0.3">
      <c r="A37" s="12"/>
      <c r="C37" s="90" t="s">
        <v>35</v>
      </c>
      <c r="D37" s="89">
        <f t="shared" si="1"/>
        <v>3</v>
      </c>
      <c r="E37" s="40">
        <f>COUNTA('Monitoria Anual - 4'!S48:S50)</f>
        <v>0</v>
      </c>
      <c r="F37" s="41">
        <f>COUNTA('Monitoria Anual - 4'!N48:N50)</f>
        <v>0</v>
      </c>
      <c r="G37" s="41">
        <f>COUNTA('Monitoria Anual - 4'!O48:O50)</f>
        <v>3</v>
      </c>
      <c r="H37" s="41">
        <f>COUNTA('Monitoria Anual - 4'!P48:P50)</f>
        <v>0</v>
      </c>
      <c r="I37" s="41">
        <f>COUNTA('Monitoria Anual - 4'!Q48:Q50)</f>
        <v>0</v>
      </c>
      <c r="J37" s="42">
        <f>COUNTA('Monitoria Anual - 4'!R48:R50)</f>
        <v>0</v>
      </c>
      <c r="W37" s="1"/>
      <c r="X37" s="12"/>
    </row>
    <row r="38" spans="1:24" x14ac:dyDescent="0.3">
      <c r="A38" s="12"/>
      <c r="C38" s="90" t="s">
        <v>36</v>
      </c>
      <c r="D38" s="89"/>
      <c r="E38" s="40"/>
      <c r="F38" s="41"/>
      <c r="G38" s="41"/>
      <c r="H38" s="41"/>
      <c r="I38" s="41"/>
      <c r="J38" s="42"/>
      <c r="W38" s="1"/>
      <c r="X38" s="12"/>
    </row>
    <row r="39" spans="1:24" x14ac:dyDescent="0.3">
      <c r="A39" s="12"/>
      <c r="C39" s="90" t="s">
        <v>37</v>
      </c>
      <c r="D39" s="89"/>
      <c r="E39" s="40"/>
      <c r="F39" s="41"/>
      <c r="G39" s="41"/>
      <c r="H39" s="41"/>
      <c r="I39" s="41"/>
      <c r="J39" s="42"/>
      <c r="W39" s="1"/>
      <c r="X39" s="12"/>
    </row>
    <row r="40" spans="1:24" x14ac:dyDescent="0.3">
      <c r="A40" s="12"/>
      <c r="C40" s="90" t="s">
        <v>38</v>
      </c>
      <c r="D40" s="89"/>
      <c r="E40" s="40"/>
      <c r="F40" s="41"/>
      <c r="G40" s="41"/>
      <c r="H40" s="41"/>
      <c r="I40" s="41"/>
      <c r="J40" s="42"/>
      <c r="W40" s="1"/>
      <c r="X40" s="12"/>
    </row>
    <row r="41" spans="1:24" ht="15" thickBot="1" x14ac:dyDescent="0.35">
      <c r="A41" s="12"/>
      <c r="C41" s="91" t="s">
        <v>39</v>
      </c>
      <c r="D41" s="118"/>
      <c r="E41" s="43"/>
      <c r="F41" s="44"/>
      <c r="G41" s="44"/>
      <c r="H41" s="44"/>
      <c r="I41" s="44"/>
      <c r="J41" s="45"/>
      <c r="W41" s="1"/>
      <c r="X41" s="12"/>
    </row>
    <row r="42" spans="1:24" x14ac:dyDescent="0.3">
      <c r="A42" s="12"/>
      <c r="X42" s="12"/>
    </row>
    <row r="43" spans="1:24" x14ac:dyDescent="0.3">
      <c r="A43" s="12"/>
      <c r="B43" s="12"/>
      <c r="C43" s="12"/>
      <c r="D43" s="12"/>
      <c r="E43" s="12"/>
      <c r="F43" s="12"/>
      <c r="G43" s="12"/>
      <c r="H43" s="12"/>
      <c r="I43" s="12"/>
      <c r="J43" s="12"/>
      <c r="K43" s="12"/>
      <c r="L43" s="12"/>
      <c r="M43" s="12"/>
      <c r="N43" s="12"/>
      <c r="O43" s="12"/>
      <c r="P43" s="12"/>
      <c r="Q43" s="12"/>
      <c r="R43" s="12"/>
      <c r="S43" s="12"/>
      <c r="T43" s="12"/>
      <c r="U43" s="12"/>
      <c r="V43" s="12"/>
      <c r="W43" s="12"/>
      <c r="X43" s="12"/>
    </row>
  </sheetData>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41 G32:J41">
    <cfRule type="cellIs" dxfId="5" priority="1" stopIfTrue="1" operator="equal">
      <formula>0</formula>
    </cfRule>
  </conditionalFormatting>
  <pageMargins left="0.25" right="0.25" top="0.75" bottom="0.75" header="0.3" footer="0.3"/>
  <pageSetup paperSize="9" scale="51"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9"/>
  <dimension ref="A1:Z214"/>
  <sheetViews>
    <sheetView showGridLines="0" tabSelected="1" zoomScale="95" zoomScaleNormal="95" workbookViewId="0">
      <pane xSplit="3" ySplit="10" topLeftCell="S11" activePane="bottomRight" state="frozen"/>
      <selection pane="topRight" activeCell="D1" sqref="D1"/>
      <selection pane="bottomLeft" activeCell="A11" sqref="A11"/>
      <selection pane="bottomRight" activeCell="T18" sqref="T18"/>
    </sheetView>
  </sheetViews>
  <sheetFormatPr defaultColWidth="8.88671875" defaultRowHeight="14.4" x14ac:dyDescent="0.3"/>
  <cols>
    <col min="1" max="1" width="29.6640625" style="15" customWidth="1"/>
    <col min="2" max="2" width="9.33203125" style="15" customWidth="1"/>
    <col min="3" max="3" width="56.44140625" style="15" customWidth="1"/>
    <col min="4" max="4" width="42.109375" style="15" customWidth="1"/>
    <col min="5" max="5" width="12.44140625" style="15" customWidth="1"/>
    <col min="6" max="6" width="9.88671875" style="15" customWidth="1"/>
    <col min="7" max="7" width="20.109375" style="15" customWidth="1"/>
    <col min="8" max="8" width="25.109375" style="15" customWidth="1"/>
    <col min="9" max="9" width="18.44140625" style="15" customWidth="1"/>
    <col min="10" max="10" width="75.6640625" style="15" customWidth="1"/>
    <col min="11" max="12" width="25.109375" style="15" customWidth="1"/>
    <col min="13" max="13" width="27.6640625" style="15" bestFit="1" customWidth="1"/>
    <col min="14" max="14" width="21.44140625" style="70" customWidth="1"/>
    <col min="15" max="15" width="24.6640625" style="70" customWidth="1"/>
    <col min="16" max="16" width="20.33203125" style="70" customWidth="1"/>
    <col min="17" max="17" width="84" style="15" customWidth="1"/>
    <col min="18" max="18" width="54.44140625" style="15" customWidth="1"/>
    <col min="19" max="19" width="51.88671875" style="15" customWidth="1"/>
    <col min="20" max="20" width="28.109375" style="15" customWidth="1"/>
    <col min="21" max="21" width="33.44140625" style="15" customWidth="1"/>
    <col min="22" max="22" width="2.6640625" style="15" customWidth="1"/>
    <col min="23" max="25" width="8.88671875" style="15"/>
    <col min="26" max="26" width="8.88671875" style="15" hidden="1" customWidth="1"/>
    <col min="27" max="16384" width="8.88671875" style="15"/>
  </cols>
  <sheetData>
    <row r="1" spans="1:26" ht="6" customHeight="1" x14ac:dyDescent="0.3">
      <c r="A1" s="371" t="s">
        <v>97</v>
      </c>
      <c r="B1" s="371"/>
      <c r="C1" s="371"/>
      <c r="D1" s="371"/>
      <c r="E1" s="371"/>
      <c r="F1" s="371"/>
      <c r="G1" s="371"/>
      <c r="H1" s="371"/>
      <c r="I1" s="371"/>
      <c r="J1" s="371"/>
      <c r="K1" s="371"/>
      <c r="L1" s="371"/>
      <c r="M1" s="371"/>
      <c r="N1" s="67"/>
      <c r="O1" s="67"/>
      <c r="P1" s="67"/>
      <c r="Q1" s="23"/>
      <c r="R1" s="23"/>
      <c r="S1" s="23"/>
      <c r="T1" s="23"/>
      <c r="U1" s="23"/>
      <c r="V1" s="23"/>
      <c r="W1" s="23"/>
    </row>
    <row r="2" spans="1:26" s="50" customFormat="1" ht="12.75" customHeight="1" thickBot="1" x14ac:dyDescent="0.35">
      <c r="A2" s="372" t="s">
        <v>560</v>
      </c>
      <c r="B2" s="372"/>
      <c r="C2" s="372"/>
      <c r="D2" s="372"/>
      <c r="E2" s="372"/>
      <c r="F2" s="372"/>
      <c r="G2" s="372"/>
      <c r="H2" s="372"/>
      <c r="I2" s="372"/>
      <c r="J2" s="372"/>
      <c r="K2" s="372"/>
      <c r="L2" s="372"/>
      <c r="M2" s="372"/>
      <c r="N2" s="68"/>
      <c r="O2" s="68"/>
      <c r="P2" s="68"/>
      <c r="Q2" s="68"/>
      <c r="R2" s="68"/>
      <c r="S2" s="68"/>
      <c r="T2" s="69"/>
      <c r="U2" s="69"/>
      <c r="W2" s="112"/>
    </row>
    <row r="3" spans="1:26" ht="2.25" customHeight="1" thickTop="1" x14ac:dyDescent="0.3">
      <c r="W3" s="23"/>
    </row>
    <row r="4" spans="1:26" ht="7.5" customHeight="1" x14ac:dyDescent="0.3">
      <c r="A4" s="63" t="s">
        <v>108</v>
      </c>
      <c r="B4" s="252" t="s">
        <v>290</v>
      </c>
      <c r="C4" s="252"/>
      <c r="D4" s="252"/>
      <c r="E4" s="252"/>
      <c r="F4" s="252"/>
      <c r="G4" s="253"/>
      <c r="H4" s="16"/>
      <c r="I4" s="16"/>
      <c r="J4" s="16"/>
      <c r="K4" s="16"/>
      <c r="L4" s="16"/>
      <c r="M4" s="16"/>
      <c r="N4" s="16"/>
      <c r="O4" s="16"/>
      <c r="P4" s="16"/>
      <c r="W4" s="23"/>
    </row>
    <row r="5" spans="1:26" ht="6.75" customHeight="1" x14ac:dyDescent="0.3">
      <c r="A5" s="50"/>
      <c r="B5" s="50"/>
      <c r="C5" s="50"/>
      <c r="D5" s="50"/>
      <c r="E5" s="50"/>
      <c r="F5" s="50"/>
      <c r="G5" s="50"/>
      <c r="H5" s="50"/>
      <c r="I5" s="50"/>
      <c r="W5" s="23"/>
    </row>
    <row r="6" spans="1:26" ht="21" customHeight="1" x14ac:dyDescent="0.3">
      <c r="A6" s="63" t="s">
        <v>101</v>
      </c>
      <c r="B6" s="399">
        <v>43749.375</v>
      </c>
      <c r="C6" s="376"/>
      <c r="D6" s="50"/>
      <c r="E6" s="50"/>
      <c r="F6" s="50"/>
      <c r="G6" s="50"/>
      <c r="H6" s="50"/>
      <c r="I6" s="50"/>
      <c r="J6" s="50"/>
      <c r="K6" s="50"/>
      <c r="L6" s="50"/>
      <c r="M6" s="70"/>
      <c r="W6" s="23"/>
      <c r="Z6" s="15" t="s">
        <v>96</v>
      </c>
    </row>
    <row r="7" spans="1:26" ht="3" customHeight="1" thickBot="1" x14ac:dyDescent="0.35">
      <c r="W7" s="23"/>
      <c r="Z7" s="71" t="s">
        <v>45</v>
      </c>
    </row>
    <row r="8" spans="1:26" ht="27" hidden="1" customHeight="1" thickBot="1" x14ac:dyDescent="0.35">
      <c r="A8" s="297" t="s">
        <v>2</v>
      </c>
      <c r="B8" s="298"/>
      <c r="C8" s="298"/>
      <c r="D8" s="298"/>
      <c r="E8" s="298"/>
      <c r="F8" s="298"/>
      <c r="G8" s="298"/>
      <c r="H8" s="298"/>
      <c r="I8" s="298"/>
      <c r="J8" s="298"/>
      <c r="K8" s="298"/>
      <c r="L8" s="298"/>
      <c r="M8" s="299"/>
      <c r="N8" s="305" t="s">
        <v>41</v>
      </c>
      <c r="O8" s="306"/>
      <c r="P8" s="306"/>
      <c r="Q8" s="306"/>
      <c r="R8" s="306"/>
      <c r="S8" s="306"/>
      <c r="T8" s="306"/>
      <c r="U8" s="307"/>
      <c r="W8" s="23"/>
    </row>
    <row r="9" spans="1:26" ht="31.95" customHeight="1" x14ac:dyDescent="0.3">
      <c r="A9" s="342" t="s">
        <v>1</v>
      </c>
      <c r="B9" s="340" t="s">
        <v>57</v>
      </c>
      <c r="C9" s="340" t="s">
        <v>47</v>
      </c>
      <c r="D9" s="340" t="s">
        <v>48</v>
      </c>
      <c r="E9" s="344" t="s">
        <v>49</v>
      </c>
      <c r="F9" s="340" t="s">
        <v>50</v>
      </c>
      <c r="G9" s="340"/>
      <c r="H9" s="340" t="s">
        <v>51</v>
      </c>
      <c r="I9" s="340" t="s">
        <v>52</v>
      </c>
      <c r="J9" s="340" t="s">
        <v>53</v>
      </c>
      <c r="K9" s="353" t="s">
        <v>102</v>
      </c>
      <c r="L9" s="354"/>
      <c r="M9" s="340" t="s">
        <v>54</v>
      </c>
      <c r="N9" s="314" t="s">
        <v>533</v>
      </c>
      <c r="O9" s="400" t="s">
        <v>100</v>
      </c>
      <c r="P9" s="325" t="s">
        <v>6</v>
      </c>
      <c r="Q9" s="329" t="s">
        <v>8</v>
      </c>
      <c r="R9" s="329" t="s">
        <v>9</v>
      </c>
      <c r="S9" s="329" t="s">
        <v>10</v>
      </c>
      <c r="T9" s="329" t="s">
        <v>11</v>
      </c>
      <c r="U9" s="329" t="s">
        <v>42</v>
      </c>
      <c r="W9" s="23"/>
    </row>
    <row r="10" spans="1:26" ht="30.75" customHeight="1" thickBot="1" x14ac:dyDescent="0.35">
      <c r="A10" s="343"/>
      <c r="B10" s="341"/>
      <c r="C10" s="341"/>
      <c r="D10" s="341"/>
      <c r="E10" s="345"/>
      <c r="F10" s="62" t="s">
        <v>55</v>
      </c>
      <c r="G10" s="62" t="s">
        <v>56</v>
      </c>
      <c r="H10" s="341"/>
      <c r="I10" s="341"/>
      <c r="J10" s="341"/>
      <c r="K10" s="114" t="s">
        <v>111</v>
      </c>
      <c r="L10" s="114" t="s">
        <v>112</v>
      </c>
      <c r="M10" s="341"/>
      <c r="N10" s="315"/>
      <c r="O10" s="401"/>
      <c r="P10" s="326"/>
      <c r="Q10" s="330"/>
      <c r="R10" s="330"/>
      <c r="S10" s="330"/>
      <c r="T10" s="330"/>
      <c r="U10" s="330"/>
      <c r="W10" s="23"/>
    </row>
    <row r="11" spans="1:26" ht="90.75" customHeight="1" x14ac:dyDescent="0.3">
      <c r="A11" s="405" t="s">
        <v>688</v>
      </c>
      <c r="B11" s="406" t="s">
        <v>58</v>
      </c>
      <c r="C11" s="407" t="s">
        <v>766</v>
      </c>
      <c r="D11" s="407" t="s">
        <v>141</v>
      </c>
      <c r="E11" s="408"/>
      <c r="F11" s="409">
        <v>41821</v>
      </c>
      <c r="G11" s="409">
        <v>43070</v>
      </c>
      <c r="H11" s="410" t="s">
        <v>175</v>
      </c>
      <c r="I11" s="411">
        <v>150000</v>
      </c>
      <c r="J11" s="407" t="s">
        <v>692</v>
      </c>
      <c r="K11" s="408"/>
      <c r="L11" s="408"/>
      <c r="M11" s="408"/>
      <c r="N11" s="412"/>
      <c r="O11" s="406"/>
      <c r="P11" s="406" t="s">
        <v>43</v>
      </c>
      <c r="Q11" s="413" t="s">
        <v>726</v>
      </c>
      <c r="R11" s="406"/>
      <c r="S11" s="413"/>
      <c r="T11" s="414"/>
      <c r="U11" s="413"/>
      <c r="V11" s="295"/>
      <c r="W11" s="23"/>
    </row>
    <row r="12" spans="1:26" ht="105.75" customHeight="1" x14ac:dyDescent="0.3">
      <c r="A12" s="415"/>
      <c r="B12" s="416" t="s">
        <v>59</v>
      </c>
      <c r="C12" s="417" t="s">
        <v>373</v>
      </c>
      <c r="D12" s="417" t="s">
        <v>140</v>
      </c>
      <c r="E12" s="418"/>
      <c r="F12" s="419">
        <v>42948</v>
      </c>
      <c r="G12" s="419">
        <v>43617</v>
      </c>
      <c r="H12" s="420" t="s">
        <v>176</v>
      </c>
      <c r="I12" s="421">
        <v>10000</v>
      </c>
      <c r="J12" s="417" t="s">
        <v>693</v>
      </c>
      <c r="K12" s="418"/>
      <c r="L12" s="418"/>
      <c r="M12" s="418"/>
      <c r="N12" s="406"/>
      <c r="O12" s="406" t="s">
        <v>43</v>
      </c>
      <c r="P12" s="406"/>
      <c r="Q12" s="422" t="s">
        <v>767</v>
      </c>
      <c r="R12" s="416"/>
      <c r="S12" s="425"/>
      <c r="T12" s="424" t="s">
        <v>765</v>
      </c>
      <c r="U12" s="422" t="s">
        <v>738</v>
      </c>
      <c r="V12" s="295"/>
      <c r="W12" s="23"/>
    </row>
    <row r="13" spans="1:26" ht="90" customHeight="1" x14ac:dyDescent="0.3">
      <c r="A13" s="415"/>
      <c r="B13" s="416" t="s">
        <v>60</v>
      </c>
      <c r="C13" s="417" t="s">
        <v>768</v>
      </c>
      <c r="D13" s="417" t="s">
        <v>141</v>
      </c>
      <c r="E13" s="418"/>
      <c r="F13" s="409">
        <v>41821</v>
      </c>
      <c r="G13" s="409">
        <v>42917</v>
      </c>
      <c r="H13" s="410" t="s">
        <v>175</v>
      </c>
      <c r="I13" s="421">
        <v>200000</v>
      </c>
      <c r="J13" s="417" t="s">
        <v>694</v>
      </c>
      <c r="K13" s="418"/>
      <c r="L13" s="418"/>
      <c r="M13" s="418"/>
      <c r="N13" s="406"/>
      <c r="O13" s="406"/>
      <c r="P13" s="406" t="s">
        <v>43</v>
      </c>
      <c r="Q13" s="413" t="s">
        <v>726</v>
      </c>
      <c r="R13" s="416"/>
      <c r="S13" s="425"/>
      <c r="T13" s="423"/>
      <c r="U13" s="425"/>
      <c r="V13" s="295"/>
      <c r="W13" s="23"/>
    </row>
    <row r="14" spans="1:26" ht="72.75" customHeight="1" x14ac:dyDescent="0.3">
      <c r="A14" s="415"/>
      <c r="B14" s="416" t="s">
        <v>61</v>
      </c>
      <c r="C14" s="417" t="s">
        <v>769</v>
      </c>
      <c r="D14" s="417" t="s">
        <v>141</v>
      </c>
      <c r="E14" s="418"/>
      <c r="F14" s="409">
        <v>41821</v>
      </c>
      <c r="G14" s="409">
        <v>42917</v>
      </c>
      <c r="H14" s="420" t="s">
        <v>599</v>
      </c>
      <c r="I14" s="421">
        <v>250000</v>
      </c>
      <c r="J14" s="417" t="s">
        <v>602</v>
      </c>
      <c r="K14" s="418"/>
      <c r="L14" s="418"/>
      <c r="M14" s="418"/>
      <c r="N14" s="406"/>
      <c r="O14" s="406"/>
      <c r="P14" s="406" t="s">
        <v>43</v>
      </c>
      <c r="Q14" s="413" t="s">
        <v>726</v>
      </c>
      <c r="R14" s="416"/>
      <c r="S14" s="425"/>
      <c r="T14" s="423"/>
      <c r="U14" s="425"/>
      <c r="V14" s="295"/>
      <c r="W14" s="23"/>
    </row>
    <row r="15" spans="1:26" ht="152.25" customHeight="1" x14ac:dyDescent="0.3">
      <c r="A15" s="426"/>
      <c r="B15" s="416" t="s">
        <v>62</v>
      </c>
      <c r="C15" s="417" t="s">
        <v>378</v>
      </c>
      <c r="D15" s="417" t="s">
        <v>691</v>
      </c>
      <c r="E15" s="418"/>
      <c r="F15" s="419">
        <v>41821</v>
      </c>
      <c r="G15" s="419">
        <v>43617</v>
      </c>
      <c r="H15" s="420" t="s">
        <v>617</v>
      </c>
      <c r="I15" s="421">
        <v>50000</v>
      </c>
      <c r="J15" s="417" t="s">
        <v>603</v>
      </c>
      <c r="K15" s="418"/>
      <c r="L15" s="418"/>
      <c r="M15" s="418"/>
      <c r="N15" s="406"/>
      <c r="O15" s="406" t="s">
        <v>43</v>
      </c>
      <c r="P15" s="406"/>
      <c r="Q15" s="427" t="s">
        <v>770</v>
      </c>
      <c r="R15" s="428" t="s">
        <v>739</v>
      </c>
      <c r="S15" s="425"/>
      <c r="T15" s="424" t="s">
        <v>760</v>
      </c>
      <c r="U15" s="429" t="s">
        <v>757</v>
      </c>
      <c r="V15" s="295"/>
      <c r="W15" s="23"/>
    </row>
    <row r="16" spans="1:26" ht="101.25" customHeight="1" x14ac:dyDescent="0.3">
      <c r="A16" s="430" t="s">
        <v>689</v>
      </c>
      <c r="B16" s="416" t="s">
        <v>63</v>
      </c>
      <c r="C16" s="431" t="s">
        <v>441</v>
      </c>
      <c r="D16" s="417" t="s">
        <v>771</v>
      </c>
      <c r="E16" s="418"/>
      <c r="F16" s="419">
        <v>42278</v>
      </c>
      <c r="G16" s="419">
        <v>42309</v>
      </c>
      <c r="H16" s="420" t="s">
        <v>303</v>
      </c>
      <c r="I16" s="421">
        <v>5000</v>
      </c>
      <c r="J16" s="417" t="s">
        <v>695</v>
      </c>
      <c r="K16" s="418"/>
      <c r="L16" s="418"/>
      <c r="M16" s="418"/>
      <c r="N16" s="406"/>
      <c r="O16" s="406"/>
      <c r="P16" s="406" t="s">
        <v>43</v>
      </c>
      <c r="Q16" s="432" t="s">
        <v>726</v>
      </c>
      <c r="R16" s="416"/>
      <c r="S16" s="425"/>
      <c r="T16" s="423"/>
      <c r="U16" s="422" t="s">
        <v>740</v>
      </c>
      <c r="V16" s="295"/>
      <c r="W16" s="23"/>
    </row>
    <row r="17" spans="1:23" ht="147.75" customHeight="1" x14ac:dyDescent="0.3">
      <c r="A17" s="433"/>
      <c r="B17" s="416" t="s">
        <v>64</v>
      </c>
      <c r="C17" s="431" t="s">
        <v>772</v>
      </c>
      <c r="D17" s="417" t="s">
        <v>656</v>
      </c>
      <c r="E17" s="418"/>
      <c r="F17" s="419">
        <v>41883</v>
      </c>
      <c r="G17" s="419">
        <v>43617</v>
      </c>
      <c r="H17" s="420" t="s">
        <v>283</v>
      </c>
      <c r="I17" s="421">
        <v>20000</v>
      </c>
      <c r="J17" s="417" t="s">
        <v>604</v>
      </c>
      <c r="K17" s="418"/>
      <c r="L17" s="418"/>
      <c r="M17" s="418"/>
      <c r="N17" s="406"/>
      <c r="O17" s="406"/>
      <c r="P17" s="406" t="s">
        <v>43</v>
      </c>
      <c r="Q17" s="434" t="s">
        <v>729</v>
      </c>
      <c r="R17" s="435"/>
      <c r="S17" s="439"/>
      <c r="T17" s="436" t="s">
        <v>283</v>
      </c>
      <c r="U17" s="437"/>
      <c r="V17" s="295"/>
      <c r="W17" s="23"/>
    </row>
    <row r="18" spans="1:23" ht="186" customHeight="1" x14ac:dyDescent="0.3">
      <c r="A18" s="433"/>
      <c r="B18" s="416" t="s">
        <v>65</v>
      </c>
      <c r="C18" s="438" t="s">
        <v>773</v>
      </c>
      <c r="D18" s="407" t="s">
        <v>145</v>
      </c>
      <c r="E18" s="408"/>
      <c r="F18" s="409">
        <v>41913</v>
      </c>
      <c r="G18" s="409">
        <v>43617</v>
      </c>
      <c r="H18" s="410" t="s">
        <v>690</v>
      </c>
      <c r="I18" s="411">
        <v>500000</v>
      </c>
      <c r="J18" s="407" t="s">
        <v>696</v>
      </c>
      <c r="K18" s="408"/>
      <c r="L18" s="408"/>
      <c r="M18" s="408"/>
      <c r="N18" s="406"/>
      <c r="O18" s="406"/>
      <c r="P18" s="406" t="s">
        <v>43</v>
      </c>
      <c r="Q18" s="439" t="s">
        <v>774</v>
      </c>
      <c r="R18" s="439" t="s">
        <v>775</v>
      </c>
      <c r="S18" s="434" t="s">
        <v>725</v>
      </c>
      <c r="T18" s="436" t="s">
        <v>763</v>
      </c>
      <c r="U18" s="437"/>
      <c r="V18" s="295"/>
      <c r="W18" s="23"/>
    </row>
    <row r="19" spans="1:23" ht="141" customHeight="1" x14ac:dyDescent="0.3">
      <c r="A19" s="433"/>
      <c r="B19" s="416" t="s">
        <v>66</v>
      </c>
      <c r="C19" s="431" t="s">
        <v>776</v>
      </c>
      <c r="D19" s="440" t="s">
        <v>634</v>
      </c>
      <c r="E19" s="408"/>
      <c r="F19" s="409">
        <v>41883</v>
      </c>
      <c r="G19" s="409">
        <v>43617</v>
      </c>
      <c r="H19" s="420" t="s">
        <v>617</v>
      </c>
      <c r="I19" s="411">
        <v>200000</v>
      </c>
      <c r="J19" s="407" t="s">
        <v>697</v>
      </c>
      <c r="K19" s="408"/>
      <c r="L19" s="408"/>
      <c r="M19" s="408"/>
      <c r="N19" s="406"/>
      <c r="O19" s="406"/>
      <c r="P19" s="406" t="s">
        <v>43</v>
      </c>
      <c r="Q19" s="429" t="s">
        <v>777</v>
      </c>
      <c r="R19" s="441" t="s">
        <v>741</v>
      </c>
      <c r="S19" s="434"/>
      <c r="T19" s="424" t="s">
        <v>764</v>
      </c>
      <c r="U19" s="434" t="s">
        <v>742</v>
      </c>
      <c r="V19" s="295"/>
      <c r="W19" s="23"/>
    </row>
    <row r="20" spans="1:23" ht="43.2" customHeight="1" x14ac:dyDescent="0.3">
      <c r="A20" s="433"/>
      <c r="B20" s="416" t="s">
        <v>67</v>
      </c>
      <c r="C20" s="442" t="s">
        <v>388</v>
      </c>
      <c r="D20" s="407"/>
      <c r="E20" s="408"/>
      <c r="F20" s="409"/>
      <c r="G20" s="409"/>
      <c r="H20" s="443"/>
      <c r="I20" s="411"/>
      <c r="J20" s="407"/>
      <c r="K20" s="408"/>
      <c r="L20" s="408"/>
      <c r="M20" s="408"/>
      <c r="N20" s="406"/>
      <c r="O20" s="406"/>
      <c r="P20" s="406"/>
      <c r="Q20" s="425" t="s">
        <v>448</v>
      </c>
      <c r="R20" s="406"/>
      <c r="S20" s="413"/>
      <c r="T20" s="414"/>
      <c r="U20" s="413"/>
      <c r="V20" s="295"/>
      <c r="W20" s="23"/>
    </row>
    <row r="21" spans="1:23" ht="48" customHeight="1" x14ac:dyDescent="0.3">
      <c r="A21" s="433"/>
      <c r="B21" s="416" t="s">
        <v>68</v>
      </c>
      <c r="C21" s="442" t="s">
        <v>778</v>
      </c>
      <c r="D21" s="407"/>
      <c r="E21" s="408"/>
      <c r="F21" s="409"/>
      <c r="G21" s="409"/>
      <c r="H21" s="443"/>
      <c r="I21" s="411"/>
      <c r="J21" s="407"/>
      <c r="K21" s="408"/>
      <c r="L21" s="408"/>
      <c r="M21" s="408"/>
      <c r="N21" s="406"/>
      <c r="O21" s="406"/>
      <c r="P21" s="406"/>
      <c r="Q21" s="425" t="s">
        <v>448</v>
      </c>
      <c r="R21" s="406"/>
      <c r="S21" s="413"/>
      <c r="T21" s="414"/>
      <c r="U21" s="413"/>
      <c r="V21" s="295"/>
      <c r="W21" s="23"/>
    </row>
    <row r="22" spans="1:23" ht="50.4" customHeight="1" x14ac:dyDescent="0.3">
      <c r="A22" s="444"/>
      <c r="B22" s="416" t="s">
        <v>69</v>
      </c>
      <c r="C22" s="438" t="s">
        <v>779</v>
      </c>
      <c r="D22" s="407"/>
      <c r="E22" s="408"/>
      <c r="F22" s="409"/>
      <c r="G22" s="409"/>
      <c r="H22" s="443"/>
      <c r="I22" s="411"/>
      <c r="J22" s="407"/>
      <c r="K22" s="408"/>
      <c r="L22" s="408"/>
      <c r="M22" s="408"/>
      <c r="N22" s="406"/>
      <c r="O22" s="406"/>
      <c r="P22" s="406"/>
      <c r="Q22" s="438" t="s">
        <v>551</v>
      </c>
      <c r="R22" s="406"/>
      <c r="S22" s="413"/>
      <c r="T22" s="414"/>
      <c r="U22" s="413"/>
      <c r="V22" s="295"/>
      <c r="W22" s="23"/>
    </row>
    <row r="23" spans="1:23" ht="108.75" customHeight="1" x14ac:dyDescent="0.3">
      <c r="A23" s="430" t="s">
        <v>550</v>
      </c>
      <c r="B23" s="416" t="s">
        <v>70</v>
      </c>
      <c r="C23" s="445" t="s">
        <v>780</v>
      </c>
      <c r="D23" s="417" t="s">
        <v>781</v>
      </c>
      <c r="E23" s="418"/>
      <c r="F23" s="419">
        <v>41821</v>
      </c>
      <c r="G23" s="419">
        <v>43617</v>
      </c>
      <c r="H23" s="420" t="s">
        <v>317</v>
      </c>
      <c r="I23" s="421">
        <v>1500000</v>
      </c>
      <c r="J23" s="417" t="s">
        <v>607</v>
      </c>
      <c r="K23" s="418"/>
      <c r="L23" s="418"/>
      <c r="M23" s="418"/>
      <c r="N23" s="406"/>
      <c r="O23" s="406" t="s">
        <v>43</v>
      </c>
      <c r="P23" s="406"/>
      <c r="Q23" s="422" t="s">
        <v>745</v>
      </c>
      <c r="R23" s="416" t="s">
        <v>743</v>
      </c>
      <c r="S23" s="425"/>
      <c r="T23" s="446" t="s">
        <v>317</v>
      </c>
      <c r="U23" s="422" t="s">
        <v>744</v>
      </c>
      <c r="V23" s="295"/>
      <c r="W23" s="23"/>
    </row>
    <row r="24" spans="1:23" ht="192.75" customHeight="1" x14ac:dyDescent="0.3">
      <c r="A24" s="433"/>
      <c r="B24" s="416" t="s">
        <v>71</v>
      </c>
      <c r="C24" s="417" t="s">
        <v>782</v>
      </c>
      <c r="D24" s="417" t="s">
        <v>783</v>
      </c>
      <c r="E24" s="418"/>
      <c r="F24" s="419">
        <v>41821</v>
      </c>
      <c r="G24" s="419">
        <v>43617</v>
      </c>
      <c r="H24" s="420" t="s">
        <v>184</v>
      </c>
      <c r="I24" s="421">
        <v>300000</v>
      </c>
      <c r="J24" s="417" t="s">
        <v>608</v>
      </c>
      <c r="K24" s="418"/>
      <c r="L24" s="418"/>
      <c r="M24" s="418"/>
      <c r="N24" s="406"/>
      <c r="O24" s="406" t="s">
        <v>43</v>
      </c>
      <c r="P24" s="406"/>
      <c r="Q24" s="434" t="s">
        <v>746</v>
      </c>
      <c r="R24" s="447" t="s">
        <v>716</v>
      </c>
      <c r="S24" s="434" t="s">
        <v>717</v>
      </c>
      <c r="T24" s="436" t="s">
        <v>761</v>
      </c>
      <c r="U24" s="434" t="s">
        <v>784</v>
      </c>
      <c r="V24" s="295"/>
      <c r="W24" s="23"/>
    </row>
    <row r="25" spans="1:23" ht="80.25" customHeight="1" x14ac:dyDescent="0.3">
      <c r="A25" s="433"/>
      <c r="B25" s="416" t="s">
        <v>72</v>
      </c>
      <c r="C25" s="417" t="s">
        <v>785</v>
      </c>
      <c r="D25" s="417" t="s">
        <v>152</v>
      </c>
      <c r="E25" s="418"/>
      <c r="F25" s="419">
        <v>41821</v>
      </c>
      <c r="G25" s="419">
        <v>43617</v>
      </c>
      <c r="H25" s="448" t="s">
        <v>185</v>
      </c>
      <c r="I25" s="421">
        <v>300000</v>
      </c>
      <c r="J25" s="448" t="s">
        <v>609</v>
      </c>
      <c r="K25" s="418"/>
      <c r="L25" s="418"/>
      <c r="M25" s="418"/>
      <c r="N25" s="406"/>
      <c r="O25" s="406" t="s">
        <v>43</v>
      </c>
      <c r="P25" s="406"/>
      <c r="Q25" s="422" t="s">
        <v>786</v>
      </c>
      <c r="R25" s="422" t="s">
        <v>747</v>
      </c>
      <c r="S25" s="429" t="s">
        <v>460</v>
      </c>
      <c r="T25" s="424" t="s">
        <v>762</v>
      </c>
      <c r="U25" s="425"/>
      <c r="V25" s="295"/>
      <c r="W25" s="23"/>
    </row>
    <row r="26" spans="1:23" ht="46.95" customHeight="1" x14ac:dyDescent="0.3">
      <c r="A26" s="433"/>
      <c r="B26" s="416" t="s">
        <v>73</v>
      </c>
      <c r="C26" s="449" t="s">
        <v>397</v>
      </c>
      <c r="D26" s="450"/>
      <c r="E26" s="408"/>
      <c r="F26" s="408"/>
      <c r="G26" s="408"/>
      <c r="H26" s="408"/>
      <c r="I26" s="408"/>
      <c r="J26" s="408"/>
      <c r="K26" s="408"/>
      <c r="L26" s="408"/>
      <c r="M26" s="408"/>
      <c r="N26" s="406"/>
      <c r="O26" s="406"/>
      <c r="P26" s="406"/>
      <c r="Q26" s="425" t="s">
        <v>448</v>
      </c>
      <c r="R26" s="406"/>
      <c r="S26" s="413"/>
      <c r="T26" s="414"/>
      <c r="U26" s="413"/>
      <c r="V26" s="295"/>
      <c r="W26" s="23"/>
    </row>
    <row r="27" spans="1:23" ht="75" customHeight="1" x14ac:dyDescent="0.3">
      <c r="A27" s="433"/>
      <c r="B27" s="416" t="s">
        <v>74</v>
      </c>
      <c r="C27" s="417" t="s">
        <v>787</v>
      </c>
      <c r="D27" s="407" t="s">
        <v>154</v>
      </c>
      <c r="E27" s="408"/>
      <c r="F27" s="409">
        <v>42005</v>
      </c>
      <c r="G27" s="409">
        <v>43617</v>
      </c>
      <c r="H27" s="448" t="s">
        <v>185</v>
      </c>
      <c r="I27" s="451">
        <v>50000</v>
      </c>
      <c r="J27" s="443" t="s">
        <v>572</v>
      </c>
      <c r="K27" s="408"/>
      <c r="L27" s="408"/>
      <c r="M27" s="408"/>
      <c r="N27" s="406"/>
      <c r="O27" s="406" t="s">
        <v>43</v>
      </c>
      <c r="P27" s="406"/>
      <c r="Q27" s="429" t="s">
        <v>788</v>
      </c>
      <c r="R27" s="446"/>
      <c r="S27" s="429" t="s">
        <v>460</v>
      </c>
      <c r="T27" s="428" t="s">
        <v>737</v>
      </c>
      <c r="U27" s="413"/>
      <c r="V27" s="295"/>
      <c r="W27" s="23"/>
    </row>
    <row r="28" spans="1:23" ht="29.4" customHeight="1" x14ac:dyDescent="0.3">
      <c r="A28" s="433"/>
      <c r="B28" s="416" t="s">
        <v>75</v>
      </c>
      <c r="C28" s="449" t="s">
        <v>401</v>
      </c>
      <c r="D28" s="450"/>
      <c r="E28" s="408"/>
      <c r="F28" s="408"/>
      <c r="G28" s="408"/>
      <c r="H28" s="408"/>
      <c r="I28" s="408"/>
      <c r="J28" s="408"/>
      <c r="K28" s="408"/>
      <c r="L28" s="408"/>
      <c r="M28" s="408"/>
      <c r="N28" s="406"/>
      <c r="O28" s="406"/>
      <c r="P28" s="406"/>
      <c r="Q28" s="425" t="s">
        <v>448</v>
      </c>
      <c r="R28" s="406"/>
      <c r="S28" s="413"/>
      <c r="T28" s="414"/>
      <c r="U28" s="413"/>
      <c r="V28" s="295"/>
      <c r="W28" s="23"/>
    </row>
    <row r="29" spans="1:23" ht="63" customHeight="1" x14ac:dyDescent="0.3">
      <c r="A29" s="433"/>
      <c r="B29" s="416" t="s">
        <v>76</v>
      </c>
      <c r="C29" s="417" t="s">
        <v>789</v>
      </c>
      <c r="D29" s="452" t="s">
        <v>315</v>
      </c>
      <c r="E29" s="408"/>
      <c r="F29" s="453">
        <v>43101</v>
      </c>
      <c r="G29" s="454">
        <v>43617</v>
      </c>
      <c r="H29" s="455" t="s">
        <v>198</v>
      </c>
      <c r="I29" s="411"/>
      <c r="J29" s="456" t="s">
        <v>698</v>
      </c>
      <c r="K29" s="408"/>
      <c r="L29" s="408"/>
      <c r="M29" s="408"/>
      <c r="N29" s="406"/>
      <c r="O29" s="406" t="s">
        <v>43</v>
      </c>
      <c r="P29" s="406"/>
      <c r="Q29" s="429" t="s">
        <v>735</v>
      </c>
      <c r="R29" s="457"/>
      <c r="S29" s="429" t="s">
        <v>731</v>
      </c>
      <c r="T29" s="446" t="s">
        <v>758</v>
      </c>
      <c r="U29" s="458"/>
      <c r="V29" s="295"/>
      <c r="W29" s="23"/>
    </row>
    <row r="30" spans="1:23" ht="84" customHeight="1" x14ac:dyDescent="0.3">
      <c r="A30" s="444"/>
      <c r="B30" s="416" t="s">
        <v>77</v>
      </c>
      <c r="C30" s="417" t="s">
        <v>790</v>
      </c>
      <c r="D30" s="452" t="s">
        <v>316</v>
      </c>
      <c r="E30" s="408"/>
      <c r="F30" s="453">
        <v>42370</v>
      </c>
      <c r="G30" s="454">
        <v>43617</v>
      </c>
      <c r="H30" s="455" t="s">
        <v>198</v>
      </c>
      <c r="I30" s="411"/>
      <c r="J30" s="456" t="s">
        <v>574</v>
      </c>
      <c r="K30" s="408"/>
      <c r="L30" s="408"/>
      <c r="M30" s="408"/>
      <c r="N30" s="406"/>
      <c r="O30" s="406" t="s">
        <v>43</v>
      </c>
      <c r="P30" s="406"/>
      <c r="Q30" s="429" t="s">
        <v>732</v>
      </c>
      <c r="R30" s="457"/>
      <c r="S30" s="458" t="s">
        <v>733</v>
      </c>
      <c r="T30" s="446" t="s">
        <v>758</v>
      </c>
      <c r="U30" s="458"/>
      <c r="V30" s="295"/>
      <c r="W30" s="23"/>
    </row>
    <row r="31" spans="1:23" ht="27" customHeight="1" x14ac:dyDescent="0.3">
      <c r="A31" s="430" t="s">
        <v>553</v>
      </c>
      <c r="B31" s="416" t="s">
        <v>78</v>
      </c>
      <c r="C31" s="449" t="s">
        <v>403</v>
      </c>
      <c r="D31" s="459"/>
      <c r="E31" s="418"/>
      <c r="F31" s="418"/>
      <c r="G31" s="418"/>
      <c r="H31" s="418"/>
      <c r="I31" s="418"/>
      <c r="J31" s="418"/>
      <c r="K31" s="418"/>
      <c r="L31" s="418"/>
      <c r="M31" s="418"/>
      <c r="N31" s="406"/>
      <c r="O31" s="406"/>
      <c r="P31" s="406"/>
      <c r="Q31" s="425" t="s">
        <v>448</v>
      </c>
      <c r="R31" s="416"/>
      <c r="S31" s="425"/>
      <c r="T31" s="423"/>
      <c r="U31" s="425"/>
      <c r="V31" s="295"/>
      <c r="W31" s="23"/>
    </row>
    <row r="32" spans="1:23" ht="123.75" customHeight="1" x14ac:dyDescent="0.3">
      <c r="A32" s="433"/>
      <c r="B32" s="416" t="s">
        <v>79</v>
      </c>
      <c r="C32" s="417" t="s">
        <v>791</v>
      </c>
      <c r="D32" s="417" t="s">
        <v>157</v>
      </c>
      <c r="E32" s="418"/>
      <c r="F32" s="419">
        <v>41821</v>
      </c>
      <c r="G32" s="419">
        <v>43617</v>
      </c>
      <c r="H32" s="455" t="s">
        <v>198</v>
      </c>
      <c r="I32" s="421">
        <v>10000</v>
      </c>
      <c r="J32" s="417" t="s">
        <v>351</v>
      </c>
      <c r="K32" s="418"/>
      <c r="L32" s="418"/>
      <c r="M32" s="418"/>
      <c r="N32" s="406"/>
      <c r="O32" s="406" t="s">
        <v>43</v>
      </c>
      <c r="P32" s="406"/>
      <c r="Q32" s="429" t="s">
        <v>745</v>
      </c>
      <c r="R32" s="457" t="s">
        <v>743</v>
      </c>
      <c r="S32" s="458"/>
      <c r="T32" s="446" t="s">
        <v>317</v>
      </c>
      <c r="U32" s="429" t="s">
        <v>750</v>
      </c>
      <c r="V32" s="295"/>
      <c r="W32" s="23"/>
    </row>
    <row r="33" spans="1:23" ht="46.95" customHeight="1" x14ac:dyDescent="0.3">
      <c r="A33" s="433"/>
      <c r="B33" s="416" t="s">
        <v>80</v>
      </c>
      <c r="C33" s="460" t="s">
        <v>727</v>
      </c>
      <c r="D33" s="459"/>
      <c r="E33" s="418"/>
      <c r="F33" s="418"/>
      <c r="G33" s="418"/>
      <c r="H33" s="418"/>
      <c r="I33" s="418"/>
      <c r="J33" s="418"/>
      <c r="K33" s="418"/>
      <c r="L33" s="418"/>
      <c r="M33" s="418"/>
      <c r="N33" s="406"/>
      <c r="O33" s="406"/>
      <c r="P33" s="406"/>
      <c r="Q33" s="425" t="s">
        <v>448</v>
      </c>
      <c r="R33" s="416"/>
      <c r="S33" s="425"/>
      <c r="T33" s="423"/>
      <c r="U33" s="425"/>
      <c r="V33" s="295"/>
      <c r="W33" s="23"/>
    </row>
    <row r="34" spans="1:23" ht="102" customHeight="1" x14ac:dyDescent="0.3">
      <c r="A34" s="433"/>
      <c r="B34" s="416" t="s">
        <v>81</v>
      </c>
      <c r="C34" s="461" t="s">
        <v>792</v>
      </c>
      <c r="D34" s="417" t="s">
        <v>748</v>
      </c>
      <c r="E34" s="418"/>
      <c r="F34" s="419">
        <v>41821</v>
      </c>
      <c r="G34" s="419">
        <v>43617</v>
      </c>
      <c r="H34" s="455" t="s">
        <v>198</v>
      </c>
      <c r="I34" s="421">
        <v>700000</v>
      </c>
      <c r="J34" s="417" t="s">
        <v>185</v>
      </c>
      <c r="K34" s="418"/>
      <c r="L34" s="418"/>
      <c r="M34" s="418"/>
      <c r="N34" s="406"/>
      <c r="O34" s="406" t="s">
        <v>43</v>
      </c>
      <c r="P34" s="406"/>
      <c r="Q34" s="429" t="s">
        <v>749</v>
      </c>
      <c r="R34" s="457"/>
      <c r="S34" s="458"/>
      <c r="T34" s="428" t="s">
        <v>808</v>
      </c>
      <c r="U34" s="429" t="s">
        <v>756</v>
      </c>
      <c r="V34" s="295"/>
      <c r="W34" s="23"/>
    </row>
    <row r="35" spans="1:23" ht="96" customHeight="1" x14ac:dyDescent="0.3">
      <c r="A35" s="433"/>
      <c r="B35" s="416" t="s">
        <v>82</v>
      </c>
      <c r="C35" s="445" t="s">
        <v>793</v>
      </c>
      <c r="D35" s="417" t="s">
        <v>555</v>
      </c>
      <c r="E35" s="418"/>
      <c r="F35" s="419">
        <v>41821</v>
      </c>
      <c r="G35" s="419">
        <v>43617</v>
      </c>
      <c r="H35" s="420" t="s">
        <v>617</v>
      </c>
      <c r="I35" s="421">
        <v>100000</v>
      </c>
      <c r="J35" s="417" t="s">
        <v>610</v>
      </c>
      <c r="K35" s="418"/>
      <c r="L35" s="418"/>
      <c r="M35" s="418"/>
      <c r="N35" s="406"/>
      <c r="O35" s="406" t="s">
        <v>43</v>
      </c>
      <c r="P35" s="406"/>
      <c r="Q35" s="429" t="s">
        <v>751</v>
      </c>
      <c r="R35" s="416"/>
      <c r="S35" s="425"/>
      <c r="T35" s="424" t="s">
        <v>760</v>
      </c>
      <c r="U35" s="425"/>
      <c r="V35" s="295"/>
      <c r="W35" s="23"/>
    </row>
    <row r="36" spans="1:23" ht="59.4" customHeight="1" x14ac:dyDescent="0.3">
      <c r="A36" s="433"/>
      <c r="B36" s="416" t="s">
        <v>83</v>
      </c>
      <c r="C36" s="449" t="s">
        <v>728</v>
      </c>
      <c r="D36" s="459"/>
      <c r="E36" s="418"/>
      <c r="F36" s="418"/>
      <c r="G36" s="418"/>
      <c r="H36" s="418"/>
      <c r="I36" s="418"/>
      <c r="J36" s="462"/>
      <c r="K36" s="418"/>
      <c r="L36" s="418"/>
      <c r="M36" s="418"/>
      <c r="N36" s="406"/>
      <c r="O36" s="406"/>
      <c r="P36" s="406"/>
      <c r="Q36" s="425" t="s">
        <v>448</v>
      </c>
      <c r="R36" s="416"/>
      <c r="S36" s="425"/>
      <c r="T36" s="423"/>
      <c r="U36" s="425"/>
      <c r="V36" s="295"/>
      <c r="W36" s="23"/>
    </row>
    <row r="37" spans="1:23" ht="140.4" x14ac:dyDescent="0.3">
      <c r="A37" s="433"/>
      <c r="B37" s="416" t="s">
        <v>84</v>
      </c>
      <c r="C37" s="417" t="s">
        <v>794</v>
      </c>
      <c r="D37" s="417" t="s">
        <v>162</v>
      </c>
      <c r="E37" s="418"/>
      <c r="F37" s="419">
        <v>42370</v>
      </c>
      <c r="G37" s="419">
        <v>43647</v>
      </c>
      <c r="H37" s="420" t="s">
        <v>279</v>
      </c>
      <c r="I37" s="421">
        <v>200000</v>
      </c>
      <c r="J37" s="448" t="s">
        <v>699</v>
      </c>
      <c r="K37" s="418"/>
      <c r="L37" s="418"/>
      <c r="M37" s="418"/>
      <c r="N37" s="406"/>
      <c r="O37" s="406"/>
      <c r="P37" s="406" t="s">
        <v>43</v>
      </c>
      <c r="Q37" s="439" t="s">
        <v>795</v>
      </c>
      <c r="R37" s="439" t="s">
        <v>796</v>
      </c>
      <c r="S37" s="434" t="s">
        <v>725</v>
      </c>
      <c r="T37" s="436" t="s">
        <v>759</v>
      </c>
      <c r="U37" s="437"/>
      <c r="V37" s="295"/>
      <c r="W37" s="23"/>
    </row>
    <row r="38" spans="1:23" ht="184.5" customHeight="1" x14ac:dyDescent="0.3">
      <c r="A38" s="430" t="s">
        <v>137</v>
      </c>
      <c r="B38" s="416" t="s">
        <v>85</v>
      </c>
      <c r="C38" s="461" t="s">
        <v>797</v>
      </c>
      <c r="D38" s="417" t="s">
        <v>163</v>
      </c>
      <c r="E38" s="418"/>
      <c r="F38" s="419">
        <v>41821</v>
      </c>
      <c r="G38" s="419">
        <v>42917</v>
      </c>
      <c r="H38" s="448" t="s">
        <v>598</v>
      </c>
      <c r="I38" s="421">
        <v>5000</v>
      </c>
      <c r="J38" s="448" t="s">
        <v>700</v>
      </c>
      <c r="K38" s="418"/>
      <c r="L38" s="418"/>
      <c r="M38" s="418"/>
      <c r="N38" s="406"/>
      <c r="O38" s="406"/>
      <c r="P38" s="406" t="s">
        <v>43</v>
      </c>
      <c r="Q38" s="413" t="s">
        <v>726</v>
      </c>
      <c r="R38" s="416"/>
      <c r="S38" s="425"/>
      <c r="T38" s="423"/>
      <c r="U38" s="425"/>
      <c r="V38" s="295"/>
      <c r="W38" s="23"/>
    </row>
    <row r="39" spans="1:23" ht="130.19999999999999" customHeight="1" x14ac:dyDescent="0.3">
      <c r="A39" s="433"/>
      <c r="B39" s="416" t="s">
        <v>86</v>
      </c>
      <c r="C39" s="417" t="s">
        <v>798</v>
      </c>
      <c r="D39" s="417" t="s">
        <v>164</v>
      </c>
      <c r="E39" s="418"/>
      <c r="F39" s="419">
        <v>41821</v>
      </c>
      <c r="G39" s="419">
        <v>43617</v>
      </c>
      <c r="H39" s="420" t="s">
        <v>283</v>
      </c>
      <c r="I39" s="421">
        <v>500000</v>
      </c>
      <c r="J39" s="448" t="s">
        <v>701</v>
      </c>
      <c r="K39" s="418"/>
      <c r="L39" s="418"/>
      <c r="M39" s="418"/>
      <c r="N39" s="406"/>
      <c r="O39" s="406"/>
      <c r="P39" s="406" t="s">
        <v>43</v>
      </c>
      <c r="Q39" s="434" t="s">
        <v>752</v>
      </c>
      <c r="R39" s="434" t="s">
        <v>753</v>
      </c>
      <c r="S39" s="434" t="s">
        <v>718</v>
      </c>
      <c r="T39" s="436" t="s">
        <v>283</v>
      </c>
      <c r="U39" s="437"/>
      <c r="V39" s="295"/>
      <c r="W39" s="23"/>
    </row>
    <row r="40" spans="1:23" ht="60" customHeight="1" x14ac:dyDescent="0.3">
      <c r="A40" s="433"/>
      <c r="B40" s="416" t="s">
        <v>87</v>
      </c>
      <c r="C40" s="463" t="s">
        <v>416</v>
      </c>
      <c r="D40" s="459"/>
      <c r="E40" s="418"/>
      <c r="F40" s="418"/>
      <c r="G40" s="418"/>
      <c r="H40" s="418"/>
      <c r="I40" s="418"/>
      <c r="J40" s="418"/>
      <c r="K40" s="418"/>
      <c r="L40" s="418"/>
      <c r="M40" s="418"/>
      <c r="N40" s="406"/>
      <c r="O40" s="406"/>
      <c r="P40" s="406"/>
      <c r="Q40" s="425" t="s">
        <v>448</v>
      </c>
      <c r="R40" s="416"/>
      <c r="S40" s="425"/>
      <c r="T40" s="423"/>
      <c r="U40" s="425"/>
      <c r="V40" s="295"/>
      <c r="W40" s="23"/>
    </row>
    <row r="41" spans="1:23" ht="147.75" customHeight="1" x14ac:dyDescent="0.3">
      <c r="A41" s="433"/>
      <c r="B41" s="416" t="s">
        <v>88</v>
      </c>
      <c r="C41" s="417" t="s">
        <v>799</v>
      </c>
      <c r="D41" s="417" t="s">
        <v>166</v>
      </c>
      <c r="E41" s="418"/>
      <c r="F41" s="419">
        <v>41821</v>
      </c>
      <c r="G41" s="419">
        <v>43617</v>
      </c>
      <c r="H41" s="420" t="s">
        <v>597</v>
      </c>
      <c r="I41" s="421">
        <v>50000</v>
      </c>
      <c r="J41" s="448" t="s">
        <v>576</v>
      </c>
      <c r="K41" s="418"/>
      <c r="L41" s="418"/>
      <c r="M41" s="418"/>
      <c r="N41" s="406"/>
      <c r="O41" s="406"/>
      <c r="P41" s="406" t="s">
        <v>43</v>
      </c>
      <c r="Q41" s="434" t="s">
        <v>730</v>
      </c>
      <c r="R41" s="436" t="s">
        <v>712</v>
      </c>
      <c r="S41" s="437"/>
      <c r="T41" s="436" t="s">
        <v>597</v>
      </c>
      <c r="U41" s="437"/>
      <c r="V41" s="295"/>
      <c r="W41" s="23"/>
    </row>
    <row r="42" spans="1:23" ht="180" customHeight="1" x14ac:dyDescent="0.3">
      <c r="A42" s="433"/>
      <c r="B42" s="416" t="s">
        <v>89</v>
      </c>
      <c r="C42" s="461" t="s">
        <v>800</v>
      </c>
      <c r="D42" s="445" t="s">
        <v>556</v>
      </c>
      <c r="E42" s="418"/>
      <c r="F42" s="419">
        <v>41821</v>
      </c>
      <c r="G42" s="419">
        <v>43617</v>
      </c>
      <c r="H42" s="420" t="s">
        <v>597</v>
      </c>
      <c r="I42" s="416" t="s">
        <v>557</v>
      </c>
      <c r="J42" s="464" t="s">
        <v>577</v>
      </c>
      <c r="K42" s="418"/>
      <c r="L42" s="418"/>
      <c r="M42" s="418"/>
      <c r="N42" s="406"/>
      <c r="O42" s="406" t="s">
        <v>43</v>
      </c>
      <c r="P42" s="406"/>
      <c r="Q42" s="434" t="s">
        <v>713</v>
      </c>
      <c r="R42" s="465"/>
      <c r="S42" s="434" t="s">
        <v>714</v>
      </c>
      <c r="T42" s="436" t="s">
        <v>597</v>
      </c>
      <c r="U42" s="434" t="s">
        <v>715</v>
      </c>
      <c r="V42" s="295"/>
      <c r="W42" s="23"/>
    </row>
    <row r="43" spans="1:23" ht="46.95" customHeight="1" x14ac:dyDescent="0.3">
      <c r="A43" s="433"/>
      <c r="B43" s="416" t="s">
        <v>90</v>
      </c>
      <c r="C43" s="463" t="s">
        <v>422</v>
      </c>
      <c r="D43" s="459"/>
      <c r="E43" s="418"/>
      <c r="F43" s="418"/>
      <c r="G43" s="418"/>
      <c r="H43" s="418"/>
      <c r="I43" s="418"/>
      <c r="J43" s="418"/>
      <c r="K43" s="418"/>
      <c r="L43" s="418"/>
      <c r="M43" s="418"/>
      <c r="N43" s="406"/>
      <c r="O43" s="406"/>
      <c r="P43" s="406"/>
      <c r="Q43" s="425" t="s">
        <v>448</v>
      </c>
      <c r="R43" s="416"/>
      <c r="S43" s="425"/>
      <c r="T43" s="423"/>
      <c r="U43" s="425"/>
      <c r="V43" s="295"/>
      <c r="W43" s="23"/>
    </row>
    <row r="44" spans="1:23" ht="145.5" customHeight="1" x14ac:dyDescent="0.3">
      <c r="A44" s="433"/>
      <c r="B44" s="416" t="s">
        <v>91</v>
      </c>
      <c r="C44" s="417" t="s">
        <v>801</v>
      </c>
      <c r="D44" s="417" t="s">
        <v>169</v>
      </c>
      <c r="E44" s="418"/>
      <c r="F44" s="419">
        <v>41821</v>
      </c>
      <c r="G44" s="419">
        <v>43617</v>
      </c>
      <c r="H44" s="420" t="s">
        <v>283</v>
      </c>
      <c r="I44" s="421">
        <v>150000</v>
      </c>
      <c r="J44" s="417" t="s">
        <v>351</v>
      </c>
      <c r="K44" s="418"/>
      <c r="L44" s="418"/>
      <c r="M44" s="418"/>
      <c r="N44" s="406"/>
      <c r="O44" s="406" t="s">
        <v>43</v>
      </c>
      <c r="P44" s="406"/>
      <c r="Q44" s="434" t="s">
        <v>754</v>
      </c>
      <c r="R44" s="434" t="s">
        <v>719</v>
      </c>
      <c r="S44" s="434" t="s">
        <v>718</v>
      </c>
      <c r="T44" s="436" t="s">
        <v>283</v>
      </c>
      <c r="U44" s="437"/>
      <c r="V44" s="295"/>
      <c r="W44" s="23"/>
    </row>
    <row r="45" spans="1:23" ht="93.75" customHeight="1" x14ac:dyDescent="0.3">
      <c r="A45" s="433"/>
      <c r="B45" s="416" t="s">
        <v>92</v>
      </c>
      <c r="C45" s="417" t="s">
        <v>802</v>
      </c>
      <c r="D45" s="417" t="s">
        <v>170</v>
      </c>
      <c r="E45" s="418"/>
      <c r="F45" s="419">
        <v>43101</v>
      </c>
      <c r="G45" s="419">
        <v>43617</v>
      </c>
      <c r="H45" s="420" t="s">
        <v>198</v>
      </c>
      <c r="I45" s="421">
        <v>5000</v>
      </c>
      <c r="J45" s="417" t="s">
        <v>702</v>
      </c>
      <c r="K45" s="418"/>
      <c r="L45" s="418"/>
      <c r="M45" s="418"/>
      <c r="N45" s="406" t="s">
        <v>43</v>
      </c>
      <c r="O45" s="406"/>
      <c r="P45" s="406"/>
      <c r="Q45" s="458" t="s">
        <v>736</v>
      </c>
      <c r="R45" s="457"/>
      <c r="S45" s="429" t="s">
        <v>734</v>
      </c>
      <c r="T45" s="446" t="s">
        <v>758</v>
      </c>
      <c r="U45" s="458"/>
      <c r="V45" s="295"/>
      <c r="W45" s="23"/>
    </row>
    <row r="46" spans="1:23" ht="187.5" customHeight="1" x14ac:dyDescent="0.3">
      <c r="A46" s="433"/>
      <c r="B46" s="416" t="s">
        <v>93</v>
      </c>
      <c r="C46" s="417" t="s">
        <v>803</v>
      </c>
      <c r="D46" s="417" t="s">
        <v>171</v>
      </c>
      <c r="E46" s="418"/>
      <c r="F46" s="419">
        <v>42005</v>
      </c>
      <c r="G46" s="419">
        <v>43800</v>
      </c>
      <c r="H46" s="420" t="s">
        <v>198</v>
      </c>
      <c r="I46" s="421">
        <v>15000</v>
      </c>
      <c r="J46" s="417"/>
      <c r="K46" s="418"/>
      <c r="L46" s="418"/>
      <c r="M46" s="418"/>
      <c r="N46" s="406" t="s">
        <v>43</v>
      </c>
      <c r="O46" s="406"/>
      <c r="P46" s="406"/>
      <c r="Q46" s="458" t="s">
        <v>638</v>
      </c>
      <c r="R46" s="457"/>
      <c r="S46" s="458"/>
      <c r="T46" s="446" t="s">
        <v>758</v>
      </c>
      <c r="U46" s="425"/>
      <c r="V46" s="295"/>
      <c r="W46" s="23"/>
    </row>
    <row r="47" spans="1:23" ht="97.95" customHeight="1" x14ac:dyDescent="0.3">
      <c r="A47" s="444"/>
      <c r="B47" s="416" t="s">
        <v>94</v>
      </c>
      <c r="C47" s="445" t="s">
        <v>804</v>
      </c>
      <c r="D47" s="417" t="s">
        <v>558</v>
      </c>
      <c r="E47" s="418"/>
      <c r="F47" s="419">
        <v>41821</v>
      </c>
      <c r="G47" s="419">
        <v>43617</v>
      </c>
      <c r="H47" s="420" t="s">
        <v>283</v>
      </c>
      <c r="I47" s="421">
        <v>5000</v>
      </c>
      <c r="J47" s="417" t="s">
        <v>580</v>
      </c>
      <c r="K47" s="418"/>
      <c r="L47" s="418"/>
      <c r="M47" s="418"/>
      <c r="N47" s="406"/>
      <c r="O47" s="406" t="s">
        <v>43</v>
      </c>
      <c r="P47" s="406"/>
      <c r="Q47" s="434" t="s">
        <v>720</v>
      </c>
      <c r="R47" s="434" t="s">
        <v>721</v>
      </c>
      <c r="S47" s="434" t="s">
        <v>722</v>
      </c>
      <c r="T47" s="436" t="s">
        <v>283</v>
      </c>
      <c r="U47" s="425"/>
      <c r="V47" s="295"/>
      <c r="W47" s="23"/>
    </row>
    <row r="48" spans="1:23" ht="138" customHeight="1" x14ac:dyDescent="0.3">
      <c r="A48" s="466" t="s">
        <v>138</v>
      </c>
      <c r="B48" s="416" t="s">
        <v>128</v>
      </c>
      <c r="C48" s="417" t="s">
        <v>805</v>
      </c>
      <c r="D48" s="417" t="s">
        <v>173</v>
      </c>
      <c r="E48" s="418"/>
      <c r="F48" s="419">
        <v>42156</v>
      </c>
      <c r="G48" s="419">
        <v>43647</v>
      </c>
      <c r="H48" s="420" t="s">
        <v>596</v>
      </c>
      <c r="I48" s="421">
        <v>5000</v>
      </c>
      <c r="J48" s="417" t="s">
        <v>703</v>
      </c>
      <c r="K48" s="418"/>
      <c r="L48" s="418"/>
      <c r="M48" s="418"/>
      <c r="N48" s="406" t="s">
        <v>43</v>
      </c>
      <c r="O48" s="406"/>
      <c r="P48" s="406"/>
      <c r="Q48" s="422" t="s">
        <v>635</v>
      </c>
      <c r="R48" s="425"/>
      <c r="S48" s="425"/>
      <c r="T48" s="424"/>
      <c r="U48" s="425"/>
      <c r="V48" s="295"/>
      <c r="W48" s="23"/>
    </row>
    <row r="49" spans="1:23" ht="78" x14ac:dyDescent="0.3">
      <c r="A49" s="415"/>
      <c r="B49" s="416" t="s">
        <v>129</v>
      </c>
      <c r="C49" s="445" t="s">
        <v>806</v>
      </c>
      <c r="D49" s="417" t="s">
        <v>174</v>
      </c>
      <c r="E49" s="418"/>
      <c r="F49" s="419">
        <v>43282</v>
      </c>
      <c r="G49" s="419">
        <v>43617</v>
      </c>
      <c r="H49" s="420" t="s">
        <v>559</v>
      </c>
      <c r="I49" s="421">
        <v>200000</v>
      </c>
      <c r="J49" s="417" t="s">
        <v>704</v>
      </c>
      <c r="K49" s="418"/>
      <c r="L49" s="418"/>
      <c r="M49" s="418"/>
      <c r="N49" s="406" t="s">
        <v>43</v>
      </c>
      <c r="O49" s="406"/>
      <c r="P49" s="406"/>
      <c r="Q49" s="425" t="s">
        <v>635</v>
      </c>
      <c r="R49" s="416"/>
      <c r="S49" s="425"/>
      <c r="T49" s="423"/>
      <c r="U49" s="425"/>
      <c r="V49" s="295"/>
      <c r="W49" s="23"/>
    </row>
    <row r="50" spans="1:23" ht="142.5" customHeight="1" x14ac:dyDescent="0.3">
      <c r="A50" s="426"/>
      <c r="B50" s="416" t="s">
        <v>130</v>
      </c>
      <c r="C50" s="417" t="s">
        <v>807</v>
      </c>
      <c r="D50" s="417" t="s">
        <v>174</v>
      </c>
      <c r="E50" s="418"/>
      <c r="F50" s="419">
        <v>43344</v>
      </c>
      <c r="G50" s="419">
        <v>43617</v>
      </c>
      <c r="H50" s="420" t="s">
        <v>283</v>
      </c>
      <c r="I50" s="421">
        <v>100000</v>
      </c>
      <c r="J50" s="417" t="s">
        <v>705</v>
      </c>
      <c r="K50" s="418"/>
      <c r="L50" s="418"/>
      <c r="M50" s="418"/>
      <c r="N50" s="406" t="s">
        <v>43</v>
      </c>
      <c r="O50" s="406"/>
      <c r="P50" s="406"/>
      <c r="Q50" s="434" t="s">
        <v>755</v>
      </c>
      <c r="R50" s="436" t="s">
        <v>723</v>
      </c>
      <c r="S50" s="434" t="s">
        <v>724</v>
      </c>
      <c r="T50" s="436" t="s">
        <v>283</v>
      </c>
      <c r="U50" s="425"/>
      <c r="V50" s="295"/>
      <c r="W50" s="23"/>
    </row>
    <row r="51" spans="1:23" ht="15.6" x14ac:dyDescent="0.3">
      <c r="A51" s="467"/>
      <c r="B51" s="467"/>
      <c r="C51" s="467"/>
      <c r="D51" s="467"/>
      <c r="E51" s="467"/>
      <c r="F51" s="467"/>
      <c r="G51" s="467"/>
      <c r="H51" s="467"/>
      <c r="I51" s="467"/>
      <c r="J51" s="467"/>
      <c r="K51" s="467"/>
      <c r="L51" s="467"/>
      <c r="M51" s="467"/>
      <c r="N51" s="468"/>
      <c r="O51" s="468"/>
      <c r="P51" s="468"/>
      <c r="Q51" s="467"/>
      <c r="R51" s="467"/>
      <c r="S51" s="467"/>
      <c r="T51" s="467"/>
      <c r="U51" s="467"/>
      <c r="W51" s="23"/>
    </row>
    <row r="52" spans="1:23" ht="15.6" x14ac:dyDescent="0.3">
      <c r="A52" s="469"/>
      <c r="B52" s="469"/>
      <c r="C52" s="469"/>
      <c r="D52" s="469"/>
      <c r="E52" s="469"/>
      <c r="F52" s="469"/>
      <c r="G52" s="469"/>
      <c r="H52" s="469"/>
      <c r="I52" s="469"/>
      <c r="J52" s="469"/>
      <c r="K52" s="469"/>
      <c r="L52" s="469"/>
      <c r="M52" s="469"/>
      <c r="N52" s="470"/>
      <c r="O52" s="470"/>
      <c r="P52" s="470"/>
      <c r="Q52" s="469"/>
      <c r="R52" s="469"/>
      <c r="S52" s="469"/>
      <c r="T52" s="469"/>
      <c r="U52" s="469"/>
      <c r="V52" s="23"/>
      <c r="W52" s="23"/>
    </row>
    <row r="53" spans="1:23" ht="15.6" x14ac:dyDescent="0.3">
      <c r="A53" s="470"/>
      <c r="B53" s="470"/>
      <c r="C53" s="470"/>
      <c r="D53" s="469"/>
      <c r="E53" s="469"/>
      <c r="F53" s="469"/>
      <c r="G53" s="469"/>
      <c r="H53" s="469"/>
      <c r="I53" s="469"/>
      <c r="J53" s="469"/>
      <c r="K53" s="469"/>
      <c r="L53" s="469"/>
      <c r="M53" s="469"/>
      <c r="N53" s="469"/>
      <c r="O53" s="469"/>
      <c r="P53" s="469"/>
      <c r="Q53" s="469"/>
      <c r="R53" s="469"/>
      <c r="S53" s="469"/>
      <c r="T53" s="469"/>
      <c r="U53" s="469"/>
      <c r="V53" s="23"/>
      <c r="W53" s="23"/>
    </row>
    <row r="54" spans="1:23" x14ac:dyDescent="0.3">
      <c r="A54" s="70"/>
      <c r="B54" s="70"/>
      <c r="C54" s="70"/>
      <c r="N54" s="15"/>
      <c r="O54" s="15"/>
      <c r="P54" s="15"/>
    </row>
    <row r="55" spans="1:23" ht="26.25" customHeight="1" x14ac:dyDescent="0.3">
      <c r="A55" s="70"/>
      <c r="B55" s="70"/>
      <c r="C55" s="70"/>
      <c r="N55" s="15"/>
      <c r="O55" s="15"/>
      <c r="P55" s="15"/>
    </row>
    <row r="56" spans="1:23" ht="26.25" customHeight="1" x14ac:dyDescent="0.3">
      <c r="A56" s="70"/>
      <c r="B56" s="70"/>
      <c r="C56" s="70"/>
      <c r="N56" s="15"/>
      <c r="O56" s="15"/>
      <c r="P56" s="15"/>
    </row>
    <row r="57" spans="1:23" ht="43.5" customHeight="1" x14ac:dyDescent="0.3">
      <c r="A57" s="70"/>
      <c r="B57" s="70"/>
      <c r="C57" s="70"/>
      <c r="N57" s="15"/>
      <c r="O57" s="15"/>
      <c r="P57" s="15"/>
    </row>
    <row r="58" spans="1:23" x14ac:dyDescent="0.3">
      <c r="A58" s="70"/>
      <c r="B58" s="70"/>
      <c r="C58" s="70"/>
      <c r="N58" s="15"/>
      <c r="O58" s="15"/>
      <c r="P58" s="15"/>
    </row>
    <row r="59" spans="1:23" ht="15.75" customHeight="1" x14ac:dyDescent="0.3">
      <c r="A59" s="70"/>
      <c r="B59" s="70"/>
      <c r="C59" s="70"/>
      <c r="N59" s="15"/>
      <c r="O59" s="15"/>
      <c r="P59" s="15"/>
    </row>
    <row r="60" spans="1:23" x14ac:dyDescent="0.3">
      <c r="A60" s="70"/>
      <c r="B60" s="70"/>
      <c r="C60" s="70"/>
      <c r="N60" s="15"/>
      <c r="O60" s="15"/>
      <c r="P60" s="15"/>
    </row>
    <row r="61" spans="1:23" x14ac:dyDescent="0.3">
      <c r="A61" s="70"/>
      <c r="B61" s="70"/>
      <c r="C61" s="70"/>
      <c r="N61" s="15"/>
      <c r="O61" s="15"/>
      <c r="P61" s="15"/>
    </row>
    <row r="62" spans="1:23" x14ac:dyDescent="0.3">
      <c r="A62" s="70"/>
      <c r="B62" s="70"/>
      <c r="C62" s="70"/>
      <c r="N62" s="15"/>
      <c r="O62" s="15"/>
      <c r="P62" s="15"/>
    </row>
    <row r="63" spans="1:23" x14ac:dyDescent="0.3">
      <c r="A63" s="70"/>
      <c r="B63" s="70"/>
      <c r="C63" s="70"/>
      <c r="N63" s="15"/>
      <c r="O63" s="15"/>
      <c r="P63" s="15"/>
    </row>
    <row r="64" spans="1:23" x14ac:dyDescent="0.3">
      <c r="A64" s="70"/>
      <c r="B64" s="70"/>
      <c r="C64" s="70"/>
      <c r="N64" s="15"/>
      <c r="O64" s="15"/>
      <c r="P64" s="15"/>
    </row>
    <row r="65" spans="1:16" x14ac:dyDescent="0.3">
      <c r="A65" s="70"/>
      <c r="B65" s="70"/>
      <c r="C65" s="70"/>
      <c r="N65" s="15"/>
      <c r="O65" s="15"/>
      <c r="P65" s="15"/>
    </row>
    <row r="66" spans="1:16" x14ac:dyDescent="0.3">
      <c r="A66" s="70"/>
      <c r="B66" s="70"/>
      <c r="C66" s="70"/>
      <c r="N66" s="15"/>
      <c r="O66" s="15"/>
      <c r="P66" s="15"/>
    </row>
    <row r="67" spans="1:16" x14ac:dyDescent="0.3">
      <c r="A67" s="70"/>
      <c r="B67" s="70"/>
      <c r="C67" s="70"/>
      <c r="N67" s="15"/>
      <c r="O67" s="15"/>
      <c r="P67" s="15"/>
    </row>
    <row r="68" spans="1:16" x14ac:dyDescent="0.3">
      <c r="A68" s="70"/>
      <c r="B68" s="70"/>
      <c r="C68" s="70"/>
      <c r="N68" s="15"/>
      <c r="O68" s="15"/>
      <c r="P68" s="15"/>
    </row>
    <row r="69" spans="1:16" x14ac:dyDescent="0.3">
      <c r="A69" s="70"/>
      <c r="B69" s="70"/>
      <c r="C69" s="70"/>
      <c r="N69" s="15"/>
      <c r="O69" s="15"/>
      <c r="P69" s="15"/>
    </row>
    <row r="70" spans="1:16" s="50" customFormat="1" x14ac:dyDescent="0.3">
      <c r="A70" s="77"/>
      <c r="B70" s="77"/>
      <c r="C70" s="77"/>
    </row>
    <row r="71" spans="1:16" ht="15.75" customHeight="1" x14ac:dyDescent="0.3">
      <c r="A71" s="70"/>
      <c r="B71" s="70"/>
      <c r="C71" s="70"/>
      <c r="N71" s="15"/>
      <c r="O71" s="15"/>
      <c r="P71" s="15"/>
    </row>
    <row r="72" spans="1:16" ht="15" customHeight="1" x14ac:dyDescent="0.3">
      <c r="A72" s="70"/>
      <c r="B72" s="70"/>
      <c r="C72" s="70"/>
      <c r="N72" s="15"/>
      <c r="O72" s="15"/>
      <c r="P72" s="15"/>
    </row>
    <row r="73" spans="1:16" x14ac:dyDescent="0.3">
      <c r="A73" s="70"/>
      <c r="B73" s="70"/>
      <c r="C73" s="70"/>
      <c r="N73" s="15"/>
      <c r="O73" s="15"/>
      <c r="P73" s="15"/>
    </row>
    <row r="74" spans="1:16" x14ac:dyDescent="0.3">
      <c r="A74" s="70"/>
      <c r="B74" s="70"/>
      <c r="C74" s="70"/>
      <c r="N74" s="15"/>
      <c r="O74" s="15"/>
      <c r="P74" s="15"/>
    </row>
    <row r="75" spans="1:16" x14ac:dyDescent="0.3">
      <c r="A75" s="70"/>
      <c r="B75" s="70"/>
      <c r="C75" s="70"/>
      <c r="N75" s="15"/>
      <c r="O75" s="15"/>
      <c r="P75" s="15"/>
    </row>
    <row r="76" spans="1:16" x14ac:dyDescent="0.3">
      <c r="A76" s="70"/>
      <c r="B76" s="70"/>
      <c r="C76" s="70"/>
      <c r="N76" s="15"/>
      <c r="O76" s="15"/>
      <c r="P76" s="15"/>
    </row>
    <row r="77" spans="1:16" x14ac:dyDescent="0.3">
      <c r="A77" s="70"/>
      <c r="B77" s="70"/>
      <c r="C77" s="70"/>
      <c r="N77" s="15"/>
      <c r="O77" s="15"/>
      <c r="P77" s="15"/>
    </row>
    <row r="78" spans="1:16" x14ac:dyDescent="0.3">
      <c r="A78" s="70"/>
      <c r="B78" s="70"/>
      <c r="C78" s="70"/>
      <c r="N78" s="15"/>
      <c r="O78" s="15"/>
      <c r="P78" s="15"/>
    </row>
    <row r="79" spans="1:16" x14ac:dyDescent="0.3">
      <c r="A79" s="70"/>
      <c r="B79" s="70"/>
      <c r="C79" s="70"/>
      <c r="N79" s="15"/>
      <c r="O79" s="15"/>
      <c r="P79" s="15"/>
    </row>
    <row r="80" spans="1:16" x14ac:dyDescent="0.3">
      <c r="A80" s="70"/>
      <c r="B80" s="70"/>
      <c r="C80" s="70"/>
      <c r="N80" s="15"/>
      <c r="O80" s="15"/>
      <c r="P80" s="15"/>
    </row>
    <row r="81" spans="1:16" x14ac:dyDescent="0.3">
      <c r="A81" s="70"/>
      <c r="B81" s="70"/>
      <c r="C81" s="70"/>
      <c r="N81" s="15"/>
      <c r="O81" s="15"/>
      <c r="P81" s="15"/>
    </row>
    <row r="82" spans="1:16" x14ac:dyDescent="0.3">
      <c r="A82" s="70"/>
      <c r="B82" s="70"/>
      <c r="C82" s="70"/>
      <c r="N82" s="15"/>
      <c r="O82" s="15"/>
      <c r="P82" s="15"/>
    </row>
    <row r="83" spans="1:16" ht="15.75" customHeight="1" x14ac:dyDescent="0.3">
      <c r="A83" s="70"/>
      <c r="B83" s="70"/>
      <c r="C83" s="70"/>
      <c r="N83" s="15"/>
      <c r="O83" s="15"/>
      <c r="P83" s="15"/>
    </row>
    <row r="84" spans="1:16" ht="15" customHeight="1" x14ac:dyDescent="0.3">
      <c r="A84" s="70"/>
      <c r="B84" s="70"/>
      <c r="C84" s="70"/>
      <c r="N84" s="15"/>
      <c r="O84" s="15"/>
      <c r="P84" s="15"/>
    </row>
    <row r="85" spans="1:16" x14ac:dyDescent="0.3">
      <c r="A85" s="70"/>
      <c r="B85" s="70"/>
      <c r="C85" s="70"/>
      <c r="N85" s="15"/>
      <c r="O85" s="15"/>
      <c r="P85" s="15"/>
    </row>
    <row r="86" spans="1:16" x14ac:dyDescent="0.3">
      <c r="A86" s="70"/>
      <c r="B86" s="70"/>
      <c r="C86" s="70"/>
      <c r="N86" s="15"/>
      <c r="O86" s="15"/>
      <c r="P86" s="15"/>
    </row>
    <row r="87" spans="1:16" x14ac:dyDescent="0.3">
      <c r="A87" s="70"/>
      <c r="B87" s="70"/>
      <c r="C87" s="70"/>
      <c r="N87" s="15"/>
      <c r="O87" s="15"/>
      <c r="P87" s="15"/>
    </row>
    <row r="88" spans="1:16" x14ac:dyDescent="0.3">
      <c r="A88" s="70"/>
      <c r="B88" s="70"/>
      <c r="C88" s="70"/>
      <c r="N88" s="15"/>
      <c r="O88" s="15"/>
      <c r="P88" s="15"/>
    </row>
    <row r="89" spans="1:16" x14ac:dyDescent="0.3">
      <c r="A89" s="70"/>
      <c r="B89" s="70"/>
      <c r="C89" s="70"/>
      <c r="N89" s="15"/>
      <c r="O89" s="15"/>
      <c r="P89" s="15"/>
    </row>
    <row r="90" spans="1:16" x14ac:dyDescent="0.3">
      <c r="A90" s="70"/>
      <c r="B90" s="70"/>
      <c r="C90" s="70"/>
      <c r="N90" s="15"/>
      <c r="O90" s="15"/>
      <c r="P90" s="15"/>
    </row>
    <row r="91" spans="1:16" x14ac:dyDescent="0.3">
      <c r="A91" s="70"/>
      <c r="B91" s="70"/>
      <c r="C91" s="70"/>
      <c r="N91" s="15"/>
      <c r="O91" s="15"/>
      <c r="P91" s="15"/>
    </row>
    <row r="92" spans="1:16" x14ac:dyDescent="0.3">
      <c r="A92" s="70"/>
      <c r="B92" s="70"/>
      <c r="C92" s="70"/>
      <c r="N92" s="15"/>
      <c r="O92" s="15"/>
      <c r="P92" s="15"/>
    </row>
    <row r="93" spans="1:16" x14ac:dyDescent="0.3">
      <c r="A93" s="70"/>
      <c r="B93" s="70"/>
      <c r="C93" s="70"/>
      <c r="N93" s="15"/>
      <c r="O93" s="15"/>
      <c r="P93" s="15"/>
    </row>
    <row r="94" spans="1:16" s="50" customFormat="1" x14ac:dyDescent="0.3">
      <c r="A94" s="77"/>
      <c r="B94" s="77"/>
      <c r="C94" s="77"/>
    </row>
    <row r="95" spans="1:16" ht="15.75" customHeight="1" x14ac:dyDescent="0.3">
      <c r="A95" s="70"/>
      <c r="B95" s="70"/>
      <c r="C95" s="70"/>
      <c r="N95" s="15"/>
      <c r="O95" s="15"/>
      <c r="P95" s="15"/>
    </row>
    <row r="96" spans="1:16" x14ac:dyDescent="0.3">
      <c r="A96" s="70"/>
      <c r="B96" s="70"/>
      <c r="C96" s="70"/>
      <c r="N96" s="15"/>
      <c r="O96" s="15"/>
      <c r="P96" s="15"/>
    </row>
    <row r="97" spans="1:16" x14ac:dyDescent="0.3">
      <c r="A97" s="70"/>
      <c r="B97" s="70"/>
      <c r="C97" s="70"/>
      <c r="N97" s="15"/>
      <c r="O97" s="15"/>
      <c r="P97" s="15"/>
    </row>
    <row r="98" spans="1:16" x14ac:dyDescent="0.3">
      <c r="A98" s="70"/>
      <c r="B98" s="70"/>
      <c r="C98" s="70"/>
      <c r="N98" s="15"/>
      <c r="O98" s="15"/>
      <c r="P98" s="15"/>
    </row>
    <row r="99" spans="1:16" x14ac:dyDescent="0.3">
      <c r="A99" s="70"/>
      <c r="B99" s="70"/>
      <c r="C99" s="70"/>
      <c r="N99" s="15"/>
      <c r="O99" s="15"/>
      <c r="P99" s="15"/>
    </row>
    <row r="100" spans="1:16" x14ac:dyDescent="0.3">
      <c r="A100" s="70"/>
      <c r="B100" s="70"/>
      <c r="C100" s="70"/>
      <c r="N100" s="15"/>
      <c r="O100" s="15"/>
      <c r="P100" s="15"/>
    </row>
    <row r="101" spans="1:16" x14ac:dyDescent="0.3">
      <c r="A101" s="70"/>
      <c r="B101" s="70"/>
      <c r="C101" s="70"/>
      <c r="N101" s="15"/>
      <c r="O101" s="15"/>
      <c r="P101" s="15"/>
    </row>
    <row r="102" spans="1:16" x14ac:dyDescent="0.3">
      <c r="A102" s="70"/>
      <c r="B102" s="70"/>
      <c r="C102" s="70"/>
      <c r="N102" s="15"/>
      <c r="O102" s="15"/>
      <c r="P102" s="15"/>
    </row>
    <row r="103" spans="1:16" x14ac:dyDescent="0.3">
      <c r="A103" s="70"/>
      <c r="B103" s="70"/>
      <c r="C103" s="70"/>
      <c r="N103" s="15"/>
      <c r="O103" s="15"/>
      <c r="P103" s="15"/>
    </row>
    <row r="104" spans="1:16" x14ac:dyDescent="0.3">
      <c r="A104" s="70"/>
      <c r="B104" s="70"/>
      <c r="C104" s="70"/>
      <c r="N104" s="15"/>
      <c r="O104" s="15"/>
      <c r="P104" s="15"/>
    </row>
    <row r="105" spans="1:16" x14ac:dyDescent="0.3">
      <c r="A105" s="70"/>
      <c r="B105" s="70"/>
      <c r="C105" s="70"/>
      <c r="N105" s="15"/>
      <c r="O105" s="15"/>
      <c r="P105" s="15"/>
    </row>
    <row r="106" spans="1:16" x14ac:dyDescent="0.3">
      <c r="A106" s="70"/>
      <c r="B106" s="70"/>
      <c r="C106" s="70"/>
      <c r="N106" s="15"/>
      <c r="O106" s="15"/>
      <c r="P106" s="15"/>
    </row>
    <row r="107" spans="1:16" x14ac:dyDescent="0.3">
      <c r="A107" s="70"/>
      <c r="B107" s="70"/>
      <c r="C107" s="70"/>
      <c r="N107" s="15"/>
      <c r="O107" s="15"/>
      <c r="P107" s="15"/>
    </row>
    <row r="108" spans="1:16" x14ac:dyDescent="0.3">
      <c r="A108" s="70"/>
      <c r="B108" s="70"/>
      <c r="C108" s="70"/>
      <c r="N108" s="15"/>
      <c r="O108" s="15"/>
      <c r="P108" s="15"/>
    </row>
    <row r="109" spans="1:16" x14ac:dyDescent="0.3">
      <c r="A109" s="70"/>
      <c r="B109" s="70"/>
      <c r="C109" s="70"/>
      <c r="N109" s="15"/>
      <c r="O109" s="15"/>
      <c r="P109" s="15"/>
    </row>
    <row r="110" spans="1:16" x14ac:dyDescent="0.3">
      <c r="A110" s="70"/>
      <c r="B110" s="70"/>
      <c r="C110" s="70"/>
      <c r="N110" s="15"/>
      <c r="O110" s="15"/>
      <c r="P110" s="15"/>
    </row>
    <row r="111" spans="1:16" x14ac:dyDescent="0.3">
      <c r="A111" s="70"/>
      <c r="B111" s="70"/>
      <c r="C111" s="70"/>
      <c r="N111" s="15"/>
      <c r="O111" s="15"/>
      <c r="P111" s="15"/>
    </row>
    <row r="112" spans="1:16" x14ac:dyDescent="0.3">
      <c r="A112" s="70"/>
      <c r="B112" s="70"/>
      <c r="C112" s="70"/>
      <c r="N112" s="15"/>
      <c r="O112" s="15"/>
      <c r="P112" s="15"/>
    </row>
    <row r="113" spans="1:16" x14ac:dyDescent="0.3">
      <c r="A113" s="70"/>
      <c r="B113" s="70"/>
      <c r="C113" s="70"/>
      <c r="N113" s="15"/>
      <c r="O113" s="15"/>
      <c r="P113" s="15"/>
    </row>
    <row r="114" spans="1:16" x14ac:dyDescent="0.3">
      <c r="A114" s="70"/>
      <c r="B114" s="70"/>
      <c r="C114" s="70"/>
      <c r="N114" s="15"/>
      <c r="O114" s="15"/>
      <c r="P114" s="15"/>
    </row>
    <row r="115" spans="1:16" x14ac:dyDescent="0.3">
      <c r="A115" s="70"/>
      <c r="B115" s="70"/>
      <c r="C115" s="70"/>
      <c r="N115" s="15"/>
      <c r="O115" s="15"/>
      <c r="P115" s="15"/>
    </row>
    <row r="116" spans="1:16" x14ac:dyDescent="0.3">
      <c r="A116" s="70"/>
      <c r="B116" s="70"/>
      <c r="C116" s="70"/>
      <c r="N116" s="15"/>
      <c r="O116" s="15"/>
      <c r="P116" s="15"/>
    </row>
    <row r="117" spans="1:16" x14ac:dyDescent="0.3">
      <c r="A117" s="70"/>
      <c r="B117" s="70"/>
      <c r="C117" s="70"/>
      <c r="N117" s="15"/>
      <c r="O117" s="15"/>
      <c r="P117" s="15"/>
    </row>
    <row r="118" spans="1:16" x14ac:dyDescent="0.3">
      <c r="A118" s="70"/>
      <c r="B118" s="70"/>
      <c r="C118" s="70"/>
      <c r="N118" s="15"/>
      <c r="O118" s="15"/>
      <c r="P118" s="15"/>
    </row>
    <row r="119" spans="1:16" x14ac:dyDescent="0.3">
      <c r="A119" s="70"/>
      <c r="B119" s="70"/>
      <c r="C119" s="70"/>
      <c r="N119" s="15"/>
      <c r="O119" s="15"/>
      <c r="P119" s="15"/>
    </row>
    <row r="120" spans="1:16" x14ac:dyDescent="0.3">
      <c r="A120" s="70"/>
      <c r="B120" s="70"/>
      <c r="C120" s="70"/>
      <c r="N120" s="15"/>
      <c r="O120" s="15"/>
      <c r="P120" s="15"/>
    </row>
    <row r="121" spans="1:16" x14ac:dyDescent="0.3">
      <c r="A121" s="70"/>
      <c r="B121" s="70"/>
      <c r="C121" s="70"/>
      <c r="N121" s="15"/>
      <c r="O121" s="15"/>
      <c r="P121" s="15"/>
    </row>
    <row r="122" spans="1:16" x14ac:dyDescent="0.3">
      <c r="A122" s="70"/>
      <c r="B122" s="70"/>
      <c r="C122" s="70"/>
      <c r="N122" s="15"/>
      <c r="O122" s="15"/>
      <c r="P122" s="15"/>
    </row>
    <row r="123" spans="1:16" x14ac:dyDescent="0.3">
      <c r="A123" s="70"/>
      <c r="B123" s="70"/>
      <c r="C123" s="70"/>
      <c r="N123" s="15"/>
      <c r="O123" s="15"/>
      <c r="P123" s="15"/>
    </row>
    <row r="124" spans="1:16" x14ac:dyDescent="0.3">
      <c r="A124" s="70"/>
      <c r="B124" s="70"/>
      <c r="C124" s="70"/>
      <c r="N124" s="15"/>
      <c r="O124" s="15"/>
      <c r="P124" s="15"/>
    </row>
    <row r="125" spans="1:16" x14ac:dyDescent="0.3">
      <c r="A125" s="70"/>
      <c r="B125" s="70"/>
      <c r="C125" s="70"/>
      <c r="N125" s="15"/>
      <c r="O125" s="15"/>
      <c r="P125" s="15"/>
    </row>
    <row r="126" spans="1:16" x14ac:dyDescent="0.3">
      <c r="A126" s="70"/>
      <c r="B126" s="70"/>
      <c r="C126" s="70"/>
      <c r="N126" s="15"/>
      <c r="O126" s="15"/>
      <c r="P126" s="15"/>
    </row>
    <row r="127" spans="1:16" x14ac:dyDescent="0.3">
      <c r="A127" s="70"/>
      <c r="B127" s="70"/>
      <c r="C127" s="70"/>
      <c r="N127" s="15"/>
      <c r="O127" s="15"/>
      <c r="P127" s="15"/>
    </row>
    <row r="128" spans="1:16" x14ac:dyDescent="0.3">
      <c r="A128" s="70"/>
      <c r="B128" s="70"/>
      <c r="C128" s="70"/>
      <c r="N128" s="15"/>
      <c r="O128" s="15"/>
      <c r="P128" s="15"/>
    </row>
    <row r="129" spans="1:16" x14ac:dyDescent="0.3">
      <c r="A129" s="70"/>
      <c r="B129" s="70"/>
      <c r="C129" s="70"/>
      <c r="N129" s="15"/>
      <c r="O129" s="15"/>
      <c r="P129" s="15"/>
    </row>
    <row r="130" spans="1:16" x14ac:dyDescent="0.3">
      <c r="A130" s="70"/>
      <c r="B130" s="70"/>
      <c r="C130" s="70"/>
      <c r="N130" s="15"/>
      <c r="O130" s="15"/>
      <c r="P130" s="15"/>
    </row>
    <row r="131" spans="1:16" x14ac:dyDescent="0.3">
      <c r="A131" s="70"/>
      <c r="B131" s="70"/>
      <c r="C131" s="70"/>
      <c r="N131" s="15"/>
      <c r="O131" s="15"/>
      <c r="P131" s="15"/>
    </row>
    <row r="132" spans="1:16" x14ac:dyDescent="0.3">
      <c r="A132" s="70"/>
      <c r="B132" s="70"/>
      <c r="C132" s="70"/>
      <c r="N132" s="15"/>
      <c r="O132" s="15"/>
      <c r="P132" s="15"/>
    </row>
    <row r="133" spans="1:16" x14ac:dyDescent="0.3">
      <c r="A133" s="70"/>
      <c r="B133" s="70"/>
      <c r="C133" s="70"/>
      <c r="N133" s="15"/>
      <c r="O133" s="15"/>
      <c r="P133" s="15"/>
    </row>
    <row r="134" spans="1:16" x14ac:dyDescent="0.3">
      <c r="A134" s="70"/>
      <c r="B134" s="70"/>
      <c r="C134" s="70"/>
      <c r="N134" s="15"/>
      <c r="O134" s="15"/>
      <c r="P134" s="15"/>
    </row>
    <row r="135" spans="1:16" x14ac:dyDescent="0.3">
      <c r="A135" s="70"/>
      <c r="B135" s="70"/>
      <c r="C135" s="70"/>
      <c r="N135" s="15"/>
      <c r="O135" s="15"/>
      <c r="P135" s="15"/>
    </row>
    <row r="136" spans="1:16" x14ac:dyDescent="0.3">
      <c r="A136" s="70"/>
      <c r="B136" s="70"/>
      <c r="C136" s="70"/>
      <c r="N136" s="15"/>
      <c r="O136" s="15"/>
      <c r="P136" s="15"/>
    </row>
    <row r="137" spans="1:16" x14ac:dyDescent="0.3">
      <c r="A137" s="70"/>
      <c r="B137" s="70"/>
      <c r="C137" s="70"/>
      <c r="N137" s="15"/>
      <c r="O137" s="15"/>
      <c r="P137" s="15"/>
    </row>
    <row r="138" spans="1:16" x14ac:dyDescent="0.3">
      <c r="A138" s="70"/>
      <c r="B138" s="70"/>
      <c r="C138" s="70"/>
      <c r="N138" s="15"/>
      <c r="O138" s="15"/>
      <c r="P138" s="15"/>
    </row>
    <row r="139" spans="1:16" x14ac:dyDescent="0.3">
      <c r="A139" s="70"/>
      <c r="B139" s="70"/>
      <c r="C139" s="70"/>
      <c r="N139" s="15"/>
      <c r="O139" s="15"/>
      <c r="P139" s="15"/>
    </row>
    <row r="140" spans="1:16" x14ac:dyDescent="0.3">
      <c r="A140" s="70"/>
      <c r="B140" s="70"/>
      <c r="C140" s="70"/>
      <c r="N140" s="15"/>
      <c r="O140" s="15"/>
      <c r="P140" s="15"/>
    </row>
    <row r="141" spans="1:16" x14ac:dyDescent="0.3">
      <c r="A141" s="70"/>
      <c r="B141" s="70"/>
      <c r="C141" s="70"/>
      <c r="N141" s="15"/>
      <c r="O141" s="15"/>
      <c r="P141" s="15"/>
    </row>
    <row r="142" spans="1:16" x14ac:dyDescent="0.3">
      <c r="A142" s="70"/>
      <c r="B142" s="70"/>
      <c r="C142" s="70"/>
      <c r="N142" s="15"/>
      <c r="O142" s="15"/>
      <c r="P142" s="15"/>
    </row>
    <row r="143" spans="1:16" x14ac:dyDescent="0.3">
      <c r="A143" s="70"/>
      <c r="B143" s="70"/>
      <c r="C143" s="70"/>
      <c r="N143" s="15"/>
      <c r="O143" s="15"/>
      <c r="P143" s="15"/>
    </row>
    <row r="144" spans="1:16" x14ac:dyDescent="0.3">
      <c r="A144" s="70"/>
      <c r="B144" s="70"/>
      <c r="C144" s="70"/>
      <c r="N144" s="15"/>
      <c r="O144" s="15"/>
      <c r="P144" s="15"/>
    </row>
    <row r="145" spans="1:16" x14ac:dyDescent="0.3">
      <c r="A145" s="70"/>
      <c r="B145" s="70"/>
      <c r="C145" s="70"/>
      <c r="N145" s="15"/>
      <c r="O145" s="15"/>
      <c r="P145" s="15"/>
    </row>
    <row r="146" spans="1:16" x14ac:dyDescent="0.3">
      <c r="A146" s="70"/>
      <c r="B146" s="70"/>
      <c r="C146" s="70"/>
      <c r="N146" s="15"/>
      <c r="O146" s="15"/>
      <c r="P146" s="15"/>
    </row>
    <row r="147" spans="1:16" x14ac:dyDescent="0.3">
      <c r="A147" s="70"/>
      <c r="B147" s="70"/>
      <c r="C147" s="70"/>
      <c r="N147" s="15"/>
      <c r="O147" s="15"/>
      <c r="P147" s="15"/>
    </row>
    <row r="148" spans="1:16" x14ac:dyDescent="0.3">
      <c r="A148" s="70"/>
      <c r="B148" s="70"/>
      <c r="C148" s="70"/>
      <c r="N148" s="15"/>
      <c r="O148" s="15"/>
      <c r="P148" s="15"/>
    </row>
    <row r="149" spans="1:16" x14ac:dyDescent="0.3">
      <c r="A149" s="70"/>
      <c r="B149" s="70"/>
      <c r="C149" s="70"/>
      <c r="N149" s="15"/>
      <c r="O149" s="15"/>
      <c r="P149" s="15"/>
    </row>
    <row r="150" spans="1:16" x14ac:dyDescent="0.3">
      <c r="A150" s="70"/>
      <c r="B150" s="70"/>
      <c r="C150" s="70"/>
      <c r="N150" s="15"/>
      <c r="O150" s="15"/>
      <c r="P150" s="15"/>
    </row>
    <row r="151" spans="1:16" x14ac:dyDescent="0.3">
      <c r="A151" s="70"/>
      <c r="B151" s="70"/>
      <c r="C151" s="70"/>
      <c r="N151" s="15"/>
      <c r="O151" s="15"/>
      <c r="P151" s="15"/>
    </row>
    <row r="152" spans="1:16" x14ac:dyDescent="0.3">
      <c r="A152" s="70"/>
      <c r="B152" s="70"/>
      <c r="C152" s="70"/>
      <c r="N152" s="15"/>
      <c r="O152" s="15"/>
      <c r="P152" s="15"/>
    </row>
    <row r="153" spans="1:16" x14ac:dyDescent="0.3">
      <c r="A153" s="70"/>
      <c r="B153" s="70"/>
      <c r="C153" s="70"/>
      <c r="N153" s="15"/>
      <c r="O153" s="15"/>
      <c r="P153" s="15"/>
    </row>
    <row r="154" spans="1:16" x14ac:dyDescent="0.3">
      <c r="A154" s="70"/>
      <c r="B154" s="70"/>
      <c r="C154" s="70"/>
      <c r="N154" s="15"/>
      <c r="O154" s="15"/>
      <c r="P154" s="15"/>
    </row>
    <row r="155" spans="1:16" x14ac:dyDescent="0.3">
      <c r="A155" s="70"/>
      <c r="B155" s="70"/>
      <c r="C155" s="70"/>
      <c r="N155" s="15"/>
      <c r="O155" s="15"/>
      <c r="P155" s="15"/>
    </row>
    <row r="156" spans="1:16" x14ac:dyDescent="0.3">
      <c r="A156" s="70"/>
      <c r="B156" s="70"/>
      <c r="C156" s="70"/>
      <c r="N156" s="15"/>
      <c r="O156" s="15"/>
      <c r="P156" s="15"/>
    </row>
    <row r="157" spans="1:16" x14ac:dyDescent="0.3">
      <c r="A157" s="70"/>
      <c r="B157" s="70"/>
      <c r="C157" s="70"/>
      <c r="N157" s="15"/>
      <c r="O157" s="15"/>
      <c r="P157" s="15"/>
    </row>
    <row r="158" spans="1:16" x14ac:dyDescent="0.3">
      <c r="A158" s="70"/>
      <c r="B158" s="70"/>
      <c r="C158" s="70"/>
      <c r="N158" s="15"/>
      <c r="O158" s="15"/>
      <c r="P158" s="15"/>
    </row>
    <row r="159" spans="1:16" x14ac:dyDescent="0.3">
      <c r="A159" s="70"/>
      <c r="B159" s="70"/>
      <c r="C159" s="70"/>
      <c r="N159" s="15"/>
      <c r="O159" s="15"/>
      <c r="P159" s="15"/>
    </row>
    <row r="160" spans="1:16" x14ac:dyDescent="0.3">
      <c r="A160" s="70"/>
      <c r="B160" s="70"/>
      <c r="C160" s="70"/>
      <c r="N160" s="15"/>
      <c r="O160" s="15"/>
      <c r="P160" s="15"/>
    </row>
    <row r="161" spans="1:16" x14ac:dyDescent="0.3">
      <c r="A161" s="70"/>
      <c r="B161" s="70"/>
      <c r="C161" s="70"/>
      <c r="N161" s="15"/>
      <c r="O161" s="15"/>
      <c r="P161" s="15"/>
    </row>
    <row r="162" spans="1:16" x14ac:dyDescent="0.3">
      <c r="A162" s="70"/>
      <c r="B162" s="70"/>
      <c r="C162" s="70"/>
      <c r="N162" s="15"/>
      <c r="O162" s="15"/>
      <c r="P162" s="15"/>
    </row>
    <row r="163" spans="1:16" x14ac:dyDescent="0.3">
      <c r="A163" s="70"/>
      <c r="B163" s="70"/>
      <c r="C163" s="70"/>
      <c r="N163" s="15"/>
      <c r="O163" s="15"/>
      <c r="P163" s="15"/>
    </row>
    <row r="164" spans="1:16" x14ac:dyDescent="0.3">
      <c r="A164" s="70"/>
      <c r="B164" s="70"/>
      <c r="C164" s="70"/>
      <c r="N164" s="15"/>
      <c r="O164" s="15"/>
      <c r="P164" s="15"/>
    </row>
    <row r="165" spans="1:16" x14ac:dyDescent="0.3">
      <c r="A165" s="70"/>
      <c r="B165" s="70"/>
      <c r="C165" s="70"/>
      <c r="N165" s="15"/>
      <c r="O165" s="15"/>
      <c r="P165" s="15"/>
    </row>
    <row r="166" spans="1:16" x14ac:dyDescent="0.3">
      <c r="A166" s="70"/>
      <c r="B166" s="70"/>
      <c r="C166" s="70"/>
      <c r="N166" s="15"/>
      <c r="O166" s="15"/>
      <c r="P166" s="15"/>
    </row>
    <row r="167" spans="1:16" x14ac:dyDescent="0.3">
      <c r="A167" s="70"/>
      <c r="B167" s="70"/>
      <c r="C167" s="70"/>
      <c r="N167" s="15"/>
      <c r="O167" s="15"/>
      <c r="P167" s="15"/>
    </row>
    <row r="168" spans="1:16" x14ac:dyDescent="0.3">
      <c r="A168" s="70"/>
      <c r="B168" s="70"/>
      <c r="C168" s="70"/>
      <c r="N168" s="15"/>
      <c r="O168" s="15"/>
      <c r="P168" s="15"/>
    </row>
    <row r="169" spans="1:16" x14ac:dyDescent="0.3">
      <c r="A169" s="70"/>
      <c r="B169" s="70"/>
      <c r="C169" s="70"/>
      <c r="N169" s="15"/>
      <c r="O169" s="15"/>
      <c r="P169" s="15"/>
    </row>
    <row r="170" spans="1:16" x14ac:dyDescent="0.3">
      <c r="A170" s="70"/>
      <c r="B170" s="70"/>
      <c r="C170" s="70"/>
      <c r="N170" s="15"/>
      <c r="O170" s="15"/>
      <c r="P170" s="15"/>
    </row>
    <row r="171" spans="1:16" x14ac:dyDescent="0.3">
      <c r="A171" s="70"/>
      <c r="B171" s="70"/>
      <c r="C171" s="70"/>
      <c r="N171" s="15"/>
      <c r="O171" s="15"/>
      <c r="P171" s="15"/>
    </row>
    <row r="172" spans="1:16" x14ac:dyDescent="0.3">
      <c r="A172" s="70"/>
      <c r="B172" s="70"/>
      <c r="C172" s="70"/>
      <c r="N172" s="15"/>
      <c r="O172" s="15"/>
      <c r="P172" s="15"/>
    </row>
    <row r="173" spans="1:16" x14ac:dyDescent="0.3">
      <c r="A173" s="70"/>
      <c r="B173" s="70"/>
      <c r="C173" s="70"/>
      <c r="N173" s="15"/>
      <c r="O173" s="15"/>
      <c r="P173" s="15"/>
    </row>
    <row r="174" spans="1:16" x14ac:dyDescent="0.3">
      <c r="A174" s="70"/>
      <c r="B174" s="70"/>
      <c r="C174" s="70"/>
      <c r="N174" s="15"/>
      <c r="O174" s="15"/>
      <c r="P174" s="15"/>
    </row>
    <row r="175" spans="1:16" x14ac:dyDescent="0.3">
      <c r="A175" s="70"/>
      <c r="B175" s="70"/>
      <c r="C175" s="70"/>
      <c r="N175" s="15"/>
      <c r="O175" s="15"/>
      <c r="P175" s="15"/>
    </row>
    <row r="176" spans="1:16" x14ac:dyDescent="0.3">
      <c r="A176" s="70"/>
      <c r="B176" s="70"/>
      <c r="C176" s="70"/>
      <c r="N176" s="15"/>
      <c r="O176" s="15"/>
      <c r="P176" s="15"/>
    </row>
    <row r="177" spans="1:16" x14ac:dyDescent="0.3">
      <c r="A177" s="70"/>
      <c r="B177" s="70"/>
      <c r="C177" s="70"/>
      <c r="N177" s="15"/>
      <c r="O177" s="15"/>
      <c r="P177" s="15"/>
    </row>
    <row r="178" spans="1:16" x14ac:dyDescent="0.3">
      <c r="A178" s="70"/>
      <c r="B178" s="70"/>
      <c r="C178" s="70"/>
      <c r="N178" s="15"/>
      <c r="O178" s="15"/>
      <c r="P178" s="15"/>
    </row>
    <row r="179" spans="1:16" x14ac:dyDescent="0.3">
      <c r="A179" s="70"/>
      <c r="B179" s="70"/>
      <c r="C179" s="70"/>
      <c r="N179" s="15"/>
      <c r="O179" s="15"/>
      <c r="P179" s="15"/>
    </row>
    <row r="180" spans="1:16" x14ac:dyDescent="0.3">
      <c r="A180" s="70"/>
      <c r="B180" s="70"/>
      <c r="C180" s="70"/>
      <c r="N180" s="15"/>
      <c r="O180" s="15"/>
      <c r="P180" s="15"/>
    </row>
    <row r="181" spans="1:16" x14ac:dyDescent="0.3">
      <c r="A181" s="70"/>
      <c r="B181" s="70"/>
      <c r="C181" s="70"/>
      <c r="N181" s="15"/>
      <c r="O181" s="15"/>
      <c r="P181" s="15"/>
    </row>
    <row r="182" spans="1:16" x14ac:dyDescent="0.3">
      <c r="A182" s="70"/>
      <c r="B182" s="70"/>
      <c r="C182" s="70"/>
      <c r="N182" s="15"/>
      <c r="O182" s="15"/>
      <c r="P182" s="15"/>
    </row>
    <row r="183" spans="1:16" x14ac:dyDescent="0.3">
      <c r="A183" s="70"/>
      <c r="B183" s="70"/>
      <c r="C183" s="70"/>
      <c r="N183" s="15"/>
      <c r="O183" s="15"/>
      <c r="P183" s="15"/>
    </row>
    <row r="184" spans="1:16" x14ac:dyDescent="0.3">
      <c r="A184" s="70"/>
      <c r="B184" s="70"/>
      <c r="C184" s="70"/>
      <c r="N184" s="15"/>
      <c r="O184" s="15"/>
      <c r="P184" s="15"/>
    </row>
    <row r="185" spans="1:16" x14ac:dyDescent="0.3">
      <c r="A185" s="70"/>
      <c r="B185" s="70"/>
      <c r="C185" s="70"/>
      <c r="N185" s="15"/>
      <c r="O185" s="15"/>
      <c r="P185" s="15"/>
    </row>
    <row r="186" spans="1:16" x14ac:dyDescent="0.3">
      <c r="A186" s="70"/>
      <c r="B186" s="70"/>
      <c r="C186" s="70"/>
      <c r="N186" s="15"/>
      <c r="O186" s="15"/>
      <c r="P186" s="15"/>
    </row>
    <row r="187" spans="1:16" x14ac:dyDescent="0.3">
      <c r="A187" s="70"/>
      <c r="B187" s="70"/>
      <c r="C187" s="70"/>
      <c r="N187" s="15"/>
      <c r="O187" s="15"/>
      <c r="P187" s="15"/>
    </row>
    <row r="188" spans="1:16" x14ac:dyDescent="0.3">
      <c r="A188" s="70"/>
      <c r="B188" s="70"/>
      <c r="C188" s="70"/>
      <c r="N188" s="15"/>
      <c r="O188" s="15"/>
      <c r="P188" s="15"/>
    </row>
    <row r="189" spans="1:16" x14ac:dyDescent="0.3">
      <c r="A189" s="70"/>
      <c r="B189" s="70"/>
      <c r="C189" s="70"/>
      <c r="N189" s="15"/>
      <c r="O189" s="15"/>
      <c r="P189" s="15"/>
    </row>
    <row r="190" spans="1:16" x14ac:dyDescent="0.3">
      <c r="A190" s="70"/>
      <c r="B190" s="70"/>
      <c r="C190" s="70"/>
      <c r="N190" s="15"/>
      <c r="O190" s="15"/>
      <c r="P190" s="15"/>
    </row>
    <row r="191" spans="1:16" x14ac:dyDescent="0.3">
      <c r="A191" s="70"/>
      <c r="B191" s="70"/>
      <c r="C191" s="70"/>
      <c r="N191" s="15"/>
      <c r="O191" s="15"/>
      <c r="P191" s="15"/>
    </row>
    <row r="192" spans="1:16" x14ac:dyDescent="0.3">
      <c r="A192" s="70"/>
      <c r="B192" s="70"/>
      <c r="C192" s="70"/>
      <c r="N192" s="15"/>
      <c r="O192" s="15"/>
      <c r="P192" s="15"/>
    </row>
    <row r="193" spans="1:16" x14ac:dyDescent="0.3">
      <c r="A193" s="70"/>
      <c r="B193" s="70"/>
      <c r="C193" s="70"/>
      <c r="N193" s="15"/>
      <c r="O193" s="15"/>
      <c r="P193" s="15"/>
    </row>
    <row r="194" spans="1:16" x14ac:dyDescent="0.3">
      <c r="A194" s="70"/>
      <c r="B194" s="70"/>
      <c r="C194" s="70"/>
      <c r="N194" s="15"/>
      <c r="O194" s="15"/>
      <c r="P194" s="15"/>
    </row>
    <row r="195" spans="1:16" x14ac:dyDescent="0.3">
      <c r="A195" s="70"/>
      <c r="B195" s="70"/>
      <c r="C195" s="70"/>
      <c r="N195" s="15"/>
      <c r="O195" s="15"/>
      <c r="P195" s="15"/>
    </row>
    <row r="196" spans="1:16" x14ac:dyDescent="0.3">
      <c r="A196" s="70"/>
      <c r="B196" s="70"/>
      <c r="C196" s="70"/>
      <c r="N196" s="15"/>
      <c r="O196" s="15"/>
      <c r="P196" s="15"/>
    </row>
    <row r="197" spans="1:16" x14ac:dyDescent="0.3">
      <c r="A197" s="70"/>
      <c r="B197" s="70"/>
      <c r="C197" s="70"/>
      <c r="N197" s="15"/>
      <c r="O197" s="15"/>
      <c r="P197" s="15"/>
    </row>
    <row r="198" spans="1:16" x14ac:dyDescent="0.3">
      <c r="A198" s="70"/>
      <c r="B198" s="70"/>
      <c r="C198" s="70"/>
      <c r="N198" s="15"/>
      <c r="O198" s="15"/>
      <c r="P198" s="15"/>
    </row>
    <row r="199" spans="1:16" x14ac:dyDescent="0.3">
      <c r="A199" s="70"/>
      <c r="B199" s="70"/>
      <c r="C199" s="70"/>
      <c r="N199" s="15"/>
      <c r="O199" s="15"/>
      <c r="P199" s="15"/>
    </row>
    <row r="200" spans="1:16" x14ac:dyDescent="0.3">
      <c r="A200" s="70"/>
      <c r="B200" s="70"/>
      <c r="C200" s="70"/>
      <c r="N200" s="15"/>
      <c r="O200" s="15"/>
      <c r="P200" s="15"/>
    </row>
    <row r="201" spans="1:16" x14ac:dyDescent="0.3">
      <c r="A201" s="70"/>
      <c r="B201" s="70"/>
      <c r="C201" s="70"/>
      <c r="N201" s="15"/>
      <c r="O201" s="15"/>
      <c r="P201" s="15"/>
    </row>
    <row r="202" spans="1:16" x14ac:dyDescent="0.3">
      <c r="A202" s="70"/>
      <c r="B202" s="70"/>
      <c r="C202" s="70"/>
      <c r="N202" s="15"/>
      <c r="O202" s="15"/>
      <c r="P202" s="15"/>
    </row>
    <row r="203" spans="1:16" x14ac:dyDescent="0.3">
      <c r="A203" s="70"/>
      <c r="B203" s="70"/>
      <c r="C203" s="70"/>
      <c r="N203" s="15"/>
      <c r="O203" s="15"/>
      <c r="P203" s="15"/>
    </row>
    <row r="204" spans="1:16" x14ac:dyDescent="0.3">
      <c r="A204" s="70"/>
      <c r="B204" s="70"/>
      <c r="C204" s="70"/>
      <c r="N204" s="15"/>
      <c r="O204" s="15"/>
      <c r="P204" s="15"/>
    </row>
    <row r="205" spans="1:16" x14ac:dyDescent="0.3">
      <c r="A205" s="70"/>
      <c r="B205" s="70"/>
      <c r="C205" s="70"/>
      <c r="N205" s="15"/>
      <c r="O205" s="15"/>
      <c r="P205" s="15"/>
    </row>
    <row r="206" spans="1:16" x14ac:dyDescent="0.3">
      <c r="A206" s="70"/>
      <c r="B206" s="70"/>
      <c r="C206" s="70"/>
      <c r="N206" s="15"/>
      <c r="O206" s="15"/>
      <c r="P206" s="15"/>
    </row>
    <row r="207" spans="1:16" x14ac:dyDescent="0.3">
      <c r="A207" s="70"/>
      <c r="B207" s="70"/>
      <c r="C207" s="70"/>
      <c r="N207" s="15"/>
      <c r="O207" s="15"/>
      <c r="P207" s="15"/>
    </row>
    <row r="208" spans="1:16" x14ac:dyDescent="0.3">
      <c r="A208" s="70"/>
      <c r="B208" s="70"/>
      <c r="C208" s="70"/>
      <c r="N208" s="15"/>
      <c r="O208" s="15"/>
      <c r="P208" s="15"/>
    </row>
    <row r="209" spans="1:16" x14ac:dyDescent="0.3">
      <c r="A209" s="70"/>
      <c r="B209" s="70"/>
      <c r="C209" s="70"/>
      <c r="N209" s="15"/>
      <c r="O209" s="15"/>
      <c r="P209" s="15"/>
    </row>
    <row r="210" spans="1:16" x14ac:dyDescent="0.3">
      <c r="A210" s="70"/>
      <c r="B210" s="70"/>
      <c r="C210" s="70"/>
      <c r="N210" s="15"/>
      <c r="O210" s="15"/>
      <c r="P210" s="15"/>
    </row>
    <row r="211" spans="1:16" x14ac:dyDescent="0.3">
      <c r="A211" s="70"/>
      <c r="B211" s="70"/>
      <c r="C211" s="70"/>
      <c r="N211" s="15"/>
      <c r="O211" s="15"/>
      <c r="P211" s="15"/>
    </row>
    <row r="212" spans="1:16" x14ac:dyDescent="0.3">
      <c r="A212" s="70"/>
      <c r="B212" s="70"/>
      <c r="C212" s="70"/>
      <c r="N212" s="15"/>
      <c r="O212" s="15"/>
      <c r="P212" s="15"/>
    </row>
    <row r="213" spans="1:16" x14ac:dyDescent="0.3">
      <c r="A213" s="70"/>
      <c r="B213" s="70"/>
      <c r="C213" s="70"/>
      <c r="N213" s="15"/>
      <c r="O213" s="15"/>
      <c r="P213" s="15"/>
    </row>
    <row r="214" spans="1:16" x14ac:dyDescent="0.3">
      <c r="A214" s="70"/>
      <c r="B214" s="70"/>
      <c r="C214" s="70"/>
      <c r="N214" s="15"/>
      <c r="O214" s="15"/>
      <c r="P214" s="15"/>
    </row>
  </sheetData>
  <sheetProtection formatCells="0" formatColumns="0" formatRows="0" insertRows="0" insertHyperlinks="0" deleteRows="0" sort="0" autoFilter="0" pivotTables="0"/>
  <protectedRanges>
    <protectedRange sqref="A1:M10 A51:M158 A11:A50 K11:M50" name="Intervalo1"/>
    <protectedRange sqref="B11:B15" name="Intervalo1_1"/>
    <protectedRange sqref="E11:J11" name="Intervalo1_2"/>
    <protectedRange sqref="C11" name="Intervalo1_2_1"/>
    <protectedRange sqref="D11" name="Intervalo1_8"/>
    <protectedRange sqref="E12:J12" name="Intervalo1_2_2"/>
    <protectedRange sqref="C12" name="Intervalo1_2_1_1"/>
    <protectedRange sqref="D12" name="Intervalo1_8_1"/>
    <protectedRange sqref="E13:J13" name="Intervalo1_2_3"/>
    <protectedRange sqref="C13" name="Intervalo1_2_1_2"/>
    <protectedRange sqref="D13" name="Intervalo1_8_2"/>
    <protectedRange sqref="E14:J14" name="Intervalo1_2_4"/>
    <protectedRange sqref="C14" name="Intervalo1_2_1_3"/>
    <protectedRange sqref="D14" name="Intervalo1_8_3"/>
    <protectedRange sqref="E15:J15 H19 H35" name="Intervalo1_2_5"/>
    <protectedRange sqref="C15" name="Intervalo1_2_1_4"/>
    <protectedRange sqref="D15" name="Intervalo1_8_4"/>
    <protectedRange sqref="B16:B22" name="Intervalo1_3"/>
    <protectedRange sqref="D16:J16" name="Intervalo1_3_1"/>
    <protectedRange sqref="C16" name="Intervalo1_3_1_1"/>
    <protectedRange sqref="D17:J17 H39 H44 H47 H50" name="Intervalo1_3_2"/>
    <protectedRange sqref="C17" name="Intervalo1_3_1_1_1"/>
    <protectedRange sqref="D18:J18" name="Intervalo1_3_3"/>
    <protectedRange sqref="C18" name="Intervalo1_3_1_2"/>
    <protectedRange sqref="E19:G19 I19:J19" name="Intervalo1_3_4"/>
    <protectedRange sqref="D20:J21" name="Intervalo1_3_5"/>
    <protectedRange sqref="D22:J22" name="Intervalo1_3_6"/>
    <protectedRange sqref="D19" name="Intervalo1_5"/>
    <protectedRange sqref="C19" name="Intervalo1_3_1_3_1"/>
    <protectedRange sqref="B26:J26 B23:C23 B24:B25 B28:J28 B27 B29:B30" name="Intervalo1_6"/>
    <protectedRange sqref="D23:J23" name="Intervalo1_5_1"/>
    <protectedRange sqref="D24:J24" name="Intervalo1_5_1_1"/>
    <protectedRange sqref="C24" name="Intervalo1_4_1"/>
    <protectedRange sqref="D25:J25" name="Intervalo1_5_2"/>
    <protectedRange sqref="D27:H27" name="Intervalo1_6_1"/>
    <protectedRange sqref="C27" name="Intervalo1_4_2"/>
    <protectedRange sqref="I27:J27" name="Intervalo1_10"/>
    <protectedRange sqref="D29:J29" name="Intervalo1_7"/>
    <protectedRange sqref="C29" name="Intervalo1_4_3"/>
    <protectedRange sqref="D30:J30" name="Intervalo1_7_1"/>
    <protectedRange sqref="C30" name="Intervalo1_4_3_1"/>
    <protectedRange sqref="B31:J31 B33:J33 B32 B36:J36 B34:C35 B37" name="Intervalo1_9"/>
    <protectedRange sqref="H32 H34" name="Intervalo1_7_1_1"/>
    <protectedRange sqref="D32:G32 I32:J32" name="Intervalo1_9_1"/>
    <protectedRange sqref="C32" name="Intervalo1_5_1_1_1"/>
    <protectedRange sqref="D34:G34 I34:J34" name="Intervalo1_9_1_1"/>
    <protectedRange sqref="D35:G35 I35:J35" name="Intervalo1_9_2"/>
    <protectedRange sqref="D37:J37" name="Intervalo1_9_3"/>
    <protectedRange sqref="C37" name="Intervalo1_5_1_2"/>
    <protectedRange sqref="B38:B41 B42:E42 H42:J42 B43:B46 B47:C47 D40:J40 D43:J43" name="Intervalo1_11"/>
    <protectedRange sqref="D38:J38" name="Intervalo1_11_1"/>
    <protectedRange sqref="C38" name="Intervalo1_6_1_1"/>
    <protectedRange sqref="D39:G39 I39:J39" name="Intervalo1_11_1_1"/>
    <protectedRange sqref="C39" name="Intervalo1_6_1_1_1"/>
    <protectedRange sqref="D41:J41 F42:G42" name="Intervalo1_12"/>
    <protectedRange sqref="C41" name="Intervalo1_6_2"/>
    <protectedRange sqref="D44:G44 I44:J44" name="Intervalo1_12_1"/>
    <protectedRange sqref="C44" name="Intervalo1_6_2_1"/>
    <protectedRange sqref="D45:J45" name="Intervalo1_12_2"/>
    <protectedRange sqref="C45" name="Intervalo1_6_2_2"/>
    <protectedRange sqref="D46:J46" name="Intervalo1_12_3"/>
    <protectedRange sqref="C46" name="Intervalo1_6_2_3"/>
    <protectedRange sqref="D47:G47 I47:J47" name="Intervalo1_12_4"/>
    <protectedRange sqref="B48 B49:C49 B50" name="Intervalo1_13"/>
    <protectedRange sqref="D48:J48" name="Intervalo1_13_1"/>
    <protectedRange sqref="C48" name="Intervalo1_7_1_1_1"/>
    <protectedRange sqref="D49:J49" name="Intervalo1_13_1_1"/>
    <protectedRange sqref="D50:G50 I50:J50" name="Intervalo1_13_2"/>
    <protectedRange sqref="C50" name="Intervalo1_7_1_2"/>
    <protectedRange sqref="C25" name="Intervalo1_4_1_1_1"/>
    <protectedRange sqref="Q22" name="Intervalo1_3_1_5_1"/>
    <protectedRange sqref="C20:C22" name="Intervalo1_3_1_3"/>
    <protectedRange sqref="C40" name="Intervalo1_4"/>
    <protectedRange sqref="C43" name="Intervalo1_14"/>
  </protectedRanges>
  <mergeCells count="30">
    <mergeCell ref="A1:M1"/>
    <mergeCell ref="A2:M2"/>
    <mergeCell ref="B6:C6"/>
    <mergeCell ref="A8:M8"/>
    <mergeCell ref="S9:S10"/>
    <mergeCell ref="O9:O10"/>
    <mergeCell ref="N8:U8"/>
    <mergeCell ref="J9:J10"/>
    <mergeCell ref="T9:T10"/>
    <mergeCell ref="U9:U10"/>
    <mergeCell ref="P9:P10"/>
    <mergeCell ref="K9:L9"/>
    <mergeCell ref="M9:M10"/>
    <mergeCell ref="N9:N10"/>
    <mergeCell ref="Q9:Q10"/>
    <mergeCell ref="R9:R10"/>
    <mergeCell ref="F9:G9"/>
    <mergeCell ref="H9:H10"/>
    <mergeCell ref="I9:I10"/>
    <mergeCell ref="A9:A10"/>
    <mergeCell ref="B9:B10"/>
    <mergeCell ref="C9:C10"/>
    <mergeCell ref="D9:D10"/>
    <mergeCell ref="E9:E10"/>
    <mergeCell ref="A48:A50"/>
    <mergeCell ref="A11:A15"/>
    <mergeCell ref="A16:A22"/>
    <mergeCell ref="A23:A30"/>
    <mergeCell ref="A31:A37"/>
    <mergeCell ref="A38:A47"/>
  </mergeCells>
  <conditionalFormatting sqref="Z6:Z7">
    <cfRule type="cellIs" dxfId="4" priority="10" stopIfTrue="1" operator="equal">
      <formula>$Z$6</formula>
    </cfRule>
  </conditionalFormatting>
  <conditionalFormatting sqref="N11:N50">
    <cfRule type="cellIs" dxfId="3" priority="8" operator="equal">
      <formula>"x"</formula>
    </cfRule>
  </conditionalFormatting>
  <conditionalFormatting sqref="P11:P50">
    <cfRule type="cellIs" dxfId="2" priority="5" operator="equal">
      <formula>"x"</formula>
    </cfRule>
  </conditionalFormatting>
  <conditionalFormatting sqref="O11:O50">
    <cfRule type="cellIs" dxfId="1" priority="1" operator="equal">
      <formula>"x"</formula>
    </cfRule>
  </conditionalFormatting>
  <pageMargins left="0.511811024" right="0.511811024" top="0.78740157499999996" bottom="0.78740157499999996" header="0.31496062000000002" footer="0.31496062000000002"/>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Navega</dc:creator>
  <cp:lastModifiedBy>Monica Mafra Valença Montenegro</cp:lastModifiedBy>
  <cp:lastPrinted>2018-02-15T19:05:35Z</cp:lastPrinted>
  <dcterms:created xsi:type="dcterms:W3CDTF">2012-07-30T00:05:19Z</dcterms:created>
  <dcterms:modified xsi:type="dcterms:W3CDTF">2019-10-16T17:59:12Z</dcterms:modified>
</cp:coreProperties>
</file>