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defaultThemeVersion="124226"/>
  <mc:AlternateContent xmlns:mc="http://schemas.openxmlformats.org/markup-compatibility/2006">
    <mc:Choice Requires="x15">
      <x15ac:absPath xmlns:x15ac="http://schemas.microsoft.com/office/spreadsheetml/2010/11/ac" url="C:\CLG\COPAN\Trabalho remoto\Site PANs\Tartarugas marinhas\"/>
    </mc:Choice>
  </mc:AlternateContent>
  <xr:revisionPtr revIDLastSave="0" documentId="13_ncr:1_{3CAC3A21-5C5C-4435-90D1-9A341C1EBEBB}" xr6:coauthVersionLast="47" xr6:coauthVersionMax="47" xr10:uidLastSave="{00000000-0000-0000-0000-000000000000}"/>
  <bookViews>
    <workbookView xWindow="-24120" yWindow="-1425" windowWidth="24240" windowHeight="13140" tabRatio="793" firstSheet="2" activeTab="8"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state="hidden" r:id="rId7"/>
    <sheet name="Painel de Gestão - 4" sheetId="49" state="hidden" r:id="rId8"/>
    <sheet name="Monitoria Final" sheetId="35" r:id="rId9"/>
    <sheet name="Painel de Gestão Final" sheetId="36" r:id="rId10"/>
  </sheets>
  <definedNames>
    <definedName name="_xlnm._FilterDatabase" localSheetId="2" hidden="1">'Monitoria Anual - 2'!$A$9:$AN$66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36" l="1"/>
  <c r="G31" i="36" l="1"/>
  <c r="F31" i="36"/>
  <c r="E31" i="36"/>
  <c r="G30" i="36"/>
  <c r="F30" i="36"/>
  <c r="E30" i="36"/>
  <c r="G29" i="36"/>
  <c r="F29" i="36"/>
  <c r="E29" i="36"/>
  <c r="G28" i="36"/>
  <c r="F28" i="36"/>
  <c r="E28" i="36"/>
  <c r="G27" i="36"/>
  <c r="F27" i="36"/>
  <c r="E27" i="36"/>
  <c r="G26" i="36"/>
  <c r="F26" i="36"/>
  <c r="E26" i="36"/>
  <c r="G25" i="36"/>
  <c r="F25" i="36"/>
  <c r="E25" i="36"/>
  <c r="D22" i="36"/>
  <c r="C75" i="35"/>
  <c r="F15" i="45"/>
  <c r="D20" i="45"/>
  <c r="D19" i="45"/>
  <c r="D18" i="45"/>
  <c r="D17" i="45"/>
  <c r="D16" i="45"/>
  <c r="F15" i="47"/>
  <c r="D20" i="47"/>
  <c r="D19" i="47"/>
  <c r="D18" i="47"/>
  <c r="D17" i="47"/>
  <c r="D16" i="47"/>
  <c r="B4" i="44" l="1"/>
  <c r="A2" i="35" l="1"/>
  <c r="A2" i="48"/>
  <c r="A2" i="46"/>
  <c r="A2" i="44"/>
  <c r="D5" i="2" l="1"/>
  <c r="J32" i="2"/>
  <c r="F15" i="2" l="1"/>
  <c r="J41" i="49" l="1"/>
  <c r="I41" i="49"/>
  <c r="H41" i="49"/>
  <c r="G41" i="49"/>
  <c r="F41" i="49"/>
  <c r="E41" i="49"/>
  <c r="J40" i="49"/>
  <c r="I40" i="49"/>
  <c r="H40" i="49"/>
  <c r="G40" i="49"/>
  <c r="F40" i="49"/>
  <c r="E40" i="49"/>
  <c r="J39" i="49"/>
  <c r="I39" i="49"/>
  <c r="H39" i="49"/>
  <c r="G39" i="49"/>
  <c r="F39" i="49"/>
  <c r="E39" i="49"/>
  <c r="J38" i="49"/>
  <c r="I38" i="49"/>
  <c r="H38" i="49"/>
  <c r="G38" i="49"/>
  <c r="F38" i="49"/>
  <c r="E38" i="49"/>
  <c r="J37" i="49"/>
  <c r="I37" i="49"/>
  <c r="H37" i="49"/>
  <c r="G37" i="49"/>
  <c r="F37" i="49"/>
  <c r="E37" i="49"/>
  <c r="J36" i="49"/>
  <c r="I36" i="49"/>
  <c r="H36" i="49"/>
  <c r="G36" i="49"/>
  <c r="F36" i="49"/>
  <c r="E36" i="49"/>
  <c r="J35" i="49"/>
  <c r="I35" i="49"/>
  <c r="H35" i="49"/>
  <c r="G35" i="49"/>
  <c r="F35" i="49"/>
  <c r="E35" i="49"/>
  <c r="J34" i="49"/>
  <c r="I34" i="49"/>
  <c r="H34" i="49"/>
  <c r="G34" i="49"/>
  <c r="F34" i="49"/>
  <c r="E34" i="49"/>
  <c r="J33" i="49"/>
  <c r="I33" i="49"/>
  <c r="H33" i="49"/>
  <c r="G33" i="49"/>
  <c r="F33" i="49"/>
  <c r="E33" i="49"/>
  <c r="J32" i="49"/>
  <c r="I32" i="49"/>
  <c r="H32" i="49"/>
  <c r="G32" i="49"/>
  <c r="F32" i="49"/>
  <c r="E32" i="49"/>
  <c r="D29" i="49"/>
  <c r="D24" i="49"/>
  <c r="D23" i="49"/>
  <c r="AA20" i="49" a="1"/>
  <c r="AA20" i="49" s="1"/>
  <c r="Z20" i="49" a="1"/>
  <c r="Z20" i="49" s="1"/>
  <c r="D20" i="49"/>
  <c r="AA19" i="49" a="1"/>
  <c r="AA19" i="49" s="1"/>
  <c r="Z19" i="49" a="1"/>
  <c r="Z19" i="49" s="1"/>
  <c r="AB19" i="49" s="1"/>
  <c r="D19" i="49"/>
  <c r="AA18" i="49" a="1"/>
  <c r="AA18" i="49" s="1"/>
  <c r="Z18" i="49" a="1"/>
  <c r="Z18" i="49" s="1"/>
  <c r="D18" i="49"/>
  <c r="AA17" i="49" a="1"/>
  <c r="AA17" i="49" s="1"/>
  <c r="Z17" i="49" a="1"/>
  <c r="Z17" i="49" s="1"/>
  <c r="D17" i="49"/>
  <c r="AA16" i="49"/>
  <c r="Z16" i="49"/>
  <c r="D16" i="49"/>
  <c r="F15" i="49"/>
  <c r="D7" i="49"/>
  <c r="D5" i="49"/>
  <c r="B3" i="49"/>
  <c r="D41" i="49"/>
  <c r="D40" i="49"/>
  <c r="D39" i="49"/>
  <c r="D38" i="49"/>
  <c r="D37" i="49"/>
  <c r="D36" i="49"/>
  <c r="D35" i="49"/>
  <c r="D34" i="49"/>
  <c r="D33" i="49"/>
  <c r="D32" i="49"/>
  <c r="C166" i="48"/>
  <c r="F21" i="49" s="1"/>
  <c r="J38" i="47"/>
  <c r="I38" i="47"/>
  <c r="H38" i="47"/>
  <c r="G38" i="47"/>
  <c r="F38" i="47"/>
  <c r="E38" i="47"/>
  <c r="J37" i="47"/>
  <c r="I37" i="47"/>
  <c r="H37" i="47"/>
  <c r="G37" i="47"/>
  <c r="F37" i="47"/>
  <c r="E37" i="47"/>
  <c r="J36" i="47"/>
  <c r="I36" i="47"/>
  <c r="H36" i="47"/>
  <c r="G36" i="47"/>
  <c r="F36" i="47"/>
  <c r="E36" i="47"/>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D23" i="47"/>
  <c r="AA20" i="47" a="1"/>
  <c r="AA20" i="47" s="1"/>
  <c r="Z20" i="47" a="1"/>
  <c r="Z20" i="47" s="1"/>
  <c r="AA19" i="47" a="1"/>
  <c r="AA19" i="47" s="1"/>
  <c r="Z19" i="47" a="1"/>
  <c r="Z19" i="47" s="1"/>
  <c r="AA18" i="47" a="1"/>
  <c r="AA18" i="47" s="1"/>
  <c r="Z18" i="47" a="1"/>
  <c r="Z18" i="47" s="1"/>
  <c r="AA17" i="47" a="1"/>
  <c r="AA17" i="47" s="1"/>
  <c r="Z17" i="47" a="1"/>
  <c r="Z17" i="47" s="1"/>
  <c r="AA16" i="47"/>
  <c r="Z16" i="47"/>
  <c r="D7" i="47"/>
  <c r="D5" i="47"/>
  <c r="B3" i="47"/>
  <c r="C73" i="46"/>
  <c r="F21" i="47" s="1"/>
  <c r="J38" i="45"/>
  <c r="I38" i="45"/>
  <c r="H38" i="45"/>
  <c r="G38" i="45"/>
  <c r="F38" i="45"/>
  <c r="E38" i="45"/>
  <c r="J37" i="45"/>
  <c r="I37" i="45"/>
  <c r="H37" i="45"/>
  <c r="G37"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AA20" i="45" a="1"/>
  <c r="AA20" i="45" s="1"/>
  <c r="Z20" i="45" a="1"/>
  <c r="Z20" i="45" s="1"/>
  <c r="AA19" i="45" a="1"/>
  <c r="AA19" i="45" s="1"/>
  <c r="Z19" i="45" a="1"/>
  <c r="Z19" i="45" s="1"/>
  <c r="AA18" i="45" a="1"/>
  <c r="AA18" i="45" s="1"/>
  <c r="Z18" i="45" a="1"/>
  <c r="Z18" i="45" s="1"/>
  <c r="AA17" i="45" a="1"/>
  <c r="AA17" i="45" s="1"/>
  <c r="Z17" i="45" a="1"/>
  <c r="Z17" i="45" s="1"/>
  <c r="AA16" i="45"/>
  <c r="Z16" i="45"/>
  <c r="D7" i="45"/>
  <c r="D5" i="45"/>
  <c r="B3" i="45"/>
  <c r="C72" i="44"/>
  <c r="F21" i="45" s="1"/>
  <c r="F33" i="2"/>
  <c r="G33" i="2"/>
  <c r="H33" i="2"/>
  <c r="I33" i="2"/>
  <c r="J33" i="2"/>
  <c r="AA16" i="2"/>
  <c r="Z16" i="2"/>
  <c r="Z17" i="2" a="1"/>
  <c r="Z17" i="2" s="1"/>
  <c r="D35" i="47" l="1"/>
  <c r="D32" i="47"/>
  <c r="D37" i="47"/>
  <c r="D34" i="47"/>
  <c r="D36" i="47"/>
  <c r="D38" i="47"/>
  <c r="D33" i="47"/>
  <c r="D37" i="45"/>
  <c r="AB16" i="45"/>
  <c r="F16" i="45" s="1"/>
  <c r="D33" i="45"/>
  <c r="D35" i="45"/>
  <c r="D22" i="47"/>
  <c r="E18" i="47" s="1"/>
  <c r="AB16" i="47"/>
  <c r="F16" i="47" s="1"/>
  <c r="AB20" i="47"/>
  <c r="F20" i="47" s="1"/>
  <c r="D36" i="45"/>
  <c r="D32" i="45"/>
  <c r="D34" i="45"/>
  <c r="D38" i="45"/>
  <c r="D22" i="45"/>
  <c r="E17" i="45" s="1"/>
  <c r="AB17" i="45"/>
  <c r="F17" i="45" s="1"/>
  <c r="AB18" i="45"/>
  <c r="F18" i="45" s="1"/>
  <c r="AB20" i="45"/>
  <c r="F20" i="45" s="1"/>
  <c r="AB19" i="47"/>
  <c r="F19" i="47" s="1"/>
  <c r="D33" i="2"/>
  <c r="AB16" i="2"/>
  <c r="D22" i="49"/>
  <c r="E20" i="49" s="1"/>
  <c r="AB16" i="49"/>
  <c r="F16" i="49" s="1"/>
  <c r="AB17" i="49"/>
  <c r="F17" i="49" s="1"/>
  <c r="AB18" i="49"/>
  <c r="F18" i="49" s="1"/>
  <c r="F19" i="49"/>
  <c r="AB20" i="49"/>
  <c r="F20" i="49" s="1"/>
  <c r="AB18" i="47"/>
  <c r="F18" i="47" s="1"/>
  <c r="AB17" i="47"/>
  <c r="F17" i="47" s="1"/>
  <c r="AB19" i="45"/>
  <c r="F19" i="45" s="1"/>
  <c r="AA20" i="2" a="1"/>
  <c r="AA20" i="2" s="1"/>
  <c r="Z20" i="2" a="1"/>
  <c r="Z20" i="2" s="1"/>
  <c r="AA19" i="2" a="1"/>
  <c r="AA19" i="2" s="1"/>
  <c r="Z19" i="2" a="1"/>
  <c r="Z19" i="2" s="1"/>
  <c r="AA18" i="2" a="1"/>
  <c r="AA18" i="2" s="1"/>
  <c r="Z18" i="2" a="1"/>
  <c r="Z18" i="2" s="1"/>
  <c r="AA17" i="2" a="1"/>
  <c r="AA17" i="2" s="1"/>
  <c r="AB17" i="2" s="1"/>
  <c r="E20" i="47" l="1"/>
  <c r="E16" i="47"/>
  <c r="E17" i="47"/>
  <c r="E19" i="47"/>
  <c r="E20" i="45"/>
  <c r="E16" i="45"/>
  <c r="E18" i="45"/>
  <c r="E19" i="45"/>
  <c r="E19" i="49"/>
  <c r="E17" i="49"/>
  <c r="E18" i="49"/>
  <c r="AB18" i="2"/>
  <c r="AB20" i="2"/>
  <c r="E16" i="49"/>
  <c r="F22" i="49"/>
  <c r="G19" i="49" s="1"/>
  <c r="F22" i="47"/>
  <c r="F22" i="45"/>
  <c r="G17" i="45" s="1"/>
  <c r="AB19" i="2"/>
  <c r="D5" i="36"/>
  <c r="D17" i="36"/>
  <c r="D16" i="36"/>
  <c r="D15" i="36"/>
  <c r="D24" i="2"/>
  <c r="D23" i="2"/>
  <c r="D26" i="36" l="1"/>
  <c r="E22" i="47"/>
  <c r="D28" i="36"/>
  <c r="D29" i="36"/>
  <c r="D30" i="36"/>
  <c r="E22" i="45"/>
  <c r="E22" i="49"/>
  <c r="D27" i="36"/>
  <c r="D31" i="36"/>
  <c r="D25" i="36"/>
  <c r="G17" i="49"/>
  <c r="G16" i="49"/>
  <c r="G20" i="49"/>
  <c r="G18" i="49"/>
  <c r="G15" i="49"/>
  <c r="G21" i="49"/>
  <c r="G21" i="47"/>
  <c r="G20" i="47"/>
  <c r="G19" i="47"/>
  <c r="G15" i="47"/>
  <c r="G18" i="47"/>
  <c r="G17" i="47"/>
  <c r="G16" i="47"/>
  <c r="G19" i="45"/>
  <c r="G21" i="45"/>
  <c r="G15" i="45"/>
  <c r="G18" i="45"/>
  <c r="G20" i="45"/>
  <c r="G16" i="45"/>
  <c r="D20" i="2"/>
  <c r="F20" i="2" s="1"/>
  <c r="D19" i="2"/>
  <c r="F19" i="2" s="1"/>
  <c r="D18" i="2"/>
  <c r="F18" i="2" s="1"/>
  <c r="D16" i="2"/>
  <c r="F16" i="2" s="1"/>
  <c r="D17" i="2"/>
  <c r="F17" i="2" s="1"/>
  <c r="B3" i="36"/>
  <c r="C72" i="1"/>
  <c r="G22" i="49" l="1"/>
  <c r="G22" i="47"/>
  <c r="G22" i="45"/>
  <c r="D18" i="36"/>
  <c r="E17" i="36" s="1"/>
  <c r="D7" i="2"/>
  <c r="E15" i="36" l="1"/>
  <c r="E16" i="36"/>
  <c r="D22" i="2"/>
  <c r="E18" i="36" l="1"/>
  <c r="E19" i="2"/>
  <c r="E18" i="2"/>
  <c r="E16" i="2"/>
  <c r="E20" i="2"/>
  <c r="E17" i="2"/>
  <c r="E32" i="2"/>
  <c r="G32" i="2"/>
  <c r="H32" i="2"/>
  <c r="I32" i="2"/>
  <c r="G34" i="2"/>
  <c r="H34" i="2"/>
  <c r="I34" i="2"/>
  <c r="J34" i="2"/>
  <c r="G35" i="2"/>
  <c r="H35" i="2"/>
  <c r="I35" i="2"/>
  <c r="J35" i="2"/>
  <c r="G36" i="2"/>
  <c r="H36" i="2"/>
  <c r="I36" i="2"/>
  <c r="J36" i="2"/>
  <c r="G37" i="2"/>
  <c r="H37" i="2"/>
  <c r="I37" i="2"/>
  <c r="J37" i="2"/>
  <c r="G38" i="2"/>
  <c r="H38" i="2"/>
  <c r="I38" i="2"/>
  <c r="J38" i="2"/>
  <c r="F38" i="2"/>
  <c r="F37" i="2"/>
  <c r="F36" i="2"/>
  <c r="F35" i="2"/>
  <c r="F34" i="2"/>
  <c r="F32" i="2"/>
  <c r="E38" i="2"/>
  <c r="E37" i="2"/>
  <c r="E36" i="2"/>
  <c r="E35" i="2"/>
  <c r="E34" i="2"/>
  <c r="E33" i="2"/>
  <c r="F21" i="2"/>
  <c r="D29" i="2"/>
  <c r="B3" i="2"/>
  <c r="D36" i="2" l="1"/>
  <c r="D34" i="2"/>
  <c r="D38" i="2"/>
  <c r="D32" i="2"/>
  <c r="D35" i="2"/>
  <c r="D37" i="2"/>
  <c r="F22" i="2"/>
  <c r="G15" i="2" l="1"/>
  <c r="G21" i="2"/>
  <c r="G19" i="2"/>
  <c r="G18" i="2"/>
  <c r="G16" i="2"/>
  <c r="G20" i="2"/>
  <c r="G17" i="2"/>
  <c r="E22" i="2" l="1"/>
  <c r="G22" i="2"/>
</calcChain>
</file>

<file path=xl/sharedStrings.xml><?xml version="1.0" encoding="utf-8"?>
<sst xmlns="http://schemas.openxmlformats.org/spreadsheetml/2006/main" count="3490" uniqueCount="1295">
  <si>
    <t>PLANO DE AÇÃO NACIONAL DE CONSERVAÇÃO DE ESPÉCIES AMEAÇADAS DE EXTINÇÃO - PAN</t>
  </si>
  <si>
    <t>Plano de Ação Nacional para a Conservação das Tartarugas Marinhas - PAN Tartarugas Marinhas</t>
  </si>
  <si>
    <t>Objetivo geral do PAN</t>
  </si>
  <si>
    <t>Manter a tendência de recuperação das populações de tartarugas marinhas que ocorrem no Brasil, por meio do aprimoramento das ações de conservação, pesquisa, fortalecimento institucional e envolvimento da sociedade</t>
  </si>
  <si>
    <t>Data da monitoria</t>
  </si>
  <si>
    <t>20/11/2018 - 07/12/2018 (virtual)</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</si>
  <si>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</si>
  <si>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</si>
  <si>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</si>
  <si>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</si>
  <si>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</si>
  <si>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</si>
  <si>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</si>
  <si>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</si>
  <si>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</si>
  <si>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</si>
  <si>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</si>
  <si>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</si>
  <si>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</si>
  <si>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</si>
  <si>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</si>
  <si>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</si>
  <si>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</si>
  <si>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</si>
  <si>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</si>
  <si>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</si>
  <si>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</si>
  <si>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</si>
  <si>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</si>
  <si>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</si>
  <si>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</si>
  <si>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</si>
  <si>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</si>
  <si>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</si>
  <si>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</si>
  <si>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</si>
  <si>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</si>
  <si>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</si>
  <si>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</si>
  <si>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</si>
  <si>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</si>
  <si>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</si>
  <si>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</si>
  <si>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</si>
  <si>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</si>
  <si>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</si>
  <si>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</si>
  <si>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</si>
  <si>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Estimativa de capturas, mortalidade e identificação de áreas onde ocorre maior interação das tartarugas marinhas em pescarias prioritárias</t>
  </si>
  <si>
    <t>1.1</t>
  </si>
  <si>
    <t>Caracterizar as pescarias que comprovadamente interagem com as tartarugas marinhas e dimensionar o esforço de pesca anualmente</t>
  </si>
  <si>
    <t>Relatório técnico com as pescarias caracterizadas</t>
  </si>
  <si>
    <t>Bruno Giffoni - Fundação Pró-TAMAR</t>
  </si>
  <si>
    <t>Gilberto Sales, Nilamon Leite, Centros Marinhos do ICMBio, NEMA, Camila Domitt (CEM/UFPR), Simone Almeida (UFRN), Rita Mascarenhas (Guajiru - PB), Suzana Guimarães (UFF), Alícia Bertoloto (UFF)</t>
  </si>
  <si>
    <t>x</t>
  </si>
  <si>
    <t>Pescarias industriais prioritárias caracterizadas nos portos do S/SE e com potencial pesqueiro (nº de embarcações) dimensionado. Trabalho análogo também foi realizado para a pesca artesanal em alguns portos específicos</t>
  </si>
  <si>
    <t>Bases de dados com as Informações pertinentes</t>
  </si>
  <si>
    <t>1.2</t>
  </si>
  <si>
    <t>Manter e ampliar o monitoramento do esforço das pescarias prioritárias, assegurando a manutenção da série histórica para estudos de longa duração</t>
  </si>
  <si>
    <t>Relatório técnico</t>
  </si>
  <si>
    <t>Nilamon de Oliveira Jr. - Centro TAMAR/ICMBio</t>
  </si>
  <si>
    <t>Gilberto Sales, Bruno Giffoni, Centros Marinhos do ICMBio, Ibama, NEMA, Instituto Albatroz, FIPERJ, BaíaPesca, Universidades, Instituto de pesca de São Paulo, MAPA e MMA</t>
  </si>
  <si>
    <t>Ação em andamento com atividades de monitoramento no Rio Itajaí e litoral do ES.</t>
  </si>
  <si>
    <t>1.3</t>
  </si>
  <si>
    <t>Articular a implementação de um programa nacional de observadores de bordo para coleta de dados sobre as pescarias monitoradas com relação às tartarugas marinhas</t>
  </si>
  <si>
    <t>Ata de reunião;
Nota técnica</t>
  </si>
  <si>
    <t>Gilberto Sales - Centro TAMAR/ICMBio</t>
  </si>
  <si>
    <t>Nilamon Leite, Bruno Giffoni, Centros Marinhos do ICMBio, Ibama, NEMA, Instituto Albatroz, MAPA e MMA</t>
  </si>
  <si>
    <t>Em andamento sendo exigida a retomada do PROBORDO junto à SEAP e MMA</t>
  </si>
  <si>
    <t>propostas de retomada do PROBORDO</t>
  </si>
  <si>
    <t>Desarticulação da gestão pesqueira está atrasando essa ação</t>
  </si>
  <si>
    <t>Seguir na campanha e articulação</t>
  </si>
  <si>
    <t>1.4</t>
  </si>
  <si>
    <t>Dar continuidade à coleta de dados biológicos e marcação das tartarugas marinhas capturadas incidentalmente na pesca, possibilitando assim a manutenção de série histórica</t>
  </si>
  <si>
    <t>Relatórios e publicações científicas</t>
  </si>
  <si>
    <t>Nilamon Leite, Centros Marinhos do ICMBio, Ibama, NEMA, Instituto Albatroz., Univali e MAPA.</t>
  </si>
  <si>
    <t>Ação vem sendo executada com alguns problemas, a partir de iniciativas pontuais e parcerias</t>
  </si>
  <si>
    <t>Bases de dados com as informações pertinentes</t>
  </si>
  <si>
    <t>A ausência de um Programa de Observadores de Bordo limita a execução dessa ação. No entanto, a mesma vem sendo executada a partir de iniciativas pontuais e parcerias estabelecidas entre algumas instituições governamentais e não governamentais.</t>
  </si>
  <si>
    <t>Necessidade urgente de restabelecer um Programa de Observadores de Bordo e a estatística pesqueira em escala nacional</t>
  </si>
  <si>
    <t>1.5</t>
  </si>
  <si>
    <t>Articular a implementação de um programa nacional de estatística pesqueira</t>
  </si>
  <si>
    <t>Ata de reunião;
Documentos oficiais;
Normas</t>
  </si>
  <si>
    <t>A ação vem sendo realizada sempre que possível com inserções de falas em diversos fóruns de pesca locais e nacionais</t>
  </si>
  <si>
    <t>A ação depende de uma estrutura governamental de ordenamento que a cada dia se apresenta mais caótica.</t>
  </si>
  <si>
    <t>1.6</t>
  </si>
  <si>
    <t>Articular para que as informações oriundas do Programa Nacional de Rastreamento de Embarcação Pesqueira por Satélite (PREPS) sejam integradas as ações de conservação de tartarugas marinhas</t>
  </si>
  <si>
    <t>Relatórios técnicos com informação integradas</t>
  </si>
  <si>
    <t>Gilberto Sales, Centros Marinhos do ICMBio, Ibama, MAPA e MMA</t>
  </si>
  <si>
    <t>A ação vinha sendo realizada através do monitoramento da pesca industrial por técnicos da Fundação pró-Tamar que utilizam uma senha disponibilizada pelo PREPS</t>
  </si>
  <si>
    <t xml:space="preserve">A desorganização do Sistema PREPS como um todo, com várias interrupções do serviço e a necessidade de de se readequar o programa tem atrapalhado a realização da ação. </t>
  </si>
  <si>
    <t>1.7</t>
  </si>
  <si>
    <t>Articular para que o PREPS seja incorporado à frota de pequeno porte que interage com as tartarugas marinhas</t>
  </si>
  <si>
    <t>A ação vem sendo realizada e houve recentemente a inclusão da frota camaroeira do Espírito Santo ao PREPS que deve deve ocorrer paulatinamente até o fim de 2020 abrindo o precedente pra que outras frotas sejam monitoradas no futuro.</t>
  </si>
  <si>
    <t>1.8</t>
  </si>
  <si>
    <t>Propor/estabelecer protocolos de estatística pesqueira para licenciamento ambiental</t>
  </si>
  <si>
    <t>Proposta dos protocolos de estatística pesqueira para licenciamento ambiental</t>
  </si>
  <si>
    <t>CEPNOR, CEPSUL, Comunidade científica, Nilamon de Oliveira Jr. - Centro TAMAR/ICMBio</t>
  </si>
  <si>
    <t>A ação vem sendo realizada sempre que possível</t>
  </si>
  <si>
    <t>João Carlos Thomé - Centro TAMAR/ICMBio</t>
  </si>
  <si>
    <t>CEPNOR, CEPSUL, Comunidade científica, Gilberto Sales - Centro TAMAR/ICMBio</t>
  </si>
  <si>
    <t>1.9</t>
  </si>
  <si>
    <t>Investigar e caracterizar as pescarias com potencial de interação com as tartarugas marinhas visando dimensionar o esforço de pesca e áreas de maior ocorrência</t>
  </si>
  <si>
    <t>Rafaella Mourão - CEPNOR/ICMBio</t>
  </si>
  <si>
    <t>CEPSUL, CEPENE, Comunidade Científica, IBAMA, Gilberto Sales, Bruno Giffoni, Nilamon de Oliveira Jr.</t>
  </si>
  <si>
    <t>Estamos efetuando embarques nas principais escarias para monitoramento e, aproveitando, obtendo informações para ação do PAN</t>
  </si>
  <si>
    <t>Redução das capturas incidentais e da mortalidade de tartarugas marinhas nas atividades pesqueiras</t>
  </si>
  <si>
    <t>2.1</t>
  </si>
  <si>
    <t>Desenvolver, difundir e implementar medidas mitigadoras (incluindo proposição de áreas e períodos de exclusão de pesca) para as diferentes pescarias que interagem com as tartarugas marinhas</t>
  </si>
  <si>
    <t>Relatório técnico com informações de embarcações com medidas adotadas</t>
  </si>
  <si>
    <t>Gilberto Sales, Bruno Giffoni, Centros Marinhos do ICMBio, Ibama, NEMA, Instituto Albatroz, MAPA e MMA</t>
  </si>
  <si>
    <t>Publicação da Portaria Interministerial nº 74/17 de medidas mitigadoras para o espinhel de superfície. Ações de pesquisa para medidas mitigadoras no espinhel de dourado estão sendo tentadas e também ações para o teste dos TEDs na frota camaroeira através de parcerias com o Programa Rebyc.</t>
  </si>
  <si>
    <t>Portaria interministerial nº 74/17</t>
  </si>
  <si>
    <t>2.2</t>
  </si>
  <si>
    <t>Qualificar programas de certificação pesqueira para pescarias que utilizam medidas mitigadoras e/ou boas práticas para a conservação de tartarugas marinhas</t>
  </si>
  <si>
    <t>Relatório técnico com informações de pescarias certificadas</t>
  </si>
  <si>
    <t>Simone Almeida Gavilan - UFRN/PCCB</t>
  </si>
  <si>
    <t xml:space="preserve">Bruno Giffoni/FPT, ICMBio/Centro TAMAR, Armando Barsante (Fundação Pró-Tamar), José Henrique Becker  (Fundação Pró-Tamar), Rafaella (CEPNOR), Nilamonn (Centro Tamar), Eron Lima (ICMBio), Erik Allan (Centro TAMAR/ICMBio), Kleber (UAAF Arembepe e Centro TAMAR/ICMBio) </t>
  </si>
  <si>
    <t>Elaboração de um banco de informações sobre as pescarias que utilizam ações  mitigatórias</t>
  </si>
  <si>
    <t xml:space="preserve">Relatório técnico </t>
  </si>
  <si>
    <t>Simone Almeida Gavilan (UFRN/PCCB)</t>
  </si>
  <si>
    <t xml:space="preserve">Bruno Giffoni/FPT, ICMBio/Centro TAMAR, Armando Barsante (Fundação Pró-Tamar), José Henrique Becker  (Fundação Pró-Tamar), Rafaella (CEPNOR), Nilamon, Eron Lima e Erik Allan (Centro TAMAR/ICMBio)  , Kleber (UAAF Salvador) </t>
  </si>
  <si>
    <t>2.3</t>
  </si>
  <si>
    <t>Realizar campanhas de conservação da tartaruga para pescadores e outras campanhas de sensibilização e educação ambiental junto às comunidades costeiras</t>
  </si>
  <si>
    <t>Campanhas realizadas</t>
  </si>
  <si>
    <t>Eduardo Lima - Fundação Pró-TAMAR</t>
  </si>
  <si>
    <t>Comissão Ilha Ativa/FAUNAMAR,Tartarugas do Delta, Grupo Tartarugas Marinhas - GTAr, Fundação Pró-TAMAR, Projeto Tartarugas Urbanas, Instituto Biota de Conservação</t>
  </si>
  <si>
    <t>Andamento normal: campanhas sendo realizadas em diversos estados, principalmente SC, SP, ES, BA, SE e CE</t>
  </si>
  <si>
    <t>Campanhas de conservação da tartaruga para pescadores e outras campanhas de sensibilização e educação ambiental junto às comunidades costeiras sendo realizadas</t>
  </si>
  <si>
    <t>Duas instituições não estão mais trabalhando a ação proposta</t>
  </si>
  <si>
    <t>Nenhum recurso por parte do Centro TAMAR recebido para a realização das atividades. Recursos utilizados da Fundação Pró-TAMAR e das respectivas instituições parceiras</t>
  </si>
  <si>
    <t>Comissão Ilha Ativa e Grupo GTar não mais atuantes nas ações</t>
  </si>
  <si>
    <t>2.4</t>
  </si>
  <si>
    <t>Capacitar de forma continuada os pescadores sobre melhores práticas para o manejo correto de tartarugas capturadas incidentalmente</t>
  </si>
  <si>
    <t>Relatórios com informações dos pescadores capacitados</t>
  </si>
  <si>
    <t>Andamento normal: capacitações em diversos estados, principalmente SC, SP, RJ, ES, BA, SE e CE</t>
  </si>
  <si>
    <t>pescadores capacitados para salvar e/ou ressuscitar tartarugas marinhas capturadas em suas pescarias</t>
  </si>
  <si>
    <t>Comissão Ilha Ativa e Grupo GTar não atuando mais nas ações</t>
  </si>
  <si>
    <t>Ações em andamento com recursos utilizados para realizar proveniente da Fundação Pró-TAMAR, NEMA-RS e outras instituições parceiras, cada qual de suas carteiras de projeto. Mais recentemente ações realizadas pelo ICMBio via GEF-Mar e ações no âmbito do GTT de Capturas Incidentais do ICMBio, com participação do CEMAVE, CEPSUL e IBAMA SC.</t>
  </si>
  <si>
    <t>2.5</t>
  </si>
  <si>
    <t>Capacitar observadores científicos para a coleta de dados sobre a interação das pescarias com as tartarugas marinhas</t>
  </si>
  <si>
    <t>Relatórios com informações dos observadores capacitados</t>
  </si>
  <si>
    <t>A capacitação de observadores de bordo foi realizada por diversas vezes pelo Centro Tamar no Espírito Santo</t>
  </si>
  <si>
    <t>2.6</t>
  </si>
  <si>
    <t>Requerer a adoção de medidas que reduzam as capturas incidentais e a mortalidade de tartarugas marinhas em fóruns de gestão e ordenamento pesqueiro nacionais e internacionais</t>
  </si>
  <si>
    <t>Atas das reuniões dos fóruns</t>
  </si>
  <si>
    <t>X</t>
  </si>
  <si>
    <t>A ação vem sendo executada sempre que possível pelo Centro Tamar e parceiros da Fundação Pró Tamar, com destaque para participação na Comissão Internacional para a Conservação do Atum Atlântico (ICCAT)</t>
  </si>
  <si>
    <t>Proteção das áreas prioritárias de reprodução de tartarugas marinhas</t>
  </si>
  <si>
    <t>3.1</t>
  </si>
  <si>
    <t>Dar continuidade ao monitoramento e proteção de áreas de reprodução</t>
  </si>
  <si>
    <t>Relatório com informações de fêmeas, ninhos e filhotes protegidos</t>
  </si>
  <si>
    <t>Maria Ângela Marcovaldi - Fundação Pró-TAMAR</t>
  </si>
  <si>
    <t>Centro Tamar/ICMBio, Fundação Pró Tamar</t>
  </si>
  <si>
    <t>Ação transcorrendo sem problemas na realização, conforme protocolos de monitoramento, e com os dados sendo inseridos no sistema</t>
  </si>
  <si>
    <t>Relatórios anuais com informações de fêmeas, ninhos e filhotes protegidos</t>
  </si>
  <si>
    <t>3.2</t>
  </si>
  <si>
    <t>Manter o programa de marcação das fêmeas seguindo metodologia do "Programa de marcação e recaptura"</t>
  </si>
  <si>
    <t>Relatório de fêmeas marcadas</t>
  </si>
  <si>
    <t>Alexsandro Santana dos Santos - Fundação Pró-TAMAR</t>
  </si>
  <si>
    <t>Fundação Pró-TAMAR, Marinha do Brasil</t>
  </si>
  <si>
    <t>Ação transcorrendo sem problemas na realização, conforme protocolo de marcação</t>
  </si>
  <si>
    <t>Relatório anual das fêmeas flagradas</t>
  </si>
  <si>
    <t>3.3</t>
  </si>
  <si>
    <t>Manter o programa de sensibilização do público em geral sobre a importância da proteção das tartarugas marinhas</t>
  </si>
  <si>
    <t>Oficinas, palestras, atendimentos</t>
  </si>
  <si>
    <t>Jaqueline Comin de Castilhos - Fundação Pró-TAMAR</t>
  </si>
  <si>
    <t>Prefeituras Municipais, Escolas da rede pública, ONGs locais, Associações de pescadores</t>
  </si>
  <si>
    <t>Ação transcorrendo sem problemas na realização</t>
  </si>
  <si>
    <t>Oficinas e palestras; atendimentos de imprensa; atividades com turistas e usuários das praias: soltura de filhotes e shows</t>
  </si>
  <si>
    <t>3.4</t>
  </si>
  <si>
    <t>Dar continuidade aos programas de inclusão social junto às comunidades, através da promoção da cidadania, do resgate e valorização cultural, de programas de geração de renda e de melhoria de qualidade de vida</t>
  </si>
  <si>
    <t>Relatórios gerados pelos programas</t>
  </si>
  <si>
    <t>Eduardo Henrique Soares Moreira Lima - Fundação Pró-TAMAR</t>
  </si>
  <si>
    <t>Inclusão social realizada junto às comunidades através de  programas de geração de renda e de melhoria de qualidade de vida para famílias de pescadores</t>
  </si>
  <si>
    <t>Continuidade dos programas junto às comunidades em Regência e Povoação (ES), Praia do Forte (BA), Pirambu e Ponta dos Mangues (SE), Almofala (CE), entre outras</t>
  </si>
  <si>
    <t>Recursos utilizados para realizar essa ação proveniente da Fundação Pró-TAMAR e cada parceiro de suas carteiras de projeto. Nenhum recurso do ICMBio liberado para aplicação na mesma.</t>
  </si>
  <si>
    <t>3.5</t>
  </si>
  <si>
    <t>Intensificar a divulgação das informações e resultados gerados das atividades de proteção das áreas prioritárias para as tartarugas marinhas</t>
  </si>
  <si>
    <t>Materiais educativos, eventos, publicações</t>
  </si>
  <si>
    <t>Guy Marcovaldi - Fundação Pró-TAMAR</t>
  </si>
  <si>
    <t>Rede Biomar; ASCOM do MMA e ICMBio, Veículos de Comunicação de mídias impressa, televisiva e eletrônica; Grupos de Arte e Cultura; Redes Sociais e Artistas.</t>
  </si>
  <si>
    <t>Em andamento normal</t>
  </si>
  <si>
    <t>Informações e resultados constantemente atualizados no site tamar.org e redes sociais. Sumário do PAN e site do Centro Tamar em elaboração.</t>
  </si>
  <si>
    <t>Sandra Tavares - Centro Tamar/ICMBio</t>
  </si>
  <si>
    <t>3.6</t>
  </si>
  <si>
    <t>Elaborar mapas de relevância para áreas de reprodução</t>
  </si>
  <si>
    <t>Guia de relevância e sensibilidade</t>
  </si>
  <si>
    <t>Gabriella Pizetta - Centro TAMAR/ICMBio</t>
  </si>
  <si>
    <t>Sandra Tavares (Centro TAMAR/ICMBio), Fundação Pró-TAMAR</t>
  </si>
  <si>
    <t>Ainda não houve tempo para articular com parceiros o início da ação</t>
  </si>
  <si>
    <t>Gabriella Pizetta (Centro TAMAR/ICMBio)</t>
  </si>
  <si>
    <t>3.7</t>
  </si>
  <si>
    <t>Atualizar e disponibilizar instrumentos contendo diretrizes, critérios, parâmetros e procedimentos a serem aplicados no licenciamento ambiental</t>
  </si>
  <si>
    <t>Guia de diretrizes para licenciamento ambiental em áreas relevantes para tartarugas marinhas.</t>
  </si>
  <si>
    <t>Roberto Sforza - ICMBio</t>
  </si>
  <si>
    <t>Gabriella Pizetta (Centro TAMAR/ICMBio), DIBIO/ICMBio (CGPEQ, CGESP, COIMP), Fundação Pró-TAMAR</t>
  </si>
  <si>
    <t>O Guia de Licenciamento foi concluído e lançado somente em outubro de 2017 e divulgado ao longo de 2018. Mas as ações para a complementação e atualização periódica do Guia ainda não foram iniciadas.</t>
  </si>
  <si>
    <t>Guia concluído e disponibilizado (impresso e digital)</t>
  </si>
  <si>
    <t xml:space="preserve">Como a publicação do Guia atrasou, os procedimentos para a atualização e complementação também tiveram de ser postergados </t>
  </si>
  <si>
    <t>Dar início aos entendimentos com instituições parceiras para a atualização do Guia até 2020.</t>
  </si>
  <si>
    <t>Gabriella Pizetta - Centro Tamar/ICMBio</t>
  </si>
  <si>
    <t>Sandra Tavares e Evandro de Martini (Centro TAMAR/ICMBio), DIBIO/ICMBio (CGPEQ, CGESP, COIMP), Fundação Pró-TAMAR, RETAMANE (Rede de Conservação de Tartarugas Marinhas do Nordeste)</t>
  </si>
  <si>
    <t>Custo para impressão de exemplares do Guia</t>
  </si>
  <si>
    <t>3.8</t>
  </si>
  <si>
    <t>Dar continuidade às pesquisas voltadas à genética, dinâmica populacional, uso de habitat, hibridização, mudanças climáticas e interações ecológicas</t>
  </si>
  <si>
    <t>Publicações científicas</t>
  </si>
  <si>
    <t>Universidade da Flórida, Dra Mariana Fuentes,  Universidade Central da Florida, Maira Proietti (FURG), NEMA, Eduardo Secchi, Daniela Monteiro (FURG), Sibelle  Villaça ( Leibniz Insitute of Zoo and Wildlife), Sara Vargas (UFES), Eugênia Naro (Museu de História Natural Americano), Andrew D'Matteo</t>
  </si>
  <si>
    <t>Em andamento</t>
  </si>
  <si>
    <t>Pesquisa de PhD de L.Colman (University of Exeter). Trabalhos cientificos publicados: MANSFIELD et al., 2017 - First satellite tracks of South Atlantic sea turtle ‘lost years’; SILVA et al., 2017 - Long-term trends in abundance of green sea turtles (Chelonia mydas) assessed by non-lethal capture rates in a coastal fishery; SOARES et al., 2017 - Comparison of reproductive output of hybrid sea turtles and parental species; VARGAS et al., 2017 - Revisiting the genetic diversity and population structure of the critically endangered leatherback turtles in the South-west Atlantic Ocean</t>
  </si>
  <si>
    <t>Monitoramento e proteção em outras áreas identificadas de reprodução das tartarugas marinhas</t>
  </si>
  <si>
    <t>4.1</t>
  </si>
  <si>
    <t>Gerar e disponibilizar informações sobre as áreas de ocorrência de tartarugas marinhas para atualização periódica do Guia de diretrizes para licenciamento ambiental em áreas relevantes para tartarugas marinhas</t>
  </si>
  <si>
    <t>Informações compiladas e disponibilizadas</t>
  </si>
  <si>
    <t>sem custo</t>
  </si>
  <si>
    <t xml:space="preserve">Gabriella Pizetta (Centro TAMAR/ICMBio) , Sandra Tavares (Centro TAMAR/ICMBio), Cecília Baptistotte - Centro TAMAR/ICMBio , Eduardo Lima (Fundação Pró-TAMAR), Bruno Stefanis (Biota), Rita Mascarenhas (Guajiru) Armando Barsante (Fundação Pró-Tamar) </t>
  </si>
  <si>
    <t>A ação vem sendo realizada continuamente, uma vez que tem sido repassadas informações para atualização do Guia de diretrizes para licenciamento ambiental em áreas relevantes para tartarugas marinhas.</t>
  </si>
  <si>
    <t xml:space="preserve"> Informações compiladas e disponibilizadas </t>
  </si>
  <si>
    <t>Não foi possível estimar o custo</t>
  </si>
  <si>
    <t>4.2</t>
  </si>
  <si>
    <t>Sensibilizar o público em geral sobre a importância da proteção das tartarugas marinhas</t>
  </si>
  <si>
    <t>Materiais informativos, atendimentos, cursos, palestras, mídia em geral</t>
  </si>
  <si>
    <t>Bruno Stefanis Santos Pereira de Oliveira - Instituto Biota de Conservação</t>
  </si>
  <si>
    <t>Profa. Simone Almeida Gavilan - UFRNorte, Eduardo Lima - Fundação Pró-TAMAR CE, Prof. Claudio Sampaio - UFAL, Armando J. B. Santos-Fundação Pró-TAMAR-PE/RN, Jozélia Pereira-UFRPE, Edlayne Mendes ITD-PI, Gerlaine Amara da Siva - Ecoassociados -PE</t>
  </si>
  <si>
    <t>Ação de fluxo contínuo e executado por várias instituições do Brasil</t>
  </si>
  <si>
    <t>7 produtos (gráficos, matérias e palestras) 4144 unidades desses produtos.</t>
  </si>
  <si>
    <t>Sem problemas. Apenas demorando para compilar os dados da RETAMANE</t>
  </si>
  <si>
    <t xml:space="preserve">Estou compilando os produtos dos membros da RETAMANE para enviar todos em forma de planilha.  </t>
  </si>
  <si>
    <t>Profa. Simone Almeida Gavilan - UFRNorte, Eduardo Lima - Fundação Pró-TAMAR CE, Prof. Claudio Sampaio - UFAL, Armando J. B. Santos-Fundação Pró-TAMAR-PE/RN, Jozélia Pereira-UFRPE, Edlayne Mendes ITD-PI, Gerlaine Amara da Siva - Ecoassociados -PE e outros membros da RETAMANE</t>
  </si>
  <si>
    <t>Custo não estimado, será atingido com recurso das próprias instituições</t>
  </si>
  <si>
    <t>4.3</t>
  </si>
  <si>
    <t>Incentivar programas de inclusão social junto às comunidades próximas às áreas de reprodução, através da promoção da cidadania, do resgate e valorização cultural, de programas de geração de renda e de melhoria de qualidade de vida</t>
  </si>
  <si>
    <t>Rita Mascarenhas - Projeto Tartarugas Urbanas/Associação Guajiru</t>
  </si>
  <si>
    <t>Indefinido</t>
  </si>
  <si>
    <t>Centro TAMAR</t>
  </si>
  <si>
    <t>Rita Mascarenhas - Projeto Tartarugas Urbanas
Associação Guajiru</t>
  </si>
  <si>
    <t>4.4</t>
  </si>
  <si>
    <t>Promover a divulgação das informações / resultados gerados das atividades em outras áreas identificadas de reprodução das tartarugas marinhas</t>
  </si>
  <si>
    <t>Centro TAMAR, Retamane</t>
  </si>
  <si>
    <t>Livro: Conservação de tartarugas marinhas no nordeste do Brasil</t>
  </si>
  <si>
    <t>Conservação de áreas de alimentação das tartarugas marinhas</t>
  </si>
  <si>
    <t>5.1</t>
  </si>
  <si>
    <t>Definir critérios para a caracterização de áreas de alimentação e de uso pelas tartarugas marinhas</t>
  </si>
  <si>
    <t>Fóruns para definição dos critérios;
Documento técnico</t>
  </si>
  <si>
    <t>José Henrique Becker - Fundação Pró-TAMAR</t>
  </si>
  <si>
    <t>Excesso de demandas do responsável. Ação será retomada.</t>
  </si>
  <si>
    <t>José Henrique Becker Fundação Pró-TAMAR</t>
  </si>
  <si>
    <t>5.2</t>
  </si>
  <si>
    <t>Identificar, mapear e caracterizar áreas de alimentação e de uso pelas tartarugas marinhas no Brasil</t>
  </si>
  <si>
    <t>Artigos, relatórios técnicos, mapas temáticos</t>
  </si>
  <si>
    <t>Camila Domit - UFPR</t>
  </si>
  <si>
    <t>Identificar e mapear -(500.000.00) 
Caracterizar por mapeamento e dados secundários (1,500.000.00)</t>
  </si>
  <si>
    <t>Ha novos artigos submetidos que contemplam áreas de alimentação de C. mydas, assim como dados obtidos pelo PMP ao longo da costa brasileira trazem informacoes indiretas relevantes sobre as áreas de alimentação de juvenis e adultos das cinco especies de tartarugas marinhas. Novos estudos com transmissores satelitais realizados pelo NEMA, Fundação ProTamar e pela UFPR colaboram com dados para esta ação.</t>
  </si>
  <si>
    <t>Artigos ainda em submissao, mas ha muitas informacoes no site www.comunicabaciadesantos.com.br</t>
  </si>
  <si>
    <t>Banco de dados grande (big data) a ser compilado.</t>
  </si>
  <si>
    <t>Realização de discussões sobre o tema na proxima ISTS e reunires nacionais para compilação de informações</t>
  </si>
  <si>
    <t>Deveria constar aqui todas as instituições que atuam com licença Sisbio em áreas de alimentação e em PMP no Brasil com tartarugas marinhas.</t>
  </si>
  <si>
    <t>Custo: Identificar e mapear -(500.000.00); Caracterizar por mapeamento e dados secundários (1,500.000.00). Acredito que esta estimativa não representa o montante, entretanto, não  avalio como faze-la melhor.</t>
  </si>
  <si>
    <t>5.3</t>
  </si>
  <si>
    <t>Avaliar a conectividade entre as áreas utilizadas pelas tartarugas marinhas</t>
  </si>
  <si>
    <t>Artigos, relatórios técnicos</t>
  </si>
  <si>
    <t xml:space="preserve">Avaliar o existente por dados secundários (300.000,00)
Avaliar em todo o território, cobrindo gaps de conhecimento (8.000.000.00 - inserção de 500 Tags e monitoramento destes, mais análise genética e  de isótopos estáveis dos 500 animais) </t>
  </si>
  <si>
    <t>Mesma descrição aplicada a resposta 5.2</t>
  </si>
  <si>
    <t>Novos artigos em andamento pela Fundação Pro-Tamar, UFPR e NEMA.</t>
  </si>
  <si>
    <t>Big data</t>
  </si>
  <si>
    <t>Realização de integração de dados historicos de deslocamento de animais (via marcação e recaptura e mesmo de resultados de transmissores satelitais)</t>
  </si>
  <si>
    <t>Fundação Pro-Tamar, UFPR e NEMA, são as fundamentais, mas demais instituições que tem licença do SISBIO para projetos que envolvem analise de conectividade.</t>
  </si>
  <si>
    <t>5.4</t>
  </si>
  <si>
    <t>Dar continuidade às pesquisas voltadas à genética, dinâmica populacional, uso de hábitat, hibridização, mudanças climáticas e interações ecológicas</t>
  </si>
  <si>
    <t>Publicações, relatórios</t>
  </si>
  <si>
    <t>Maira Carneiro Proietti - FURG</t>
  </si>
  <si>
    <t>Custo não estimado</t>
  </si>
  <si>
    <t>Camila Domit (Paraná), Eduardo Lima (Fundação Pró-TAMAR), Bruno Stefanis (Biota), Rita Mascarenhas (Guajiru), Armando Barsante (Fundação Pró-Tamar), Cláudio Bellini (Centro TAMAR/ICMBio), Danielle Monteiro (NEMA), Sérgio Estima (NEMA), Leandro Bugoni (FURG), Eduardo Secchi (FURG), Adalto Bianchini (FURG), Luciano Soares (Centro TAMAR/ICMBio), Fernando Repinaldo Filho (Parque de Abrolhos/ICMBio), Fabrício Santos (UFMG), Humberto Gitirana (Promontar-Angra), Gisele Lobo Hadju (UERJ), Sarah Vargas (UFES), Sibelle Vilaça (BeGenDiv, Alemanha), Camila Mazzoni (BeGenDiv, Alemanha), Estéfane Reis (UERJ), Eugênia Naro-Maciel (AMNH, E.U.A), Gustavo Souza (FURG), Robson Carvalho (UFJF), Sarah Mendes (UFJF), Jonathas Barreto (UFES), Robson Santos (UFAL)</t>
  </si>
  <si>
    <t>Diversas pesquisas estão sendo atualmente realizadas quanto à ação</t>
  </si>
  <si>
    <t>Publicações: Amorim, L. 2019. Múltipla paternidade e razão sexual da população reprodutiva de Caretta caretta. Mestrado, UFES.
Amorim et al. 2019. First evidence of multiple paternity for loggerhead turtles from Brazil. In: 39th Annual Symposium on Sea Turtle Biology and Conservation, Charleston, USA.
Bjorndal et al. 2017. Somatic growth dynamics of West Atlantic hawksbill sea turtles: a spatio-temporal perspective.
Bjorndal et al. 2017. Ecological regime shift drives declining growth rates of sea turtles throughout the West Atlantic. Global Change Biology 23(11):4556-4568.
Coelho et al. 2018. Intra-specific variation in skull morphology of juvenile Chelonia mydas in the southwestern Atlantic Ocean. Marine Biology 165(10).
Colman, et al. (submetido à Endangered Species Research). Thirty years of leatherback turtle (Dermochelys coriacea) nesting in Espírito Santo, Brazil, 1988-2017: reproductive biology and conservation.
Domit et al. 2019. Juvenile green turtle assessment at the Paranagua estuarine complex, southern Brazil. In: 39th Annual Symposium on Sea Turtle Biology and Conservation, Charleston, USA.
Fernandes et al. 2017. Seasonal Variation in the Behavior of Sea Turtles at a Brazilian Foraging Area. Chelonian Conservation and Biology 16(1): 93-102.
Gaube et al. 2017. The use of mesoscale eddies by juvenile loggerhead sea turtles (Caretta caretta) in the southwestern Atlantic. PLoS ONE 12(3): e0172839.
Grossman et al. 2019. Population parameters of green turtle adult males in the mixed ground of Atol das Rocas, Brazil. MEPS 609:197-207.
Lenz et al. 2017. Age and growth of juvenile green turtles Chelonia mydas in the western South Atlantic Ocean. MEPS 568:191-201.
López-Barrera et al. 2016. Genetics and conservation of sea turtles. In: Advances in Research Techniques for the Study of Sea Turtles, 1ed., Nova Publishers, v. 184, p. 119-163.
Luchetta et al. 2017. Preliminary data on the occurrence of marine turtles in the Laje de Santos Marine State Park (SP, Brazil). Brazilian Journal of Oceanography 65(4): 644-655.
Mansfield et al. 2017. First satellite tracks of South Atlantic sea turtle ‘lost years’: seasonal variation in trans-equatorial movement. Proceedings of the Royal Society B 284:20171730.
Mazzoni et al. 2019. Genomics and sea turtle evolution: genome levels of variation and homology across five sea turtle species revealed by a reduced representation method. In: 39th Annual Symposium on Sea Turtle Biology and Conservation, Charleston, USA.
Montero et al. 2018. Warmer and wetter conditions will reduce offspring production of hawksbill turtles in Brazil under climate change. PLoS ONE 13(11):e0204188.
Montero et al. 2018. How will changes in local climate affect hawksbill hatchling production in Brazil? Preprint in bioRxiv: doi.org/10.1101/410498.
Petitet &amp; Bugoni 2017. High habitat use plasticity by female olive ridley sea turtles (Lepidochelys olivacea) revealed by stable isotope analysis in multiple tissues. Marine Biology 164:134.
Ribeiro, S. 2018. Diversidade genética e estrutura populacional de Caretta caretta no Brasil utilizando marcadores microssatélites. TCC. Ciências Biológicas, UFES
Silva, 2018. Uso combinado de marcadores genéticos do DNA mitocondrial e nuclear no estudo de tartarugas marinhas híbridas imaturas ao longo da costa brasileira. Mestrado, FURG.
Silva et al. 2017. Long-term trends in abundance of green sea turtles (Chelonia mydas) assessed by non-lethal capture rates in a coastal fishery. Ecological Indicators 79:254-264.
Soares et al. 2017. Comparison of reproductive output of hybrid sea turtles and parental species. Marine Biology 164:9.
Soares et al. 2018. Effects of hybridization on sea turtle fitness. Conservation Genetics 19(6):1311-1322.
Tikochinski et al. 2018. Mitochondrial DNA - The perfect tool for sea turtle fingerprinting, population determination and evolutionary research. In: 38th Annual Symposium on Sea Turtle Biology and Conservation, Kobe, Japão.
Vargas et al. 2019. Revisiting the genetic diversity and population structure of the critically endangered leatherback turtles in the South-west Atlantic Ocean: insights for species conservation. Journal of the Marine Biological Association of the United Kingdom 99(1):31-41
Vélez-Rubio et al. 2018. Pre and post-settlement movements of juvenile green turtles in the Southwestern Atlantic Ocean. Journal of Experimental Marine Biology and Ecology 501:36-45.
Zamora et al. 2018. Caracterização genética de tartarugas-verdes (Chelonia mydas) imaturas dos Molhes da B+A8:AI66arra de Rio Grande e do Arquipélago dos Abrolhos. TCC. Oceanologia, FURG.</t>
  </si>
  <si>
    <t>Ação continuada</t>
  </si>
  <si>
    <t>5.5</t>
  </si>
  <si>
    <t>Dar continuidade ao monitoramento dos encalhes nas áreas de ocorrência e investigar as causas desses eventos</t>
  </si>
  <si>
    <t>Camila Domit (Paraná), Cecília , Eduardo Lima (Fundação Pró-TAMAR), Bruno Stefanis (Biota), Rita Mascarenhas (Guajiru), Armando Barsante (Fundação Pró-Tamar) , Cláudio   Bellini (Centro TAMAR/ICMBio)</t>
  </si>
  <si>
    <t>Os encalhes estão sendo registrados, bem como está sendo elaborado um relatório sobre as principais  causas desses encalhes.</t>
  </si>
  <si>
    <t>5.6</t>
  </si>
  <si>
    <t>Apoiar a rede de reabilitação de tartarugas marinhas</t>
  </si>
  <si>
    <t>Tartarugas atendidas, Rede de instituições operacional</t>
  </si>
  <si>
    <t>Cecília Baptistotte - Centro TAMAR/ICMBio, Armando Barsante, Eduardo Lima</t>
  </si>
  <si>
    <t>O apoio a rede de reabilitação está sendo fomentado através das parcerias entre pesquisadores e fortalecido pelas ações da rede de conservação e pesquisa de tartarugas marinhas do nordeste -RETAMANE através da realização de eventos científicos, parcerias entre pesquisadores e troca de conhecimentos.</t>
  </si>
  <si>
    <t>5.7</t>
  </si>
  <si>
    <t>Realizar campanhas e programas de sensibilização e educação da população sobre a importância das tartarugas marinhas</t>
  </si>
  <si>
    <t>Materiais informativos, campanhas educativas</t>
  </si>
  <si>
    <t>Juçara Wanderlinde - Fundação Pró-TAMAR</t>
  </si>
  <si>
    <t>UFPR /CEM; Fundação Pró-Tamar; FURG; UFRN/PCCB; Instituto Biota de Conservação; Projeto Tartarugas Urbanas.</t>
  </si>
  <si>
    <t>Campanhas educativas realizadas em diversos estados, atendimentos à imprensa</t>
  </si>
  <si>
    <t>Juçara Wanderlinde -  Fundação Pró-TAMAR</t>
  </si>
  <si>
    <t>Realizar campanhas e programas de sensibilização e educação da população próxima às áreas de alimentação sobre a importância das tartarugas marinhas</t>
  </si>
  <si>
    <t>5.8</t>
  </si>
  <si>
    <t>Dar continuidade aos programas de inclusão social junto às comunidades próximas às áreas de alimentação, através da promoção da cidadania, do resgate e valorização cultural, de programas de geração de renda e de melhoria de qualidade de vida</t>
  </si>
  <si>
    <t>Programas de Inclusão Social em andamento com envolvimento direto de famílias de pescadores gerando renda para as mesmas.</t>
  </si>
  <si>
    <t>Programas de Inclusão Social criados e geração de renda acontecendo</t>
  </si>
  <si>
    <t>Comissão Ilha Ativa e Gruo GTar não participam mais da ação</t>
  </si>
  <si>
    <t>5.9</t>
  </si>
  <si>
    <t xml:space="preserve">Manter as atividades de marcação e recaptura em áreas de alimentação </t>
  </si>
  <si>
    <t>Relatório de animais marcados</t>
  </si>
  <si>
    <t>Fundação Pró-TAMAR, CEM-PR, NEMA/FURG, IPEC, CRAM/FURG, PARNA Abrolhos</t>
  </si>
  <si>
    <t>Ação em Andamento sem problemas de execução</t>
  </si>
  <si>
    <t>Redução dos impactos da poluição nas tartarugas marinhas</t>
  </si>
  <si>
    <t>6.1</t>
  </si>
  <si>
    <t>Comunicar para a sociedade informações sobre os impactos das diversas formas de poluição nas tartarugas marinhas (ex: química, resíduos sólidos, fotopoluição, poluição sonora, pesca fantasma)</t>
  </si>
  <si>
    <t>Fundação Pro-Tamar; UFPR/CEM; FURG; UFRN/PCCB; Instituto Biota de Conservação; Projeto Tartarugas Urbanas.</t>
  </si>
  <si>
    <t>Oficinas, palestras, atividades com escolas</t>
  </si>
  <si>
    <t>Evandro de Martini e Kelly Bonach (Centro TAMAR/ICMBio), Fundação Pro-Tamar, UFPR/CEM, FURG, UFRN/PCCB, Instituto Biota de Conservação, Projeto Tartarugas Urbanas.</t>
  </si>
  <si>
    <t>6.2</t>
  </si>
  <si>
    <t>Identificar e mapear potenciais fontes de poluição que impactam as tartarugas marinhas</t>
  </si>
  <si>
    <t>Gabriella Pizetta (Centro TAMAR/ICMBio), Camila Domit (Paraná), Danielle Monteiro (NEMA), Sérgio Estima (NEMA), Leandro Bugoni (FURG), Adalto Bianchini (FURG), Júlia Reisser (The Ocean Cleanup), Gustavo Souza (FURG), Robson Carvalho (UFJF), Sarah Mendes (UFJF), Jonathas Barreto (UFES), Robson Santos (UFAL)</t>
  </si>
  <si>
    <t xml:space="preserve">Embora tenham alguns grupos trabalhando com a problemática do lixo marinho, a falta de estrutura e recursos prejudica este entendimento no Brasil </t>
  </si>
  <si>
    <t xml:space="preserve">Como foi conversado no próprio PAN, essa ação é complicada uma vez que demanda estrutura e recursos. Alguns trabalhos estão ocorrendo em relação à ingestão por tartarugas, mas o mapeamento de fontes ainda é bem escasso. Necessário revisar como chegar em um resultado tangível dela </t>
  </si>
  <si>
    <t>6.3</t>
  </si>
  <si>
    <t>Avaliar os efeitos de poluentes (ex: POPs, hidrocarbonetos, metais) na saúde de tartarugas marinhas</t>
  </si>
  <si>
    <t xml:space="preserve">1000 análise de POPS (3,000.000.00), 1000 análises de Histopatologia (1,200.000.00) e 1000 análises de marcadores genéticos de imunosupressão  (2,000.000.00) </t>
  </si>
  <si>
    <t xml:space="preserve">MAQUA/UERJ, Lab. Patologia Animal/UEL, Lab. Patologia Animal/USP, </t>
  </si>
  <si>
    <t xml:space="preserve">Projetos de pesquisa sendo realizados ao longo da costa brasileira avaliando contaminação por elementos traço, orgânicos e mesmo HPA. Há diversos artigos publicados nos últimos dois anos e as amostras coletadas no âmbito do PMP também contribuem com esta ação. </t>
  </si>
  <si>
    <t xml:space="preserve">Artigos publicados com contaminação em tartarugas marinhas e resultados públicos no site www.comunicabaciadesantos.com.br
</t>
  </si>
  <si>
    <t>nada crítico</t>
  </si>
  <si>
    <t xml:space="preserve">Integração dos resultados obtidos no âmbito dos PMPs no Brasil, assim como aplicação da metodologia de "avaliação dos índices de saúde" desenvolvidos no PMP-BS para avaliação nacional de "condição de saúde das tartarugas marinhas, </t>
  </si>
  <si>
    <t xml:space="preserve">Inclusão de todas as instituições de pesquisa que estão vinculadas tambem à PMP. </t>
  </si>
  <si>
    <t xml:space="preserve">Não foi possível atualizar estimativa de custo. Estimativa antiga: 1000 análise de POPS (3,000.000.00), 1000 análises de Histopatologia (1,200.000.00) e 1000 análises de marcadores genéticos de imunosupressão  (2,000.000.00) </t>
  </si>
  <si>
    <t>6.4</t>
  </si>
  <si>
    <t xml:space="preserve">Monitorar a prevalência da fibropapilomatose em tartarugas marinhas </t>
  </si>
  <si>
    <t>Cecília Baptistotte - Centro TAMAR/ICMBio</t>
  </si>
  <si>
    <t xml:space="preserve">Custo não estimado </t>
  </si>
  <si>
    <t>Fundação Pro-TAMAR</t>
  </si>
  <si>
    <t>Esta ação é continua e a principal parceira que monitora a praia e coleta os dados é a Fundação Pro TAMAR</t>
  </si>
  <si>
    <t>Aprimoramento das políticas públicas de proteção às tartarugas marinhas</t>
  </si>
  <si>
    <t>7.1</t>
  </si>
  <si>
    <t>Elaborar estudo sobre ampliação do poder de polícia da União para proteção da biodiversidade fora das UC's</t>
  </si>
  <si>
    <t>Proposta de Normativa que amplie o poder de polícia ambiental do ICMBio para além dos limites de UCs</t>
  </si>
  <si>
    <t>MMA, MPF, OAB, ONGs e pesquisadores</t>
  </si>
  <si>
    <t>sem andamento</t>
  </si>
  <si>
    <t>nenhum</t>
  </si>
  <si>
    <t>falta de ambiente institucional favorável</t>
  </si>
  <si>
    <t>Buscar alternativas ajunto á OAB e Defensoria Pública</t>
  </si>
  <si>
    <t>7.2</t>
  </si>
  <si>
    <t>Elaborar um diagnóstico para avaliação da eficácia e de lacunas existentes nas políticas públicas para a conservação de tartarugas marinhas, especialmente, dentro dos seguintes temas: UCs, licenciamento ambiental, zoneamento costeiro, pesca e poluição marinha</t>
  </si>
  <si>
    <t>Diagnóstico elaborado</t>
  </si>
  <si>
    <t>Paulo Barata</t>
  </si>
  <si>
    <t>Leandro Chagas e  profissionais do Centro Tamar/ICMBio, outros órgãos governamentais, universidades e ONGs</t>
  </si>
  <si>
    <t>Ação não iniciada</t>
  </si>
  <si>
    <t xml:space="preserve">Excesso de atribuições </t>
  </si>
  <si>
    <t>Evandro de Martini - Centro Tamar/ICMBio</t>
  </si>
  <si>
    <t>7.3</t>
  </si>
  <si>
    <t>Propor a inclusão de critérios e limites ambientais para autorização da pesca, como instrumento de conservação das tartarugas marinhas</t>
  </si>
  <si>
    <t>Estudo realizado e proposta elaborada</t>
  </si>
  <si>
    <t>Ana Maria Torres Rodrigues - CEPSUL/ICMBio</t>
  </si>
  <si>
    <t>Gilberto Sales, Nilamon de Oliveira Leite Jr.; Luiz Rodrigo Maçaneiro, Caiame Januario do Nascimento, Fernando Fiedler, Gabriella Pizetta, Bruno Giffoni, Jocemar Toamasino, MMA, outros pesquisadores e analistas do Centro TAMAR.</t>
  </si>
  <si>
    <t>Ação em andamento de forma fragmentada</t>
  </si>
  <si>
    <t>propostas de ordenamento em CPGs com foco em espécies ameaçadas e trabalho do GTT de Capturas incidentais do ICMBIO</t>
  </si>
  <si>
    <t>falta de ambiente favorável a este tipo de política</t>
  </si>
  <si>
    <t>trocar de Ana Maria, aposentada, para mim, Gilberto Sales - Centro Tamar/ICMBio</t>
  </si>
  <si>
    <t>7.4</t>
  </si>
  <si>
    <t>Articular e contribuir para transformar em normas e ações concretas, os compromissos ratificados pelo Brasil em acordos e convenções internacionais, para a conservação de tartarugas marinhas</t>
  </si>
  <si>
    <t>Normas e estratégias implementadas</t>
  </si>
  <si>
    <t>Ibama, Fundacão Pró-Tamar, MMA, MRE</t>
  </si>
  <si>
    <t>Atualização das Áreas Prioritárias para a Conservação (incluindo as áreas de desova), Portaria 74/2017: medidas mitigadoras para redução da captura incidental pela pesca</t>
  </si>
  <si>
    <t>7.5</t>
  </si>
  <si>
    <t>Promover e acompanhar a adoção, nos processos de licenciamento ambiental, das recomendações e procedimentos que constam nas diretrizes para licenciamento ambiental em áreas relevantes para tartarugas marinhas</t>
  </si>
  <si>
    <t>Recomendações e procedimentos incorporados aos processos de licenciamento ambiental - , internalizados como instrumentos de gestão ambiental pelos órgãos licenciadores estaduais e IBAMA</t>
  </si>
  <si>
    <t>Gabriela Pizetta - Centro TAMAR/ICMBio</t>
  </si>
  <si>
    <t>Sandra Tavares (Centro TAMAR/ICMBio), Kleber Oliveira  - DILIC/IBAMA, INEA (RJ), IEMA (ES), INEMA (BA), ADEMA (SE), IMA (AL), SUDEMA (PB), IDEMA (RN) e SEMAR (PI).</t>
  </si>
  <si>
    <t xml:space="preserve">A ação vem sendo realizada, mas não foi concluída no prazo previsto (maio/2018). </t>
  </si>
  <si>
    <t>Guia apresentado em diferentes órgão estaduais e municipais.</t>
  </si>
  <si>
    <t>Não foi possível a divulgação do guia no prazo previsto devido à dificuldade de alinhamento das agendas com os órgão ambientais e falta de tempo do articulador para fazer as viagens e apresentar o Guia. assim, foram aproveitadas viagens em cada estado para apresentação do Guia, otimizando tempo e economizando recursos.</t>
  </si>
  <si>
    <t>O acompanhamento da adoção das diretrizes do Guia só será possível ao longo do tempo, analisando cada processo de licenciamento ambiental. Caso necessário, reuniões adicionais podem ser realizadas para dirimir eventuais dúvidas.</t>
  </si>
  <si>
    <t>Considero que o acompanhamento da adoção das diretrizes do Guia nos processos de licenciamento só será possível ao longo dos anos, acompanhando os processos de licenciamento ambiental. Apesar do Guia já ter sido apresentados nos diferentes órgãos estaduais, o uso do Guia pelos mesmos é uma ação contínua. Assim, sugiro alteração da data de término da ação para maio-2022.</t>
  </si>
  <si>
    <t>7.6</t>
  </si>
  <si>
    <t>Acompanhar a implementação das condicionantes ambientais, medidas mitigadoras e ações de monitoramento em áreas de ocorrência de tartarugas marinhas</t>
  </si>
  <si>
    <t>Empreendimentos em áreas de ocorrência de tartarugas marinhas supervisionados pelo ICMBio</t>
  </si>
  <si>
    <t>Sandra Tavares (Centro TAMAR/ICMBio), Kleber Oliveira (Centro TAMAR/ICMBio), Erik Allan (Centro TAMAR/ICMBio), Cláudio   Bellini (Centro TAMAR/ICMBio), Fundação Pró-TAMAR.</t>
  </si>
  <si>
    <t xml:space="preserve">A ação vem sendo executada no prazo previsto, mas a demanda é muito grande para o Centro acompanhar. </t>
  </si>
  <si>
    <t>Não está sendo possível dedicação integral para acompanhamento da ação, sendo priorizados casos mais urgentes ou realizando avaliação mais superficial. Os programas de monitoramento, por exemplo, necessitam de análises contínuas, participação de reuniões de acompanhamento, de resolução de problemas e de alinhamento com outros programas (pesquisas ou de atendimento de condicionantes) que ocorram na mesma área.</t>
  </si>
  <si>
    <t>Considero que para o atendimento integral da ação será necessário ampliar a equipe do Centro dedicada a isto.</t>
  </si>
  <si>
    <t>7.7</t>
  </si>
  <si>
    <t>Contribuir nos processos de criação e gestão das UCs marinho-costeiras localizadas em áreas de ocorrência das tartarugas marinhas</t>
  </si>
  <si>
    <t>Processos de criação e gestão de UCs fortalecidos e apoiados</t>
  </si>
  <si>
    <t>Leandro Chagas - RVS de Santa Cruz/ICMBio</t>
  </si>
  <si>
    <t>Gabriella Pizetta, Kleber Oliveira - Centro TAMAR/ICMBio</t>
  </si>
  <si>
    <t>Em andamento, principalmente no processo de criação de UC na Foz do Rio Doce/ES e gestão das Rebios Comboios/ES e Sta. Isabel/SE</t>
  </si>
  <si>
    <t>Estudos para criação de UC na Foz do Rio Doce/ES, consultas aos atores envolvidos. Novo Plano de Manejo da Rebio Comboios (2018)</t>
  </si>
  <si>
    <t>7.8</t>
  </si>
  <si>
    <t>Fazer gestão junto ao GERCO para incorporação de normas de proteção às tartarugas marinhas no zoneamento nacional, estadual e municipal</t>
  </si>
  <si>
    <t>Normas incorporadas nos PGIs</t>
  </si>
  <si>
    <t>Excesso de demandas urgentes</t>
  </si>
  <si>
    <t>Evandro de Martini - Centro TAMAR/ICMBio</t>
  </si>
  <si>
    <t>7.9</t>
  </si>
  <si>
    <t>Articular a incorporação de critérios para proteção das tartarugas marinhas nos Planos de Emergência Individual e no Plano Nacional de Contingência para Acidentes de Vazamentos de Óleo</t>
  </si>
  <si>
    <t>PEIs;
Planos de contingência ajustados</t>
  </si>
  <si>
    <t>Sandra Tavares - Centro TAMAR/ICMBio</t>
  </si>
  <si>
    <t>Não houve tempo para início da ação. Mas, apesar de não termos iniciado a articulação junto ao órgão licenciador, durante a análise dos diversos processos de licenciamento ambiental, temos feito sugestões de medidas para inserção nos Planos</t>
  </si>
  <si>
    <t>Sandra Tavares, Erik Allan - Centro TAMAR/ICMBio</t>
  </si>
  <si>
    <t>7.10</t>
  </si>
  <si>
    <t>Estimular e articular para o aprimoramento de instrumentos legais para gestão do recurso pesqueiro para redução das capturas incidentais e mortalidade</t>
  </si>
  <si>
    <t>Instrumentos legais</t>
  </si>
  <si>
    <t>Há avanços na articulação de gestão de recursos pesqueiros em UCs e nos CPGs recém reinstalados pela SEAP</t>
  </si>
  <si>
    <t>propostas de ordenamento em UCs e CPGs</t>
  </si>
  <si>
    <t>7.11</t>
  </si>
  <si>
    <t>Articular com instituições de fiscalização para combater a pesca ilegal nas áreas identificadas com maior interação</t>
  </si>
  <si>
    <t>Relatório das ações de fiscalização</t>
  </si>
  <si>
    <t>Augusto César Coelho Dias da Silva  - Centro TAMAR/ICMBio</t>
  </si>
  <si>
    <t>MPA, IBAMA, MMA, MPF, MPE, PF e Regionais da TAMAR</t>
  </si>
  <si>
    <t>Articulação com as instituições envolvidas, mas sem conseguir sua viabilização</t>
  </si>
  <si>
    <t>Sem resultados na fiscalização</t>
  </si>
  <si>
    <t>Dificuldade financeira e de pessoal das instituições</t>
  </si>
  <si>
    <t>Augusto César Coelho Dias da Silva - Fundação Pró-TAMAR</t>
  </si>
  <si>
    <t>Previsão para ocorrer no início de 2019</t>
  </si>
  <si>
    <t>manter as datas</t>
  </si>
  <si>
    <t>manter os mesmos colaboradores</t>
  </si>
  <si>
    <t>7.12</t>
  </si>
  <si>
    <t>Disponibilizar o sistema de informações sobre tartarugas marinhas (SITAMAR) para o Centro TAMAR</t>
  </si>
  <si>
    <t>Plataforma implantada e disponibilizada</t>
  </si>
  <si>
    <t>Cecilia Baptistotte - Centro TAMAR/ICMBio</t>
  </si>
  <si>
    <t>Ação em andamento dentro do previsto</t>
  </si>
  <si>
    <t>Plataforma implantada e continuamente disponibilizada</t>
  </si>
  <si>
    <t>7.13</t>
  </si>
  <si>
    <t>Incentivar o uso do sistema de informações sobre tartarugas marinhas (SITAMAR) pelas instituições de conservação, pesquisa e licenciamento</t>
  </si>
  <si>
    <t>Sistema utilizado pelas diversas instituições</t>
  </si>
  <si>
    <t>Alexsandro Santana dos Santos - Fundação Pró-TAMAR e DILIC/IBAMA</t>
  </si>
  <si>
    <t>Termos de adesão assinados por 28 instituições</t>
  </si>
  <si>
    <t>Incentivar o uso do BDC-Tamar pelas instituições de conservação, pesquisa e licenciamento</t>
  </si>
  <si>
    <t>7.14</t>
  </si>
  <si>
    <t>Manter a orientação e capacitação técnica para uso dos protocolos e procedimentos de coleta de dados e material biológico</t>
  </si>
  <si>
    <t>Protocolos atualizados e estabelecidos e as capacitações realizadas</t>
  </si>
  <si>
    <t>Augusto Cesar Coelho - Centro TAMAR/ICMBio</t>
  </si>
  <si>
    <t>Instituições com protocolos de intenções com o Centro Tamar e licenças no SISBIO</t>
  </si>
  <si>
    <t>Protocolos atualizados. Pesquisadores parceiros capacitados para atuar conforme protocolos de identificação de espécies, de biometria e de marcação</t>
  </si>
  <si>
    <t>Kelly Bonach (Centro TAMAR/ICMBio), Instituições com protocolos de intenções com o CT e licenças no SISBIO</t>
  </si>
  <si>
    <t>7.15</t>
  </si>
  <si>
    <t>Apoiar a rede nacional de tartarugas marinhas</t>
  </si>
  <si>
    <t>Gilberto Sales e Augusto Cesar Coelho - Centro TAMAR/ICMBio</t>
  </si>
  <si>
    <t>Centro Tamar vem fomentando e participando de uma rede de instituições com reuniões e simpósios como, como por exemplo a RETAMANE e a REDE ASO Tortugas.</t>
  </si>
  <si>
    <t>VII Reunião e II Simpósio da RETAMANE (nov-2018), IX Jornada de Pesquisa e Conservação ASO Tartarugas (ago-2018)</t>
  </si>
  <si>
    <t>7.16</t>
  </si>
  <si>
    <t>Propor a inserção do tema "impactos da poluição e bioacumulação de compostos químicos em tartarugas marinhas" nos grupos técnicos que elaboram as normativas nacionais (ex: CONAMA)</t>
  </si>
  <si>
    <t>Documentos técnicos</t>
  </si>
  <si>
    <t xml:space="preserve">Fabíola Nunes Derossi - IBAMA/DILIC
</t>
  </si>
  <si>
    <t>DILIC/IBAMA e Centro Tamar/ICMBio</t>
  </si>
  <si>
    <t>Mudanças de pessoas nos cargos e dificuldades de interlocução entre instituições e com grupos técnicos</t>
  </si>
  <si>
    <t>PLANEJAMENTO DE NOVAS AÇÕES</t>
  </si>
  <si>
    <t>NOVAS AÇÕES:</t>
  </si>
  <si>
    <t>OBJETIVO ESPECÍFICO</t>
  </si>
  <si>
    <t>INSERIR O NOME DO OBJETIVO ESPECÍFICO</t>
  </si>
  <si>
    <t>OBJETIVO</t>
  </si>
  <si>
    <t>Objetivo Geral do PAN</t>
  </si>
  <si>
    <t>PAINEL DE GESTÃO DO PAN</t>
  </si>
  <si>
    <t>RESUMO DA SITUAÇÃO DAS AÇÕES DO PAN</t>
  </si>
  <si>
    <t>SITUAÇÃO ATUAL DAS AÇÕES - 1ª MONITORIA (2018)</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</si>
  <si>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</si>
  <si>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</si>
  <si>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</si>
  <si>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</si>
  <si>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</si>
  <si>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</si>
  <si>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</si>
  <si>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</si>
  <si>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</si>
  <si>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</si>
  <si>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</si>
  <si>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</si>
  <si>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</si>
  <si>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</si>
  <si>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</si>
  <si>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</si>
  <si>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</si>
  <si>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</si>
  <si>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</si>
  <si>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</si>
  <si>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</si>
  <si>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</si>
  <si>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</si>
  <si>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</si>
  <si>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</si>
  <si>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08/10/2019 a 11/10/2019</t>
  </si>
  <si>
    <t>1 - Estimativa de capturas, mortalidade e identificação de áreas onde ocorre maior interação das tartarugas marinhas em pescarias prioritárias</t>
  </si>
  <si>
    <t xml:space="preserve">Iniciativas pontuais (CE, RN, SP, SC, PR RJ) de dimensionamento das frotas de pesca e caracterização das mesmas.
</t>
  </si>
  <si>
    <t>Bases de dados com as informações</t>
  </si>
  <si>
    <t>Carência de informação em escala nacional a respeito do monitoramento pesqueiro e de programas nacionais de estatística pesqueira.</t>
  </si>
  <si>
    <t>Bruno Giffoni</t>
  </si>
  <si>
    <t>RS, SC, PR, SP, RJ, ES, BA, SE, AL</t>
  </si>
  <si>
    <t>Plataforma continental brasileira</t>
  </si>
  <si>
    <t>Monitoramento do esforço pesqueiro sendo realizado desde junho de 2017 nos principais portos do ES. Monitoramento pesqueiro sendo realizado nos pontos de desembarque pesqueiro de Itajaí/SC.</t>
  </si>
  <si>
    <t>Faltam informações de portos importantes do Brasil, tais como os portos do Rio de Janeiro, Rio Grande, Natal, etc.
Carência de informação em escala nacional a respeito do monitoramento pesqueiro e de programas nacionais de estatística pesqueira.</t>
  </si>
  <si>
    <t>Sem possibilidades junto ao MAPA, SAP, vem sendo articulado observadores de bordo como exigência na pesca de espinhel pelágico nas UCs Marinhas recém-criadas (São pedro e São Paulo, Trindade)</t>
  </si>
  <si>
    <t>Proposta paras as UCs Marinhas recém-criadas</t>
  </si>
  <si>
    <t>Falta de estrutura de gestão de pesca pelo MAPA</t>
  </si>
  <si>
    <t>Gilberto Sales</t>
  </si>
  <si>
    <t>Seguir na articulação junto ao MAPA e ampliar para outras UCs</t>
  </si>
  <si>
    <t>Houve continuidade na coleta dos dados dos animais marcados, entretanto houve uma diminuição no esforço para realização da ação, em decorrência da interrupção do Programa de Observadores de Bordo</t>
  </si>
  <si>
    <t>Artigos publicados e base de dados alimentadas com as informações obtidas</t>
  </si>
  <si>
    <t>Decisões internas das distintas instituições</t>
  </si>
  <si>
    <t>Ação de articulação foi realizada em diversos fóruns que tratam do assunto pesca mas sem quase nenhum sucesso a nível nacional. A nível local o Articulador da ação participou do "Workshop da Estatística Pesqueira" em fevereiro de 2019, evento patrocinado pela Fundação Renova para a construção coletiva do escopo necessário para o levantamento de dados de produção pesqueira no rio Doce, sua foz e áreas adjacentes. O Coordenador representa o ICMBio nesse arranjo que visa a coleta de dados de estatística pesqueira no ES durante dois anos.</t>
  </si>
  <si>
    <t>Atas e documentos referentes ao "Workshop da Estatística Pesqueira" realizado pela Fundação Renova.</t>
  </si>
  <si>
    <t>A ação muitas vezes foge da governança do articulador e dos colaboradores. O desmonte do ordenamento pesqueiro a nível nacional dificulta o cumprimento do objetivo como um todo. Segundo rumores, a SAP/MAPA vem articulando para a criação de uma iniciativa nacional para a realização da estatística pesqueira. Na medida do possível, o articulador segue acompanhando essas e outras iniciativas.</t>
  </si>
  <si>
    <t>Há ações de outras instituições, além do TAMAR, que utilizam informações do PREPS para ações de monitoramento e fiscalização. O articulador participou da construção de uma portaria que regulamenta a pesca de arrasto de camarão no ES e que inclui a frota capixaba no PREPS.</t>
  </si>
  <si>
    <t>Portaria 47/2018 (regulamenta a pesca de arrasto de camarão no ES)</t>
  </si>
  <si>
    <t>O sistema PREPS encontra-se sob a governança da SAP/MAPA e infelizmente o sistema como um todo vem funcionando precariamente.</t>
  </si>
  <si>
    <t>O articulador participou da elaboração da Portaria 47/2018 que regulamenta a pesca de arrasto de camarão no ES e incorpora essa frota ao PREPS.</t>
  </si>
  <si>
    <t>O prazo previsto para que as embarcações fossem incorporadas ao PREPS foi prorrogado devido a falta de estrutura para a instalação dos dispositivos nas embarcações de forma viável.</t>
  </si>
  <si>
    <t>Definir o que é "frota de pequeno porte" como embarcações de até 10 metros com casaria.
Outros sistemas de rastreamento.</t>
  </si>
  <si>
    <t>O articulador e colaboradores estão envolvidos em iniciativas de elaboração de protocolos de monitoramento de desembarques no âmbito do ICMBio, mas ainda não desenvolveram nenhuma ação junto ao licenciamento ambiental.</t>
  </si>
  <si>
    <t>Ação iniciada no Norte faltando compilação de dados do restante do Brasil</t>
  </si>
  <si>
    <t>Foram identificadas novas pescarias no estado de Santa Catarina.</t>
  </si>
  <si>
    <t>Norte: nas pescarias não tem sido registrado captura de tartarugas</t>
  </si>
  <si>
    <t>2 - Redução das capturas incidentais e da mortalidade de tartarugas marinhas nas atividades pesqueiras</t>
  </si>
  <si>
    <t>O articulador e alguns dos colaboradores estão acompanhando os trabalhos desenvolvidos por consultores contratados pelo MMA que estão produzindo um documento que deverá compilar várias proposições de áreas e períodos de exclusão de pesca. Além disso, o articulador vem tentando realizar embarques para o teste dos anzóis circulares no espinhel de dourado no âmbito dos projetos GEFMAR e do PROTUNA, coordenados localmente no ES pelo articulador. Parceria com o projeto REBYC (TED).</t>
  </si>
  <si>
    <t>Relatórios de embarques</t>
  </si>
  <si>
    <t>Demora na execução das ações, dificuldades para conseguir viabilizar os embarques</t>
  </si>
  <si>
    <t>A ação está sendo desenvolvida no prazo previsto.  Proposição de um plano de trabalho para definição de estratégias para atingir os objetivos desta ação.</t>
  </si>
  <si>
    <t xml:space="preserve">Documento de qualificação </t>
  </si>
  <si>
    <t xml:space="preserve">Bruno Giffoni e José Henrique Becker  (Fundação Pró-Tamar), Rafaella (CEPNOR/ICMBio), Nilamon Leite , Eron Lima e Erik Santos (Centro TAMAR/ICMBio), Kleber Oliveira (UAAF Salvador/ICMBio) </t>
  </si>
  <si>
    <t>Tartarugas do Delta, Fundação Pró-TAMAR, Projeto Tartarugas Urbanas, Instituto Biota de Conservação, Kelly Bonach (Centro TAMAR/ICMBio)</t>
  </si>
  <si>
    <t>Atividades de sensibilização, Educação Ambiental e Campanhas realizadas nas escolas e junto a pescadores nas comunidades costeiras. Elaboração do vídeo educativo sobre a campanha para proibição de veículos na praia, vídeo produzido e trabalho em parceria com o policiamento turístico do município de Luís Correia (Ins.Tart.Delta).Educação ambiental em barracas e escolas de comunidades costeiras.</t>
  </si>
  <si>
    <t>Campanha de sensibilização e Educação Ambiental realizados para pescadores seus familiares, acesso a moradores de comunidades costeiras em geral (cerca de 10.000 pessoas). Exposições de material educativo alusivo as tartarugas marinhas como Banneres e Acervo Fotografico realizados em logradouros publicos, mostra de videos sobre a pesca local produzidos nas pescarias e reconhecimento pelos seus interlocutores,  relatórios das ações desenvolvidas.</t>
  </si>
  <si>
    <t>Dificuldade de articulação com pescadores e lideranças locais (Grupo Gtar)</t>
  </si>
  <si>
    <t>Inst. Tartarugas do Delta, Fundação Pró-TAMAR, Projeto Tartarugas Urbanas, Instituto Biota de Conservação, Kelly Bonach (Centro TAMAR/ICMBio), Camila Domit (UFPR)</t>
  </si>
  <si>
    <t>Realização semanal da Campanha Nem tudo que cai na rede, Protocolo de Ressuscitamento de tartarugas marinhas aplicado. Visitas as áreas de desembarque de pescaddo, conversas informais com pescadores, rodas de conversas sobre as capturas incidentais de tartarugas marinhas e outros organismos, desenvolvimento de ações visando minimizar a captura incidental de tartarugas marinhas e divulgação junto as comunidades pesqueiras
O articulador e vários dos colaboradores têm participado de ações para difusão das medidas mitigadoras em diversos fóruns. Uma ação conjunta foi realizada em 2018 nos portos de desembarque da frota espinheleira por todo o Brasil (RS, SC, ES e RN) numa ação conjunta entre o Centro Tamar e o Cemave para a divulgação das medidas mitigadoras obrigatórias para aves e tartarugas marinhas.</t>
  </si>
  <si>
    <t>Pescadores capacitados para o resgate e ressuscitamento de tartarugas marinhas em suas respectivas pescarias. Registro fotografico da realização da ação, Produção de material educativo para pescadores e de relatórios do numero de pessoas trabalhadas.</t>
  </si>
  <si>
    <t>Dificuldades financeiras para continuidade da ação (Gtar)</t>
  </si>
  <si>
    <t>Inst. Tartarugas do Delta, Fundação Pró-TAMAR, Projeto Tartarugas Urbanas, Instituto Biota de Conservação, Nilamon Leite (Centro TAMAR/ICMBio), Danielle Monteiro (NEMA/RS)</t>
  </si>
  <si>
    <t xml:space="preserve">O articulador e vários dos colaboradores participaram de ações de capacitação de observadores de bordo. </t>
  </si>
  <si>
    <t>Observadores de bordo capacitados no ES: 1 em 2017, 4 em 2018, 1 em 2019.</t>
  </si>
  <si>
    <t>Gil Sales e Bruno Giffoni participaram do CPG.
Algumas poucas iniciativas em âmbito regional.
A nível internacional, houve participação no SCECO/ICCAT, e na CIT.</t>
  </si>
  <si>
    <t>Dificuldade em se verificar a efetiva adoção das medidas pela frota pesqueira.
O fóruns nacionais (CPGs) atualmente estão inativos, dificultando a execução dessa ação.
Em 2019, não foi possível a participação na COP-9 (CIT).</t>
  </si>
  <si>
    <t>Promover a adoção de medidas que reduzam as capturas incidentais e a mortalidade de tartarugas marinhas em fóruns de gestão e ordenamento pesqueiro nacionais e internacionais</t>
  </si>
  <si>
    <t>3 - Proteção das áreas prioritárias de reprodução de tartarugas marinhas</t>
  </si>
  <si>
    <t>RJ (Farol de São Tomé); ES (Ilha de Trindade, Comboios, Povoação, Pontal do Ipiranga e Guriri); BA (Busca Vida, Arembepe, Praia do Forte, Costa do Sauipe, Sitio do Conde, Mangue Seco); SE (Abais, Pirambu, Ponta dos Mangues); RN (Pipa e Barreira do Inferno); PE (Fernando de Noronha)</t>
  </si>
  <si>
    <t>Norte do RJ, Norte do ES, Norte da Bahia, SE, Sul do RN, Fernando de Noronha</t>
  </si>
  <si>
    <t xml:space="preserve">Açao em andamento dentro do previsto. Monitoramento das áreas de prioritárias de reprodução seguem os protocolos estabelecidos ou aprovados pelo Centro TAMAR. Durante a temporada reprodutiva de 2017/18 foram registradas  22.302 desovas e cerca de 1.421.000 filhotes chegaram com segurança ao mar. Já na temporada 2018/19 foram registradas foi de 25.329 desovas e cerca de 1.437.000 filhotes. </t>
  </si>
  <si>
    <t>BDCTAMAR com dados atualizados, relatorios tecnicos, pareceres, publicações cientificas em andamento</t>
  </si>
  <si>
    <t>Maria Angela Marcovaldi</t>
  </si>
  <si>
    <t xml:space="preserve">Número médio de ninhos/ovos por femeas, parâmetros reprodutivos individuais/para a população, intervalo internidal e de remigração determinados. </t>
  </si>
  <si>
    <t>Trindade, Comboios, Povoação, Praia do Forte, Pirambu, Pipa, Barreira do Inferno, Fernando de Noronha</t>
  </si>
  <si>
    <t>O numero de flagrantes para a temporada 17/18, por espécie foi de 43 C.mydas, 602 C. caretta, 148 L. olivacea, 241 E. imbricata e 25 D. coriacea. Para a temporada 2018/19 foi de 973 C. mydas, 466 C. caretta, 133 L. olivacea, 105 E. imbricata e 18 D. coriacea</t>
  </si>
  <si>
    <t>Alexsandro Santos</t>
  </si>
  <si>
    <t>Realização de reuniões e eventos junto às comunidades; envolvimento das instituições locais e de abrangência (prefeituras, escolas, ONGs, associações) nas ações realizadas; Eventos educativos como caminhadas de filhotes ao mar, trilhas interpretativas, palestras, oficinas, campanhas sendo desenvolvidas nas principais áreas de desovas de tartarugas marinhas</t>
  </si>
  <si>
    <t>Fundação Pró-Tamar no ano de 2018: palestras para 9.760 pessoas; atendimentos nos centros de visitantes para 942.601 pessoas; atividades de sensibilização diversas nas diversas bases de pesquisa, desenvolvidas com 151.364 pessoas; além de participação em conselhos, convênios e cooperações com diversas instituições de ensino.</t>
  </si>
  <si>
    <t>Jaqueline Castilhos</t>
  </si>
  <si>
    <t>Geração de Renda para as comunidades onde os Programas de Conservação das Tartarugas marinhas voltados para a proteção de femeas, ovos e filhotes estão atuando.</t>
  </si>
  <si>
    <t>Grupos Produtivos do entorno de áreas de desovas organizados e fortalecidos, geração de emprego e renda direto para comunidades costeiras, inclusão social dos familiares de pescadores, inclusão de temas, nos artesatos produzidos, alusivos as tartarugas marinhas. Relatórios mensais sobre andamento de produção (peças produzidas e comercializadas)  e geração direta de emprego e renda nos Centro de Visitantes da Fundação Pró-TAMAR.  Loja em shopping center para venda de material artesanal (Inst. Tartarugas do Delta)</t>
  </si>
  <si>
    <t>A ação está em curso considerando que ela é contínua e refere-se à divulgação das informações e resultados gerados das atividades de proteção das áreas prioritárias para as tartarugas marinhas</t>
  </si>
  <si>
    <t>Já conseguimos publicar alguns produtos tais como: Sumário PAN Tartarugas Marinhas 2º Ciclo
Diversos eventos foram realizados com o objetivo de divulgar os resultados das ações de longo prazo. Nacionalmente, em 2018, houve a comemoração de 35 milhões de tartarugas marinhas protegidas, com eventos em todas as áreas prioritárias</t>
  </si>
  <si>
    <t>Os problemas enfrentados se referem mais à sinergia entre setores de comunicação das instituições que integram a rede, de modo que possamos ter ações integradas e consequentemente mais eficazes junto aos meios de comunicação de massa.</t>
  </si>
  <si>
    <t>Sandra Tavares</t>
  </si>
  <si>
    <t>Ser criado um grupo de comunicação que integre assessorias das instituições envolvidas na execução das ações do PAN, de modo que se possa pensar estratégias mais eficazes de disseminação das informações, resultados e fases executivas do próprio Plano de Ação Nacional para Conservação das Tartarugas Marinhas.</t>
  </si>
  <si>
    <t>Intensificar a divulgação , de forma integrada intra e interinstitucional, das informações e resultados gerados das atividades de proteção das áreas prioritárias para as tartarugas marinhas</t>
  </si>
  <si>
    <t>Luciana Medeiros (Fundação Pró-TAMAR)</t>
  </si>
  <si>
    <t>Sandra Tavares (Centro TAMAR/ICMBio), Rita Mascarenhas (RETAMANE)</t>
  </si>
  <si>
    <t>Gabriella Pizetta</t>
  </si>
  <si>
    <t>Já foi feito contato prévio com Fundação Pró-Tamar comunicando que será necessária a elaboração dos mapas por estado. Mas, ainda falta o agendamento de reunião específica para tratar do tema e distribuir as tarefas.</t>
  </si>
  <si>
    <t xml:space="preserve">A atualização do guia de diretrizes para licenciamento ambiental foi iniciada, com planejamento e organização das tarefas a serem feitas, além da elaboração de material.
</t>
  </si>
  <si>
    <t xml:space="preserve">Contudo, devido ao elevado número de demandas referentes ao licenciamento, o articulador não teve tempo hábil para realizar reuniões e distribuir tarefas. Além disso, há dependência também da disponibilidade dos demais servidores do Centro e de instituições para passar as informações solicitadas.
</t>
  </si>
  <si>
    <t>Guia de diretrizes para licenciamento ambiental atualizado</t>
  </si>
  <si>
    <t>Universidade da Flórida, Mariana Fuentes, Universidade Central da Florida, Maira Proietti (FURG), NEMA, Eduardo Secchi, Daniela Monteiro (FURG), Sibelle  Villaça ( Leibniz Insitute of Zoo and Wildlife), Sara Vargas (UFES), Eugênia Naro (Museu de História Natural Americano), Andrew D'Matteo</t>
  </si>
  <si>
    <t>O monitoramento da área de atuação da Fundação Pró-TAMAR teve continuidade, dentro do previsto. As atividades de proteção e pesquisa continuaram coletando dados e material para estudos das pesquisas propostas. Todas as instituições de pesquisa e pesquisadores tem projetos de pesquisa no SISBIO e continuam realizando pesquisas dentro destes temas.</t>
  </si>
  <si>
    <t>Trabalhos cientificos publicados, bases de dados cientificos atualizadas, materiais para estudos cientificos coletados e aguardando analise.</t>
  </si>
  <si>
    <t>Dar continuidade às pesquisas voltadas à biologia, ecologia, conservação, interação entre ecologia e sociedade</t>
  </si>
  <si>
    <t xml:space="preserve">
Considerar estudos nas áreas de genética, dinâmica populacional, uso de habitat, hibridização, mudanças climáticas e interações ecológicas</t>
  </si>
  <si>
    <t>4 - Monitoramento e proteção em outras áreas identificadas de reprodução das tartarugas marinhas</t>
  </si>
  <si>
    <t>As informações estão sendo coletadas em artigos, relatórios técnicos, dissertações/teses e compiladas  para serem disponibilizadas.</t>
  </si>
  <si>
    <t>Banco de dados de fontes bibliográficas</t>
  </si>
  <si>
    <t>Gerar e disponibilizar informações sobre as áreas de ocorrência de tartarugas marinhas para subsidiar ações de conservação e políticas públicas</t>
  </si>
  <si>
    <t>Publicações científicas, relatórios técnicos</t>
  </si>
  <si>
    <t>Gabriella Pizetta, Sandra Tavares e Cecília Baptistotte (Centro TAMAR/ICMBio), Eduardo Lima (Fundação Pró-TAMAR), Bruno Stefanis (Biota), Rita Mascarenhas (Guajiru)</t>
  </si>
  <si>
    <t>Simone Almeida Gavilan - UFRNorte, Eduardo Lima - Fundação Pró-TAMAR CE, Prof. Claudio Sampaio - UFAL, Armando J. B. Santos-Fundação Pró-TAMAR-PE/RN, Jozélia Pereira-UFRPE, Edlayne Mendes ITD-PI, Gerlaine Amara da Siva - Ecoassociados -PE e outros membros da RETAMANE</t>
  </si>
  <si>
    <t>Ação continua e executada por todas as instituições que atuam com tartarugas marinhas no Brasil
Ocorre em ações presenciais (solturas de filhotes, ações com escolas, etc) e também via internet, a partir dos perfis da Retamane e  das instituições que a compõem.</t>
  </si>
  <si>
    <t xml:space="preserve">Mais de 4386 pessoas sensibilizadas até dezembro de 2018 no nordeste
</t>
  </si>
  <si>
    <t>Instituto Biota de Conservação</t>
  </si>
  <si>
    <t>É atividade contínua e fundamental. Enfrenta alguns problemas por falta de recursos financeiros e humanos.</t>
  </si>
  <si>
    <t>Centenas de pessoas sensibilizadas</t>
  </si>
  <si>
    <t>Falta de recursos humanos e financeiros</t>
  </si>
  <si>
    <t>Retamane, Centro TAMAR</t>
  </si>
  <si>
    <t>É atividade contínua e fundamental, a partir de ações presenciais (solturas de filhotes, ações com escolas, etc) e também via internet, a partir dos perfis da Retamane e  das instituições que a compõem.</t>
  </si>
  <si>
    <t>Milhares de pessoas sensibilizadas</t>
  </si>
  <si>
    <t>Promover a divulgação das informações / resultados gerados das atividades em áreas identificadas de reprodução das tartarugas marinhas</t>
  </si>
  <si>
    <t>5 - Conservação de áreas de alimentação das tartarugas marinhas</t>
  </si>
  <si>
    <t>Ação não foi iniciada.</t>
  </si>
  <si>
    <t>Definir critérios para a caracterização de áreas prioritárias de alimentação das tartarugas marinhas</t>
  </si>
  <si>
    <t>Gabriella Pizetta (Centro TAMAR/ICMBio), Sarah Vargas (UFES), Camila Domit (UFPR), Liliana Colman (Fundação Pró-Tamar), Danielle Monteiro (NEMA/RS), Rita Mascarenhas (Guajiru)</t>
  </si>
  <si>
    <t>Todas as instituições que atuam com licença Sisbio em áreas de alimentação e em PMP no Brasil com tartarugas marinhas.</t>
  </si>
  <si>
    <t>Atividade em andamento conforme previsto. Há diversos trabalhos com mapeamento de áreas prioritarias de alimentação para as diferentes espécies de tartarugas marinhas, com ênfase em CM e CC, devido à facilidade de acesso à amostras biológicas. Abordagens e métodos distintos vem sendo utilizados, incluindo uso de marcadores troficos, análises de dieta e mesmo uso de transmissores satelitais.</t>
  </si>
  <si>
    <t>Artigos científicos publicados, teses e outros trabalhos acadêmicos já produzidos ou em andamento.
Publicações serão levantadas na próxima monitoria</t>
  </si>
  <si>
    <t>Acredito que ainda há demanda de integração de grupos de pesquisa para estudos de maior abrangência espacial, mas vale destacar que as colaborações melhoraram nos últimos anos.</t>
  </si>
  <si>
    <t xml:space="preserve">Integração com as solicitações no SISBIO para melhor avaliação de trabalhos em andamento. </t>
  </si>
  <si>
    <t>Bruno Giffoni (Fundação Pró-Tamar), Rita Mascarenhas (Guajiru), Sarah Vargas (UFES), Liliana Colman (Fundação Pró-Tamar), Danielle Monteiro (NEMA/RS), Erik Santos (ICMBio/TAMAR), demais instituições que atuam com licença Sisbio em áreas de alimentação e em PMP no Brasil com tartarugas marinhas.</t>
  </si>
  <si>
    <t>Esta estimativa nunca foi real e acredito não refletir os  gastos dos diferentes grupos de pesquisa.</t>
  </si>
  <si>
    <t xml:space="preserve">Ação em andamento conforme previsto, com estudos utilizando diferentes metodologias sendo aplicados para espécie individual ou múltipla, para animais em diferentes fases de desenvolvimento e localizações na costa brasileira e zonas internacionais com conectividade. </t>
  </si>
  <si>
    <t>Artigos científicos e trabalhos acadêmicos em andamento, ainda não publicados.</t>
  </si>
  <si>
    <t>Importante melhoria de comunicação entre os grupos,  no entanto acredito que a retomada de iniciativas como a do artigo de CM anilhadas do ASO são indicativos  de trabalhos integrados relevantes.</t>
  </si>
  <si>
    <t xml:space="preserve">Revisão dos dados no portal da Sea turtle conservation </t>
  </si>
  <si>
    <t>Bruno Giffoni (Fundação Pró-Tamar), Rita Mascarenhas (Guajiru/RETAMANE), Sarah Vargas (UFES), Liliana Colman (Fundação Pró-Tamar), Danielle Monteiro (NEMA/RS), Maira Proietti (FURG), Erik Santos (ICMBio/TAMAR), demais instituições que tem licença do SISBIO para projetos que envolvem análise de conectividade.</t>
  </si>
  <si>
    <t>Recurso não reflete gastos das equipes. Importante destacar os altos custos para este objetivo, se tratando dos transmissores satelitais.</t>
  </si>
  <si>
    <t>Estudos em andamento ou concluídos relativos às 5 espécies que ocorrem no Brasil</t>
  </si>
  <si>
    <t>Dissertações, teses, artigos científicos, incluindo:
BELLINI et al. Distribution and growth rates of immature hawksbill turtles Eretmochelys imbricata in Fernando de Noronha, Brazil. ENDANGERED SPECIES RESEARCH, v. 40, p. 41-52, 2019.
VARGAS et al. Revisiting the genetic diversity and population structure of the critically endangered leatherback turtles in the South-west Atlantic Ocean: insights for species conservation. JOURNAL OF THE MARINE BIOLOGICAL ASSOCIATION OF THE UNITED KINGDOM, v. 1, p. 1-11, 2017.
Outros artigos, que serão levantados na próxima monitoria</t>
  </si>
  <si>
    <t>Sarah Vargas (UFES)</t>
  </si>
  <si>
    <t>Camila Domit (UFPR), Eduardo Lima e Liliana Colman (Fundação Pró-TAMAR), Bruno Stefanis (Biota), Rita Mascarenhas (Guajiru), Cláudio Bellini (Centro TAMAR/ICMBio), Danielle Monteiro (NEMA), Sérgio Estima (NEMA), Leandro Bugoni, Eduardo Secchi, Adalto Bianchini e Gustavo Souza (FURG), Fernando Repinaldo Filho (Parque de Abrolhos/ICMBio), Fabrício Santos (UFMG), Humberto Gitirana (Promontar-Angra), Gisele Lobo Hadju (UERJ), Sibelle Vilaça (BeGenDiv, Alemanha), Camila Mazzoni (BeGenDiv, Alemanha), Estéfane Reis (UERJ), Eugênia Naro-Maciel (AMNH, EUA), Robson Carvalho e Sarah Mendes (UFJF), Jonathas Barreto (UFES), Robson Santos (UFAL)</t>
  </si>
  <si>
    <t>A ação vem sendo acompanhada através de relatórios técnicos, emitidos por  grupos que desenvolvem Monitoramento de praias em todo Brasil</t>
  </si>
  <si>
    <t>Banco de dados sobre encalhes e causa mortis</t>
  </si>
  <si>
    <t>Camila Domit (Paraná), Eduardo Lima (Fundação Pró-TAMAR), Bruno Stefanis (Biota), Rita Mascarenhas (Guajiru), Cláudio Bellini e Cecília Baptistotte (Centro TAMAR/ICMBio), Danielle Monteiro (NEMA/RS)</t>
  </si>
  <si>
    <t>A ação encontra-se em andamento dentro do prazo estabelecido. Apoio prestado através da troca de informações técnicas para reabilitação de animais, bem como atendimentos médico veterinários entre instituições. Elaboração de Manual de protocolos de atendimento.</t>
  </si>
  <si>
    <t>Mapeamento de  Centros de reabilitação existentes por regiões do país  e criação de protocolos de atendimento à encalhes e reabilitação de  tartarugas marinhas.</t>
  </si>
  <si>
    <t>O tema da ação está incluída na ação 7.15, de apoiar a criação de rede nacional de tartarugas marinhas.</t>
  </si>
  <si>
    <t>Rede de conservação e pesquisa</t>
  </si>
  <si>
    <t>Realização de campanhas e programas de sensibilização e educação da população próxima às áreas de alimentação sobre a importância das tartarugas marinhas.</t>
  </si>
  <si>
    <t>Atendimento a escolas, exposições junto à comunidade, palestras, reuniões com pescadores e moradores locais, retorno de tartaruga ao mar, capacitação para pescadores, parceria com outras entidades ambientais, participação em grupo de trabalho de Educação Ambiental.</t>
  </si>
  <si>
    <t>Geração de Renda para comunidades pesqueiras onde os Programas de Conservação das Tartarugas marinhas estão atuando voltados para a proteção de tartarugas marinhas em áreas de Alimentação e descanso. Loja em shopping center para geração de renda para as comunidades pesqueiras locais.</t>
  </si>
  <si>
    <t>Grupos Produtivos das comunidades localizadas nas áreas de alimentação de tartarugas marinhas  organizados e fortalecidos, geração de emprego e renda direto para comunidades costeiras, inclusão social dos familiares de pescadores, inclusão de temas, nos artesatos produzidos, alusivos as tartarugas marinhas. Relatórios mensais sobre andamento de produção (peças produzidas e comercializadas) e geração direta de emprego e renda nos Centro de Visitantes da Fundação Pró-TAMAR.  Loja em shopping center para venda de material artesanal  (Inst. Tart. Delta)</t>
  </si>
  <si>
    <t>Comissão Ilha Ativa/FAUNAMAR,Tartarugas do Delta, Grupo Tartarugas Marinhas - GTAr, Fundação Pró-TAMAR, Projeto Tartarugas Urbanas, Instituto Biota de Conservação, Danielle Monteiro (NEMA/RS)</t>
  </si>
  <si>
    <t>Fundação Pró-TAMAR, UFPR, NEMA/FURG, IPEC, CRAM/FURG, PARNA Abrolhos</t>
  </si>
  <si>
    <t>Litoral do Rio Grande do Sul; Litoral de Santa Catarina, Litoral de São Paulo, Litoral do Espírito Santo, Litoral da Bahia, Litoral de Pernambuco, Litoral do Ceará</t>
  </si>
  <si>
    <t xml:space="preserve">As atividades de marcação e recaptura seguem dentro do previsto. As instituições participantes estão com as licenças do SISBIO atualizadas e o BDCTAMAR está atualizado com os dados dos animais marcados. </t>
  </si>
  <si>
    <t>BDC-TAMAR alimentado com as informações de marcação</t>
  </si>
  <si>
    <t>Kelly Bonach e Cecília Baptistotte (Centro TAMAR/ICMBio)</t>
  </si>
  <si>
    <t>6 - Redução dos impactos da poluição nas tartarugas marinhas</t>
  </si>
  <si>
    <t>Este programa de comunicação, sensibilização e informação para a sociedade é realizado constantemente pelos colaboradores com apoio de parceiros; este é um trabalho contínuo assim como todo programa de educação.</t>
  </si>
  <si>
    <t>Campanhas educativas, trabalhos escritos, folder, cartilhas temáticas em parceria com outras instituições, participação em limpezas de praia, exposições em eventos na faixa de areia focando este assunto. Principais localidades com eventos realizados: Florianópolis/SC, Ubatuba/SP, Vitória/ES, Regência/ES, Guriri/ES, Praia do Forte/BA, Fernando de Noronha/PE</t>
  </si>
  <si>
    <t>Materiais informativos, campanhas educativas e publicações</t>
  </si>
  <si>
    <t>Ação com poucos trabalhos em andamento.</t>
  </si>
  <si>
    <t>Dissertações e artigos. Entre outros: DOMICIANO et al. The green turtle Chelonia mydas as a marine and coastal environmental sentinels: anthropogenic activities and diseases. SEMINA. CIÊNCIAS AGRÁRIAS (ONLINE), v. 38, p. 3417-3434, 2017.
RIZZIet al. Ingestion of plastic marine litter by sea turtles in southern Brazil: abundance, characteristics and potential selectivity. MARINE POLLUTION BULLETIN, v. 140, p. 536-548, 2019.</t>
  </si>
  <si>
    <t>Falta de recursos e grupos de pesquisa na área.</t>
  </si>
  <si>
    <t>Talvez esta ação deva ser reformulada. Mapear as fontes é um trabalho que parte desde a gestão de resíduos até o seu mapeamento no mar/praias e sua interação com as tartarugas. Não sei se cabe dentro do PAN, pois de modo geral se faz apenas a parte de interação.</t>
  </si>
  <si>
    <t>Identificar potenciais fontes de poluição que impactam as tartarugas marinhas</t>
  </si>
  <si>
    <t xml:space="preserve">Inclusão de todas as instituições de pesquisa que estão vinculadas tambem a PMP. </t>
  </si>
  <si>
    <t xml:space="preserve">Os Projetos de Monitoramento de Praia (PMPs), e projetos de monitoramento da Renova desenvolvem análises de marcadores moleculares de efeitos de poluentes, principalmente para C. mydas e C. caretta.
</t>
  </si>
  <si>
    <t>Relatórios, entregues ao IBAMA, dos PMP's: Bacia de Santos, Bacia de Campos/ES, Bacia Potiguar</t>
  </si>
  <si>
    <t xml:space="preserve">Rede Rio Doce-Mar, Instituto Marcos Daniel, demais instituições que executam PMP's, </t>
  </si>
  <si>
    <t>O monitoramento é uma ação contínua, fazendo parte da rotina das instituições.</t>
  </si>
  <si>
    <t>Artigos em elaboração. Artigo publicado: DOMICIANO et al. Chelonid Alphaherpesvirus 5 DNA in Fibropapillomatosis-Affected Chelonia mydas. EcoHealth, p. 1-12, 2019.</t>
  </si>
  <si>
    <t>7 - Aprimoramento das políticas públicas de proteção às tartarugas marinhas</t>
  </si>
  <si>
    <t>Embora essa discussão esteja sendo feita em alguns fóruns científicos, neste momento não há ambiente político-institucional para que essa ação prospere</t>
  </si>
  <si>
    <t>Ambiente político desfavorável a este tipo de demanda</t>
  </si>
  <si>
    <t>Diagnósticos parciais estão sendo elaborados (Ucs, licenciamento, fotopoluição...) mas não um diagnóstico geral</t>
  </si>
  <si>
    <t>Cada diagnóstico parcial já é complexo. Diagnóstico geral talvez inviável no curto prazo.</t>
  </si>
  <si>
    <t>Elaborar diagnósticos para avaliação da eficácia e de lacunas existentes nas políticas públicas para a conservação de tartarugas marinhas, especialmente, dentro dos seguintes temas: UCs, licenciamento ambiental, fotopoluição e zoneamento costeiro</t>
  </si>
  <si>
    <t>Diagnósticos elaborados; Mapa de Ucs com Plano de Manejo incluindo tartarugas marinhas como alvos de conservação</t>
  </si>
  <si>
    <t>Nilamon Leite (ICMBio/TAMAR), Gabriella Pizetta (ICMBio/TAMAR)</t>
  </si>
  <si>
    <t>Gilberto Sales - Centro Tamar/ICMBio</t>
  </si>
  <si>
    <t>Discussão nos CPGs foi paralisada pela extinção (temporária) desses fóruns por parte da SAP/MAPA</t>
  </si>
  <si>
    <t>Falta de sistema de gestão pesqueira federal funcionando.</t>
  </si>
  <si>
    <t>Seguir com a ação e acompanhar ao possível volta dos CPGs como fóruns de gestão pesqueira. Avançar com essa estratégia nas UCs federais que iniciem gestão pesqueira.</t>
  </si>
  <si>
    <t>Propor a inclusão de critérios e limites ambientais para autorização da pesca, como instrumento de conservação das tartarugas marinhas, inclusive nas UCs federais pertinentes (costeiras e marinhas)</t>
  </si>
  <si>
    <t>Nilamon de Oliveira Leite Jr, João Camargo e Gabriella Pizetta (Centro TAMAR); Luiz Rodrigo Maçaneiro, Caiame Januario do Nascimento, Fernando Fiedler, Bruno Giffoni, Jocemar Toamasino, MMA, outros pesquisadores</t>
  </si>
  <si>
    <t>Até agora foi publicada a Portaria Interministerial 74/2017 (anzol circular), e foi articulada a transformação as áreas de desova de tartarugas marinhas em áreas protegidas, e a inclusão de áreas de desova como sítios Ramsar
Ampliação da área de proteção da REBIO Comboios com a delimitação da zona de amortecimento (CIT).</t>
  </si>
  <si>
    <t>Portaria Interministerial 74/2017 (anzol circular)</t>
  </si>
  <si>
    <t>Recomendações e procedimentos incorporados aos processos de licenciamento ambiental, internalizados como instrumentos de gestão ambiental pelos órgãos licenciadores estaduais e IBAMA</t>
  </si>
  <si>
    <t>Ação vem sendo realizada. Foi feita a promoção/divulgação das diretrizes junto a diversos órgãos ambientais estaduais. Contudo, o acompanhamento da adoção das diretrizes nos processos de licenciamento é difícil de ser feita. Está sendo realizado o acompanhamento de alguns processos.</t>
  </si>
  <si>
    <t>101 documentos técnicos emitidos pelo Centro TAMAR em processos de licenciamento</t>
  </si>
  <si>
    <t>O acompanhamento da adoção dos processos de licenciamento é realizada para alguns casos, dependendo do estado em que se localiza o empreendimento, da disponibilidade de servidores do ICMBio para tal acompanhamento, do órgão licenciador, etc.</t>
  </si>
  <si>
    <t>Sandra Tavares, Kelly Bonach, Evandro de Martini e João Camargo (Centro TAMAR/ICMBio), Kleber Oliveira (UAAF-Salvador/ICMBio), Bruno Stefanis (RETAMANE), DILIC/IBAMA, INEA (RJ), IEMA (ES), INEMA (BA), ADEMA (SE), IMA (AL), SUDEMA (PB), IDEMA (RN) e SEMAR (PI).</t>
  </si>
  <si>
    <t>O acompanhamento da adoção das ações vêm sendo realizado pelo Centro TAMAR, com realização de vistorias e reuniões. Apesar de não ser possível o acompanhamento de 100% dos empreendimentos, tem sido feito grande esforço de acompanhamento.</t>
  </si>
  <si>
    <t xml:space="preserve">Acompanhamento da implementação das condicionantes ambientais, medidas mitigadoras e ações de monitoramento em áreas de ocorrência de tartarugas marinhas de vários empreendimentos e programas ao longo do litoral brasileiro. 
</t>
  </si>
  <si>
    <t>Tendo em vista o elevado número de empreendimentos analisados e de relatórios entregues ao Centro Tamar para análise; o escasso quadro de servidores; e em alguns casos, o desconhecimento do teor das licenças emitidas pelos órgãos ambientais, torna-se inviável o acompanhamento de todos os empreendimentos.</t>
  </si>
  <si>
    <t>Notas técnicas e outros documentos relativos a supervisão de empreendimentos em áreas de ocorrência de tartarugas marinhas e reuniões de acompanhamento</t>
  </si>
  <si>
    <t>Cláudio Bellini, Sandra Tavares, Kelly Bonach, Evandro de Martini e João Camargo (Centro TAMAR/ICMBio), Kleber Oliveira (UAAF-Salvador/ICMBio), Bruno Stefanis (RETAMANE), Paulo Lara (Fundação Pró-Tamar)</t>
  </si>
  <si>
    <t>Esta é uma ação contínua, apoiando a criação e gestão de UC, fornecendo subsídios para criação e elaboração de planos de manejo, além de participação no Conselho Gestor das Ucs</t>
  </si>
  <si>
    <t>COMPLEMENTAR LISTA NA RODADA VIRTUAL
Criação de UCs: APAs e MONAS de Trindade/ES e São Pedro e São Paulo/RN; Parque Estadual Ilha das Cobras/PR
- Publicação de Planos de Manejo: Parque Estadual Marinho de Areia Vermelha/PB; APA Fernando de Noronha/PE; ESEC Tubinambás/SP; PARNA Jericoacoara/CE; REBIO Comboios/ES; RESEX de Cassurubá/BA (2019)
Em processo de criação: APA da Foz do Rio Doce/ES
- APAs Marinhas do Estado de São Paulo estão em processo de elaboração de Plano de Manejo
- Participação no Conselho Gestor/apoio à gestão: APAs de Setiba e Conceição da Barra/ES e Parque Estadual Paulo César Vinha/ES, REBIO Comboios/ES, REBIO Santa Isabel/SE, entre outras UCs</t>
  </si>
  <si>
    <t>Contribuir nos processos de criação e gestão das UCs localizadas em áreas de ocorrência das tartarugas marinhas</t>
  </si>
  <si>
    <t>Processos de criação e gestão de UCs fortalecidos e apoiados; Planos de Manejo publicados; UCs criadas</t>
  </si>
  <si>
    <t>Falta de tempo, excesso de demandas e grande abrangência territorial da ação</t>
  </si>
  <si>
    <t>Avaliar exclusão da ação</t>
  </si>
  <si>
    <t>Fazer gestão junto ao GERCO para incorporação de normas de proteção às tartarugas marinhas, com ênfase no zoneamento estadual</t>
  </si>
  <si>
    <t>Normas incorporadas nos Planos de Gestão Integrada</t>
  </si>
  <si>
    <t>Camila Domit (UFPR), Rita Mascarenhas (RETAMANE), Kleber Oliveira (UAAF-Salvador/ICMBio), Rafaella Mourão (ICMBio/CEPNOR)</t>
  </si>
  <si>
    <t>Região Nordeste, Paraná</t>
  </si>
  <si>
    <t>Temos solicitado a incorporação de critérios para proteção das tartarugas marinhas nos Planos de Emergência Individual ao emitirmos manifestação no âmbito do licenciamento ambiental, além de realizarmos, em alguns casos, análise dos próprios Planos de Emergência Individuais elaborados pelas empresas.</t>
  </si>
  <si>
    <t>Ainda não foi feita ação direta para tratativas especificamente para o Plano Nacional de Contingência para Acidentes de Vazamentos de Óleo. Além disso, não é realizado o acompanhamento da maior parte do PEIs elaborados, para verificar se as recomendações foram acatadas, tendo em vista a reduzida equipe do Centro Tamar para tal.</t>
  </si>
  <si>
    <t>Paralisada no âmbito da SAP/MAPA, mas com potencial de ser utilizada nas UCs federais que iniciam gestão pesqueira.</t>
  </si>
  <si>
    <t>Falta de estrutura de gestão pesqueira nacional em funcionamento</t>
  </si>
  <si>
    <t>Seguir com a ação na expectativa que a gestão pesqueira volte a funcionar em níveis minimamente razoáveis</t>
  </si>
  <si>
    <t>Contatos com as instituição para realização de fiscalizações</t>
  </si>
  <si>
    <t>Reuniões com as instituições e realização de algumas operações de fiscalização</t>
  </si>
  <si>
    <t>Ação contínua principalmente nos períodos do Primavera/verão</t>
  </si>
  <si>
    <t>Augusto César Coelho</t>
  </si>
  <si>
    <t>Continuidade das ações de fiscalização com Embarcações e Drones</t>
  </si>
  <si>
    <t>Erik Santos (ICMBio/TAMAR)</t>
  </si>
  <si>
    <t>Antônio de Pádua (ICMBio/REBIO Comboios), Coordenações Regionais da Fundação Pro-Tamar, SAP/MAPA, IBAMA, MMA, MPF, MPE, Polícia Federal e Polícias Ambientais</t>
  </si>
  <si>
    <t>O BDC-TAMAR já se encontra disponível e em uso para a utilização pelo Centro TAMAR.</t>
  </si>
  <si>
    <t>O sistema já se encontra em uso, e 28 grupos já aderiram a ele.</t>
  </si>
  <si>
    <t>Termos de adesão das instituições; Banco de dados em funcionamento</t>
  </si>
  <si>
    <t>Listar na próxima monitoria as instituições que aderiram ao BDC Tamar</t>
  </si>
  <si>
    <t>Alguns protocolos já foram atualizados, e foram realizadas capacitações, como por exemplo, envio dos protocolos para as instituições citadas na ação 7.13, além de ações de capacitação para elas.</t>
  </si>
  <si>
    <t>Detalhar alguns protocolos e se há ações específicas para capacitação.</t>
  </si>
  <si>
    <t>Foi criado o banco de dados de tartarugas marinhas (BDC-TAMAR), com 28 instituições participantes. O próximo passo será organizar uma reunião para promover a integração dessa rede.</t>
  </si>
  <si>
    <t>Adesão das instituições ao BDC-TAMAR.</t>
  </si>
  <si>
    <t>Apoiar a implementação de uma rede nacional de tartarugas marinhas</t>
  </si>
  <si>
    <t>Rede de instituições implementada</t>
  </si>
  <si>
    <t>Rede em funcionamento, com intercâmbio constante de informações, e padronização de informações.
Fortalecimento das políticas públicas.</t>
  </si>
  <si>
    <t xml:space="preserve">Tendo em vista alterações de equipe e de coordenações na DILIC Ibama; alterações na composição do CONAMA, com saída do ICMBio do mesmo; além de número elevado de demandas do articulador desta ação, não foi possível a realização da mesma. </t>
  </si>
  <si>
    <t>Elaborar documento técnico para propor a inserção do tema "impactos da poluição e bioacumulação de compostos químicos em tartarugas marinhas" nos grupos que elaboram as normativas nacionais</t>
  </si>
  <si>
    <t>Documento técnico encaminhado</t>
  </si>
  <si>
    <t>Camila Domit (UFPR)</t>
  </si>
  <si>
    <t>Enviar documento para a Frente Parlamentar do Meio Ambiente e Comissão de Meio Ambiente da Câmara dos Deputados.</t>
  </si>
  <si>
    <t>7. Aprimoramento das políticas públicas de proteção às tartarugas marinhas</t>
  </si>
  <si>
    <t>7.17</t>
  </si>
  <si>
    <t>Fomentar o engajamento de atores sociais na proposição de políticas públicas relacionadas à conservação de tartarugas marinhas</t>
  </si>
  <si>
    <t>Propostas de aprimoramento de políticas públicas</t>
  </si>
  <si>
    <t>Gilberto Sales (ICMBio/TAMAR)</t>
  </si>
  <si>
    <t>não estimado</t>
  </si>
  <si>
    <t>Danielle Monteiro (NEMA/RS), Evandro Martini (ICMBio/TAMAR), Camila Domit (UFPR), Rafaella Mourão (ICMBio/CEPNOR)</t>
  </si>
  <si>
    <t>6. Redução dos impactos da poluição nas tartarugas marinhas</t>
  </si>
  <si>
    <t>6.5</t>
  </si>
  <si>
    <t>Compilar dados de monitoramento de encalhes relacionados à poluição</t>
  </si>
  <si>
    <t>Dados compilados</t>
  </si>
  <si>
    <t>João Camargo (ICMBio/TAMAR)</t>
  </si>
  <si>
    <t>Evandro Martini (ICMBio/TAMAR), Camila Domit (UFPR), Gabriela Pizzetta (ICMBio/TAMAR), Simone Almeida Gavilan (UFRN/PCCB)</t>
  </si>
  <si>
    <t>SITUAÇÃO ATUAL DAS AÇÕES - 2ª MONITORIA (2019)</t>
  </si>
  <si>
    <t>23/11/2020 - 26/11/2020 (virtual)</t>
  </si>
  <si>
    <t>Caracterizar as pescarias que comprovadamente interagem com as tartarugas marinhas e dimensionar o esforço de pesca anualmente.</t>
  </si>
  <si>
    <r>
      <rPr>
        <b/>
        <sz val="11"/>
        <color theme="1"/>
        <rFont val="Calibri"/>
        <family val="2"/>
        <scheme val="minor"/>
      </rPr>
      <t xml:space="preserve">Bruno: </t>
    </r>
    <r>
      <rPr>
        <sz val="11"/>
        <color theme="1"/>
        <rFont val="Calibri"/>
        <family val="2"/>
        <scheme val="minor"/>
      </rPr>
      <t xml:space="preserve">A ação tem progresso parcial, fruto de iniciativas pontuais realizadas por ONGs, Universidades e alguns centros especializados dos governos estaduais e federal que desenvolvem programas específicos que caracterizam as pescarias e dimensionam o esforço pesqueiro em suas localidades de atuação.
</t>
    </r>
    <r>
      <rPr>
        <b/>
        <sz val="11"/>
        <color theme="1"/>
        <rFont val="Calibri"/>
        <family val="2"/>
        <scheme val="minor"/>
      </rPr>
      <t>Nilamon:</t>
    </r>
    <r>
      <rPr>
        <sz val="11"/>
        <color theme="1"/>
        <rFont val="Calibri"/>
        <family val="2"/>
        <scheme val="minor"/>
      </rPr>
      <t xml:space="preserve"> Tenho realizado o levantamento de informação através de entrevistas de desembarque na frota pesqueira do ES. Durante o período foram treinados alguns observadores de bordo para embarque nas frotas de espinhel e de arrasto camarão. 
Gilberto: Ação vem sendo cumprida pelos Centros de Pesquisa do ICMBio, com monitoramento via GEF-Mar.
</t>
    </r>
    <r>
      <rPr>
        <b/>
        <sz val="11"/>
        <color theme="1"/>
        <rFont val="Calibri"/>
        <family val="2"/>
        <scheme val="minor"/>
      </rPr>
      <t>Danielle:</t>
    </r>
    <r>
      <rPr>
        <sz val="11"/>
        <color theme="1"/>
        <rFont val="Calibri"/>
        <family val="2"/>
        <scheme val="minor"/>
      </rPr>
      <t xml:space="preserve"> a equipe do NEMA deu continuidade a caracterização das pescarias que interagem com as tartarugas marinhas e a coleta de dados para estimativa do esforço de pesca, especialmente para as pescarias de emalhe de fundo e espinhel pelágico que atuam no Rio Grande do Sul.  Esta atividade foi realizada de outubro/2019 até março/2020, a partir da realização de embarques com observadores de bordo científicos, entrega e recolhimento de cadernos de bordo e censo semanal das embarcações pesqueiras presentes no Porto de Rio Grande. A partir de abril e estendendo até outubro/2020, os embarques e a entrega e recolhimento de cadernos de bordo foram suspensas devido à pandemia de Covid-19. No final do mês de maio, período de defeso das pescarias de emalhe, a equipe do NEMA, percorreu todos os locais de atracação de barcos de emalhe, nas cidades de Rio Grande e São José do Norte para realização do censo das embarcações de emalhe.  
Camila: Avaliação de desembarque pesqueiro, esforço de pesca e capturas incidentais vem sendo realizada em 10 comunidades pesqueiras artesanais dentro do Projeto Toninha da FMA2 (PR, SP, SC) mas também há levantamentos realizados entre 2018 e 2020 nas demais áreas de ocorrência da toninha (ES, norte do RJ, RS)</t>
    </r>
  </si>
  <si>
    <r>
      <rPr>
        <b/>
        <sz val="11"/>
        <color theme="1"/>
        <rFont val="Calibri"/>
        <family val="2"/>
        <scheme val="minor"/>
      </rPr>
      <t xml:space="preserve">Bruno: </t>
    </r>
    <r>
      <rPr>
        <sz val="11"/>
        <color theme="1"/>
        <rFont val="Calibri"/>
        <family val="2"/>
        <scheme val="minor"/>
      </rPr>
      <t xml:space="preserve">Relatórios publicados e informações disponibilizadas em sites de alguns programas / instituições (ex: Inst. Pesca, FIPERJ, PMAP – Univali)
</t>
    </r>
    <r>
      <rPr>
        <b/>
        <sz val="11"/>
        <color theme="1"/>
        <rFont val="Calibri"/>
        <family val="2"/>
        <scheme val="minor"/>
      </rPr>
      <t>Nilamon:</t>
    </r>
    <r>
      <rPr>
        <sz val="11"/>
        <color theme="1"/>
        <rFont val="Calibri"/>
        <family val="2"/>
        <scheme val="minor"/>
      </rPr>
      <t xml:space="preserve"> Ainda não foi produzido um relatório técnico como produto da ação do GEF-Mar.
</t>
    </r>
    <r>
      <rPr>
        <b/>
        <sz val="11"/>
        <color theme="1"/>
        <rFont val="Calibri"/>
        <family val="2"/>
        <scheme val="minor"/>
      </rPr>
      <t>Camila: Relatórios técnicos Projeto Conservação Toninha/Funbio
Simone:</t>
    </r>
    <r>
      <rPr>
        <sz val="11"/>
        <color theme="1"/>
        <rFont val="Calibri"/>
        <family val="2"/>
        <scheme val="minor"/>
      </rPr>
      <t xml:space="preserve">
-Resumo em congresso -  Rede ASO VIII Jornada de Pesquisa e Conservação de Tartarugas Marinhas no Atlântico Sul Ocidental.
</t>
    </r>
  </si>
  <si>
    <r>
      <rPr>
        <b/>
        <sz val="11"/>
        <color theme="1"/>
        <rFont val="Calibri"/>
        <family val="2"/>
        <scheme val="minor"/>
      </rPr>
      <t xml:space="preserve">Bruno: </t>
    </r>
    <r>
      <rPr>
        <sz val="11"/>
        <color theme="1"/>
        <rFont val="Calibri"/>
        <family val="2"/>
        <scheme val="minor"/>
      </rPr>
      <t xml:space="preserve">Não existe caracterização das pescarias, nem dimensionamento do esforço de pesca em escala nacional. Essas ações pontuais também não estão sendo compiladas num único documento, o que acaba deixando a informação fragmentada. 
</t>
    </r>
    <r>
      <rPr>
        <b/>
        <sz val="11"/>
        <color theme="1"/>
        <rFont val="Calibri"/>
        <family val="2"/>
        <scheme val="minor"/>
      </rPr>
      <t xml:space="preserve">Nilamon: </t>
    </r>
    <r>
      <rPr>
        <sz val="11"/>
        <color theme="1"/>
        <rFont val="Calibri"/>
        <family val="2"/>
        <scheme val="minor"/>
      </rPr>
      <t>Desde novembro de 2020 o monitoramento está paralisado devido a problemas na contratação dos bolsistas coletores.</t>
    </r>
  </si>
  <si>
    <t>Bruno de Barros Giffoni
Nilamon de Oliveira Leite Júnior
Simone Almeida Gavilan
Camila Domit
Danielle Monteiro</t>
  </si>
  <si>
    <t>Relatório final deste tema deve ter como ponto focal o Centro Tamar, com participação do articulador da ação e colaboradores</t>
  </si>
  <si>
    <t>Além dos relatórios incluir como produto as bases de dados online que disponibilizem a todos as informações pertinentes a essa ação</t>
  </si>
  <si>
    <t>Gilberto Sales, Nilamon Leite, Centros Marinhos do ICMBio, NEMA, Camila Domit (CEM/UFPR), Simone Almeida (UFRN), Rita Mascarenhas (Guajiru - PB), Suzana Guimarães (UFF), Alícia Bertoloto (UFF), Programas de Monitoramento da Atividade Pesqueira (PMAP), frutos de condicionantes e desenvolvidos em diferentes Estados
Claudio Sampaio (UFAL/RETAMANE)</t>
  </si>
  <si>
    <r>
      <t xml:space="preserve">Diversas ações de monitoria de frotas pesqueiras estão sendo realizadas pelos colaboradores da ação mas a falta de um programa de levantamento de dados pesqueiros a nível nacional ainda limitam o alcance da ação. </t>
    </r>
    <r>
      <rPr>
        <sz val="11"/>
        <color rgb="FFFF0000"/>
        <rFont val="Calibri"/>
        <family val="2"/>
        <scheme val="minor"/>
      </rPr>
      <t>- Listar quais pescarias prioritárias estão sendo monitoradas</t>
    </r>
  </si>
  <si>
    <t>Ainda não foi produzido um relatório técnico como produto da ação.</t>
  </si>
  <si>
    <t>Ainda não foi possível articular a reunião das informações disponíveis sobre o esforço atual das frotas pesqueiras junto aos colaboradores.</t>
  </si>
  <si>
    <t>Nilamon de Oliveira Leite Júnior</t>
  </si>
  <si>
    <t>Solicitações à SAP realizadas algumas vezes. A SAP se comprometeu com a reedição do Programa este ano de 2020.</t>
  </si>
  <si>
    <r>
      <rPr>
        <b/>
        <sz val="11"/>
        <color theme="1"/>
        <rFont val="Calibri"/>
        <family val="2"/>
        <scheme val="minor"/>
      </rPr>
      <t xml:space="preserve">Gil: </t>
    </r>
    <r>
      <rPr>
        <sz val="11"/>
        <color theme="1"/>
        <rFont val="Calibri"/>
        <family val="2"/>
        <scheme val="minor"/>
      </rPr>
      <t>Participação em reunião sobre o tema em Brasília. Promessas por parte da SAP, sem retorno.</t>
    </r>
  </si>
  <si>
    <r>
      <rPr>
        <b/>
        <sz val="11"/>
        <color theme="1"/>
        <rFont val="Calibri"/>
        <family val="2"/>
        <scheme val="minor"/>
      </rPr>
      <t xml:space="preserve">Gil: </t>
    </r>
    <r>
      <rPr>
        <sz val="11"/>
        <color theme="1"/>
        <rFont val="Calibri"/>
        <family val="2"/>
        <scheme val="minor"/>
      </rPr>
      <t xml:space="preserve">A SAP/MAPA ainda não atendeu a demandas da área de meio ambiente, incluindo essa de reeditar o PROBORDO, reiteradamente solicitado por nós junto à própria SAP.
</t>
    </r>
  </si>
  <si>
    <t>Gilberto Sales
Nilamon de Oliveira Leite Júnior</t>
  </si>
  <si>
    <t>Fazer dessa demanda uma cobrança formal da direção do ICMBio junto à SAP, pois essa ação reflete prioridades de todos os PANs na área marinha.</t>
  </si>
  <si>
    <r>
      <rPr>
        <b/>
        <sz val="11"/>
        <color theme="1"/>
        <rFont val="Calibri"/>
        <family val="2"/>
        <scheme val="minor"/>
      </rPr>
      <t xml:space="preserve">Bruno: </t>
    </r>
    <r>
      <rPr>
        <sz val="11"/>
        <color theme="1"/>
        <rFont val="Calibri"/>
        <family val="2"/>
        <scheme val="minor"/>
      </rPr>
      <t xml:space="preserve">Em função da pandemia de COVID-19 ocorrida nesse ano o programa de marcação executado pela Fundação Projeto Tamar (principal instituição que realiza a marcação de tartarugas marinhas no Brasil) esteve bastante reduzido em alguns meses, porém não paralisou
</t>
    </r>
    <r>
      <rPr>
        <b/>
        <sz val="11"/>
        <color theme="1"/>
        <rFont val="Calibri"/>
        <family val="2"/>
        <scheme val="minor"/>
      </rPr>
      <t xml:space="preserve">Nilamon: </t>
    </r>
    <r>
      <rPr>
        <sz val="11"/>
        <color theme="1"/>
        <rFont val="Calibri"/>
        <family val="2"/>
        <scheme val="minor"/>
      </rPr>
      <t>Realizamos 2 embarques na frota de espinhel de dourado, com captura de 3 L. olivacea, sendo duas marcadas. Também realizamos 5 embarques na frota camaroeira, sem captura de tartarugas marinhas. 
Danielle: Realizamos embarques na frota de espinhel pelágico e emalhe de fundo, com marcação de tartarugas e coleta de amostras biológicas</t>
    </r>
  </si>
  <si>
    <r>
      <rPr>
        <b/>
        <sz val="11"/>
        <color theme="1"/>
        <rFont val="Calibri"/>
        <family val="2"/>
        <scheme val="minor"/>
      </rPr>
      <t xml:space="preserve">Bruno: </t>
    </r>
    <r>
      <rPr>
        <sz val="11"/>
        <color theme="1"/>
        <rFont val="Calibri"/>
        <family val="2"/>
        <scheme val="minor"/>
      </rPr>
      <t xml:space="preserve">Bases de dados (BDC Tamar e SITAMAR) alimentadas com as informações; Relatório técnico-científico 2020 da Fundação Projeto Tamar
</t>
    </r>
    <r>
      <rPr>
        <b/>
        <sz val="11"/>
        <color theme="1"/>
        <rFont val="Calibri"/>
        <family val="2"/>
        <scheme val="minor"/>
      </rPr>
      <t>Nilamon e Danielle</t>
    </r>
    <r>
      <rPr>
        <sz val="11"/>
        <color theme="1"/>
        <rFont val="Calibri"/>
        <family val="2"/>
        <scheme val="minor"/>
      </rPr>
      <t>: Ainda não foi produzido um relatório técnico como produto da ação</t>
    </r>
  </si>
  <si>
    <t>Esse ano, especificamente, a execução dessa ação foi afetada devido a pandemia (COVID – 19)</t>
  </si>
  <si>
    <t>Bruno de Barros Giffoni
Nilamon de Oliveira Leite Júnior</t>
  </si>
  <si>
    <t>Relatórios parciais refletem o contexto local em detalhes. Avaliar o relatório nacional a ser produzido, em conversa com Camila Domit, Bruno Giffoni e Nilamon Leite Jr.</t>
  </si>
  <si>
    <t>Dar continuidade à coleta de dados biológicos e marcação de tartarugas marinhas capturadas incidentalmente na pesca</t>
  </si>
  <si>
    <t>Nilamon Leite (Centro TAMAR), Centros Marinhos do ICMBio, Ibama, NEMA, Instituto Albatroz, Univali, MAPA, Camila Domit (UFPR)</t>
  </si>
  <si>
    <t xml:space="preserve">Solicitações à SAP realizadas algumas vezes. 
</t>
  </si>
  <si>
    <t>Ainda não foi produzido um documento como produto da ação, nem foram realizadas reuniões específicas sobre isso a nível nacional.</t>
  </si>
  <si>
    <t>Não há iniciativas nacionais para a implementação de um sistema de estatística pesqueira nacional em discussão no momento.</t>
  </si>
  <si>
    <r>
      <t xml:space="preserve">Localmente, tenho participado da formação de uma rede para coleta de dados pesqueiros a nível estadual para o Espírito Santo. Foi criada a ação </t>
    </r>
    <r>
      <rPr>
        <sz val="11"/>
        <color rgb="FFFF0000"/>
        <rFont val="Calibri"/>
        <family val="2"/>
        <scheme val="minor"/>
      </rPr>
      <t>1.10 para a escala regional</t>
    </r>
  </si>
  <si>
    <t>O sistema PREPS está passando por reformulações dentro da Secretaria de Aquicultura e Pesca (SAP), porém não há informações sobre o andamento dessas ações. Recentemente houve uma consulta ao ICMBio para indicar uma lista de servidores que teriam acesso ao sistema, mas não houve retorno por parte da SAP sobre isso.</t>
  </si>
  <si>
    <t>Foi realizada uma consulta junto a SAP para acesso ao sistema, uma vez que o articulador da ação possuía senha de acesso para o sistema, mas ainda não houve resposta.</t>
  </si>
  <si>
    <t xml:space="preserve">A partir de 2018, várias frotas pesqueiras de espinhel de fundo (embarcações entre 8 e 10m) cuja interação com tartarugas marinhas é baixa ou desconhecida, serão obrigadas utilizar PREPS ao atuarem na pesca de espécies ameaçadas. No ES, a frota camaroeira teve sua adesão obrigatória ao PREPS para embarcações prorrogada para o fim de 2022. </t>
  </si>
  <si>
    <t>Normas de Pesca publicadas PORTARIA INTERMINISTERIAL Nº 47, DE 11 DE SETEMBRO DE 2018 e outras.</t>
  </si>
  <si>
    <t>Os contatos realizados junto a SAP informam que o sistema PREPS está passando por uma reformulação para acrescentar novas tecnologias de monitoramento, mas até o momento nenhuma ação concreta foi reportada.</t>
  </si>
  <si>
    <t>Não foram desenvolvidos protocolos para o cumprimento dessa ação. Tem sido inseridas ações de estatística pesqueira em termos de referência de licenciamento ambiental</t>
  </si>
  <si>
    <t>Não foram realizadas reuniões para tratar do assunto no período.</t>
  </si>
  <si>
    <t>Ação agrupada com a 1.10.</t>
  </si>
  <si>
    <r>
      <rPr>
        <b/>
        <sz val="11"/>
        <color theme="1"/>
        <rFont val="Calibri"/>
        <family val="2"/>
        <scheme val="minor"/>
      </rPr>
      <t xml:space="preserve">Rafaella: </t>
    </r>
    <r>
      <rPr>
        <sz val="11"/>
        <color theme="1"/>
        <rFont val="Calibri"/>
        <family val="2"/>
        <scheme val="minor"/>
      </rPr>
      <t xml:space="preserve">No caso do Norte foram realizados embarques e registrado, sempre que há, a ocorrência de tartarugas. Com a pandemia, os embarques foram interrompidos.
</t>
    </r>
    <r>
      <rPr>
        <b/>
        <sz val="11"/>
        <color theme="1"/>
        <rFont val="Calibri"/>
        <family val="2"/>
        <scheme val="minor"/>
      </rPr>
      <t>Nilamon:</t>
    </r>
    <r>
      <rPr>
        <sz val="11"/>
        <color theme="1"/>
        <rFont val="Calibri"/>
        <family val="2"/>
        <scheme val="minor"/>
      </rPr>
      <t xml:space="preserve"> Tenho realizado o levantamento de informação através de entrevistas de desembarque na frota pesqueira do ES. 
Danielle: Embarques suspensos devido à pandemia
</t>
    </r>
    <r>
      <rPr>
        <b/>
        <sz val="11"/>
        <color theme="1"/>
        <rFont val="Calibri"/>
        <family val="2"/>
        <scheme val="minor"/>
      </rPr>
      <t>Bruno Giffoni:</t>
    </r>
    <r>
      <rPr>
        <sz val="11"/>
        <color theme="1"/>
        <rFont val="Calibri"/>
        <family val="2"/>
        <scheme val="minor"/>
      </rPr>
      <t xml:space="preserve"> a Fundação Projeto Tamar segue fazendo a caracterização e dimensionando o esforço de pesca em alguns locais onde atuam e, sugeriu que incluisse como futura colaboradora a Danielle Monteiro do Núcleo de Educação e Monitoramento Ambiental (NEMA), no Rio Grande do Sul. O NEMA já faz, há muitos anos, a caracterização e dimensionamento do esforço de pesca de algumas pescarias no Rio Grande - RS</t>
    </r>
  </si>
  <si>
    <r>
      <rPr>
        <b/>
        <sz val="11"/>
        <color theme="1"/>
        <rFont val="Calibri"/>
        <family val="2"/>
        <scheme val="minor"/>
      </rPr>
      <t xml:space="preserve">Rafaella: </t>
    </r>
    <r>
      <rPr>
        <sz val="11"/>
        <color theme="1"/>
        <rFont val="Calibri"/>
        <family val="2"/>
        <scheme val="minor"/>
      </rPr>
      <t xml:space="preserve">Registros de ocorrência
</t>
    </r>
    <r>
      <rPr>
        <b/>
        <sz val="11"/>
        <color theme="1"/>
        <rFont val="Calibri"/>
        <family val="2"/>
        <scheme val="minor"/>
      </rPr>
      <t xml:space="preserve">Nilamon: </t>
    </r>
    <r>
      <rPr>
        <sz val="11"/>
        <color theme="1"/>
        <rFont val="Calibri"/>
        <family val="2"/>
        <scheme val="minor"/>
      </rPr>
      <t xml:space="preserve">Ainda não foi produzido um relatório técnico como produto da ação.                      </t>
    </r>
  </si>
  <si>
    <r>
      <rPr>
        <b/>
        <sz val="11"/>
        <color theme="1"/>
        <rFont val="Calibri"/>
        <family val="2"/>
        <scheme val="minor"/>
      </rPr>
      <t xml:space="preserve">Rafaella: </t>
    </r>
    <r>
      <rPr>
        <sz val="11"/>
        <color theme="1"/>
        <rFont val="Calibri"/>
        <family val="2"/>
        <scheme val="minor"/>
      </rPr>
      <t xml:space="preserve">Problemas orçamentários, na maioria das vezes. Interrupção dos embarques com a pandemia.
</t>
    </r>
    <r>
      <rPr>
        <b/>
        <sz val="11"/>
        <color theme="1"/>
        <rFont val="Calibri"/>
        <family val="2"/>
        <scheme val="minor"/>
      </rPr>
      <t>Nilamon:</t>
    </r>
    <r>
      <rPr>
        <sz val="11"/>
        <color theme="1"/>
        <rFont val="Calibri"/>
        <family val="2"/>
        <scheme val="minor"/>
      </rPr>
      <t xml:space="preserve"> Desde novembro de 2020 o monitoramento está paralisado devido a problemas na contratação dos bolsistas coletores.              </t>
    </r>
    <r>
      <rPr>
        <b/>
        <sz val="11"/>
        <color theme="1"/>
        <rFont val="Calibri"/>
        <family val="2"/>
        <scheme val="minor"/>
      </rPr>
      <t xml:space="preserve"> </t>
    </r>
  </si>
  <si>
    <t>Rafaella Mourão Frazão
Nilamon de Oliveira Leite Júnior</t>
  </si>
  <si>
    <t>Relatório técnico com índices de capturas por esforço para cada pescaria</t>
  </si>
  <si>
    <t>Danielle Monteiro (NEMA)</t>
  </si>
  <si>
    <t>Desenvolver, difundir e implementar medidas mitigadoras (incluindo proposição de áreas e períodos de exclusão de pesca) para as diferentes pescarias que interagem com as tartarugas marinhas, em fóruns nacionais ou internacionais</t>
  </si>
  <si>
    <t xml:space="preserve">Não tenho conhecimento de ações recentes para o cumprimento desta ação desde a última monitoria. </t>
  </si>
  <si>
    <t>O articulador não conseguiu articular ações de difusão de medidas mitigadoras no período, nem individualmente, nem com a colaboração de parceiros.</t>
  </si>
  <si>
    <t>Reuniões técnicas, Grupos de Trabalho, Documentos com medidas mitigadoras propostas ou adotadas</t>
  </si>
  <si>
    <r>
      <rPr>
        <b/>
        <sz val="11"/>
        <color theme="1"/>
        <rFont val="Calibri"/>
        <family val="2"/>
        <scheme val="minor"/>
      </rPr>
      <t xml:space="preserve">Gil: </t>
    </r>
    <r>
      <rPr>
        <sz val="11"/>
        <color theme="1"/>
        <rFont val="Calibri"/>
        <family val="2"/>
        <scheme val="minor"/>
      </rPr>
      <t>Fundação Pro-Tamar e Projeto Albatroz participando de certificação de pesca no litoral do RN e nas APAs e MONAs de Trindade e São Pedro e São Paulo.</t>
    </r>
    <r>
      <rPr>
        <b/>
        <sz val="11"/>
        <color theme="1"/>
        <rFont val="Calibri"/>
        <family val="2"/>
        <scheme val="minor"/>
      </rPr>
      <t xml:space="preserve">
Camila: </t>
    </r>
    <r>
      <rPr>
        <sz val="11"/>
        <color theme="1"/>
        <rFont val="Calibri"/>
        <family val="2"/>
        <scheme val="minor"/>
      </rPr>
      <t xml:space="preserve">Articulação em andamento para certificação no PR, para pesca artesanal
</t>
    </r>
    <r>
      <rPr>
        <b/>
        <sz val="11"/>
        <color theme="1"/>
        <rFont val="Calibri"/>
        <family val="2"/>
        <scheme val="minor"/>
      </rPr>
      <t>Simone:</t>
    </r>
    <r>
      <rPr>
        <sz val="11"/>
        <color theme="1"/>
        <rFont val="Calibri"/>
        <family val="2"/>
        <scheme val="minor"/>
      </rPr>
      <t xml:space="preserve">
Vem sendo realizadas as seguintes atividades:
-Análise dos  Diagnósticos de Pesca nas Comunidades Pesqueiras;
- Orientações de dissertação de mestrado na área;
- Participação membros PAN em Reuniões do REBYC ;</t>
    </r>
  </si>
  <si>
    <r>
      <rPr>
        <b/>
        <sz val="11"/>
        <color theme="1"/>
        <rFont val="Calibri"/>
        <family val="2"/>
        <scheme val="minor"/>
      </rPr>
      <t xml:space="preserve">Nilamon: </t>
    </r>
    <r>
      <rPr>
        <sz val="11"/>
        <color theme="1"/>
        <rFont val="Calibri"/>
        <family val="2"/>
        <scheme val="minor"/>
      </rPr>
      <t xml:space="preserve">Ainda não foi produzido um relatório técnico como produto da ação.
</t>
    </r>
    <r>
      <rPr>
        <b/>
        <sz val="11"/>
        <color theme="1"/>
        <rFont val="Calibri"/>
        <family val="2"/>
        <scheme val="minor"/>
      </rPr>
      <t xml:space="preserve">Simone: </t>
    </r>
    <r>
      <rPr>
        <sz val="11"/>
        <color theme="1"/>
        <rFont val="Calibri"/>
        <family val="2"/>
        <scheme val="minor"/>
      </rPr>
      <t xml:space="preserve">Diagnósticos de pesca para o litoral do RN e Ceará;
Resumos em eventos científicos;
Dissertações. </t>
    </r>
    <r>
      <rPr>
        <sz val="11"/>
        <color rgb="FFFF0000"/>
        <rFont val="Calibri"/>
        <family val="2"/>
        <scheme val="minor"/>
      </rPr>
      <t xml:space="preserve">- </t>
    </r>
    <r>
      <rPr>
        <sz val="11"/>
        <rFont val="Calibri"/>
        <family val="2"/>
        <scheme val="minor"/>
      </rPr>
      <t>LISTAR</t>
    </r>
  </si>
  <si>
    <t>Iniciativas em andamento em vários estados, como RN, PR, e em UCs federais, mas ainda incipientes no Brasil</t>
  </si>
  <si>
    <t>Nilamon de Oliveira Leite Júnior, Simone Almeida Gavilan</t>
  </si>
  <si>
    <t>Bruno Stefanis: Realizada a campanha Informativa Encalhou?! no 4º trimestre de 2019 visitando três municípios (Maceió, Marechal Deodoro e Coqueiro Seco) no entorno da lagoa Mundaú e no litoral sul no município de Coruripe no 1º trimestre de 2020. 
Eduardo Lima: 1.Realização de palestras cujo o tema principal foi sobre a conservação das tartarugas marinhas; 2. Desenvolvimento de campanhas voltadas para público em geral; 3.Atividades para estudantes de escolas públicas e particulares; 4. Realização de atividade de valoração da cultura regional; 6. Exposições sobre aspectos biológicos e conservação de tartarugas marinhas; 7. Capacitação de Grupos Especiais para resgate de tartarugas marinhas, formação de rede de monitores para proteção das tartarugas marinhas</t>
  </si>
  <si>
    <t>Bruno Stefanis: Relatórios fotográficos e colagem de cartazes com orientações em casa do encalhe e captura acidental de tartarugas e mamíferos aquáticos.
Eduardo Lima: Relatórios Anuais das ações realizadas</t>
  </si>
  <si>
    <t>Bruno Stefanis: Tínhamos oficinas com as comunidades e agentes públicos ligados ao meio ambiente, mas a pandemia nos fez adiar essas ações para depois das eleições.
Eduardo Lima: Algumas atividades deixaram de ocorrer ou foram adiadas por conta da Pandemia do Covid 19</t>
  </si>
  <si>
    <t>Bruno Stefanis Santos Pereira de Oliveira, Eduardo Lima</t>
  </si>
  <si>
    <t>Inst. Tartarugas do Delta, Fundação Pró-TAMAR, Projeto Tartarugas Urbanas, Instituto Biota de Conservação, Kelly Bonach (Centro TAMAR/ICMBio), Camila Domit (UFPR), IPAS - PB, NEMA, FURG - Projeto Parceiros do Mar</t>
  </si>
  <si>
    <r>
      <rPr>
        <b/>
        <sz val="11"/>
        <color theme="1"/>
        <rFont val="Calibri"/>
        <family val="2"/>
        <scheme val="minor"/>
      </rPr>
      <t xml:space="preserve">Danielle: </t>
    </r>
    <r>
      <rPr>
        <sz val="11"/>
        <color theme="1"/>
        <rFont val="Calibri"/>
        <family val="2"/>
        <scheme val="minor"/>
      </rPr>
      <t>a equipe do NEMA realiza a capacitação dos pescadores para o manejo correto das tartarugas marinhas a bordo das embarcações, nos embarques monitorados por observadores de bordo científicos. Esta atividade foi realizada de outubro/2019 até março/2020 em embarques realizados nas pescarias de emalhe de fundo e espinhel pelágico, no Rio Grande do Sul. A partir de abril e estendendo até outubro/2020, os embarques foram suspensos devido à pandemia de Covid-19.
Eduardo Lima: 1. Desenvolvimento de campanhas ao longo das áreas de atuação institucional, com ações direcionadas para pescadores das áreas de atuação institucional para sensibilizar sobre a importância de devolver vivas para o oceano as tartarugas marinhas capturadas incidentalmente nas pescarias. 2. Capacitação de instituições para resgate de animais vivos.</t>
    </r>
  </si>
  <si>
    <t>Danielle: Ainda não foi produzido um relatório técnico como produto da ação.
Eduardo Lima: Campanhas realizadas; Capacitações de instituições para resgate realizadas; Relatórios anuais institucionais</t>
  </si>
  <si>
    <t>Nilamon: Não tenho participado de inciativas de capacitação de pescadores em boas práticas no momento.  Eduardo Lima: Devido a pandemia do COVID 19 algumas atividades foram suspensas e deverão retornar após orientação das autoridades de saúde. Outras ações estão sendo realizadas de forma parcial como por exemplo identificação de lideranças comunitária que possam atuar como colaborador.</t>
  </si>
  <si>
    <t>Danielle Monteiro, Eduardo Lima, Nilamon Leite Jr.</t>
  </si>
  <si>
    <t>Nilamon: Durante o período o articulador da ação realizou alguns treinamentos com alguns observadores de bordo para embarque nas frotas de espinhel e de arrasto camarão. 
Danielle: Durante o período, houve treinamento para embarque na frota de emalhe de fundo e espinhel pelágico.</t>
  </si>
  <si>
    <t>Nenhum relatório com o produto da ação foi produzido.</t>
  </si>
  <si>
    <t>Ainda não foi possível articular a reunião das informações disponíveis sobre a ação junto aos colaboradores. Embarques variam bastante a cada ano, dependendo de fianciamento, e mais ainda em 2020 com a pandemia.</t>
  </si>
  <si>
    <t>Nilamon de Oliveira Leite Júnior e Danielle Monteiro</t>
  </si>
  <si>
    <t>Campanhas e estratégias de capacitação de observadores</t>
  </si>
  <si>
    <t>Durante o período o articulador da ação não participou de nenhum fórum que tratasse especificamente da promoção da adoção de medidas mitigadoras. 
Gilberto e Bruno participaram em reunião de grupo de trabalho do ICCAT, no Uruguai. Nilamon participou em workshop internacional do ICCAT na Espanha (jan/2020).</t>
  </si>
  <si>
    <t>Ainda não foi possível articular a reunião das informações disponíveis sobre a ação junto aos colaboradores.</t>
  </si>
  <si>
    <t>Ação agrupada com a 2.1.</t>
  </si>
  <si>
    <t>Ação em andamento. Em função da pandemia, algumas atividades de monitoramento da temporada 20/21 foram reprogramadas, por recomendação e regras de segurança do Ministério de Saúde e OMS. Em alguns locais, não houve mudanças.</t>
  </si>
  <si>
    <t>Relatório Anual de Pesquisa e Conservação da Fundação Pró-Tamar</t>
  </si>
  <si>
    <t>Maria Ângela Marcovaldi</t>
  </si>
  <si>
    <t>O Programa de Marcação transcorreu normalmente durante o período, porém será impactado para o período 20/21 devido às restrições impostas pela Pandemia. Algumas regiões monitoradas pela instituição que atua na maioria das áreas prioritárias tiveram algumas ações suspensas, como os litorais norte da Bahia, Sergipe e Rio Grande do Norte. No litoral norte do ES e Fernando de Noronha deverão ter as atividades de marcação seguindo a metodologia do programa. As atividades na Ilha de Trindade seguem suspensas por ordem da Marinha do Brasil. Foram flagradas 1.365 femeas  no período entre outubro/19 e setembro/20. Destas femeas,  cerca de 600 foram marcadas pela primeira e os demais registros foram de animais que foram marcados em temporadas anteriores ou que foram vistos mais de uma vez no periodo</t>
  </si>
  <si>
    <t xml:space="preserve">Relatório Anual de Pesquisa e Conservação da Fundação Pró-Tamar. </t>
  </si>
  <si>
    <t>Problemas no financiamento da ação vão impactar a ação em algumas regiões. No ES e Fernando de Noronha a ação vai ter continuidade, sem alterações.</t>
  </si>
  <si>
    <t>A ação transcorria sem problemas, porém as restrições impostas pela pandemia afetaram o financiamento da ação e este impacto deve ser sentido ainda por algum período após o fim da pandemia.</t>
  </si>
  <si>
    <t>Ação em andamento. Entre abril/2020 e outubro/2020 recuo de algumas ações em função da pandemia COVID-19. Neste período, as ações que incluíam atendimentos a grupos e agregações de público não foram realizadas (mas muitas ações foram adequadas e/ou realizadas por meio virtual).</t>
  </si>
  <si>
    <t>1. Exposições e atendimentos orientados realizados nos Centros de Visitantes/FPT; 2. Programa “Nossa praia é a vida” com ações executadas nas adjacências das principais áreas de reprodução e com a participação dos usuários de praias (turistas, veranistas e moradores locais) – realização de caminhada dos filhotes; campanhas educativas, Abordagens educativas; 3. Palestras ministradas nos Centros de Visitantes/FPT, em centros de ensino, associações, dentre outras organizações; 4. As ações realizadas e os produtos alcançados estão detalhadamente relatados no Relatório Técnico Anual da Fundação Projeto Tamar 2019; 5. Relatório Técnico Anual da Fundação Projeto Tamar 2020 (em andamento)</t>
  </si>
  <si>
    <t>Entre abril/2020 e outubro/2020 recuo de algumas ações em função da pandemia COVID-19. Neste período, as ações que incluíam atendimentos a grupos e agregações de público não foram realizadas (mas muitas ações foram adequadas e/ou realizadas por meio virtual).</t>
  </si>
  <si>
    <t>Ação em andamento com diversos programas, conforme detalhado nos produtos</t>
  </si>
  <si>
    <t>1. Geração de dezenas de empregos diretos, onde estão inseridos usuários dos serviços, programas e projetos, prestados em conformidade com a Política Nacional de Assistência Social – PNAS (ano 2019); 2. Geração de renda para pessoas das comunidades costeiras através da criação e manutenção de Grupos Produtivos de artesanato locais; 3. Apoio a Grupos Esportivos, Musicais e de Valorização Cultural; 4. Fomento de reuniões com grupos organizados para estabelecimento de parcerias que visam aprimorar a geração de renda com artesanato (técnica, comunicação e econômica) e turismo; 5. Conversas informais sobre a pesca local e o modo de vida das comunidades pesqueiras; 6. Produção de Fotos; 7. Relatório Anual de atividades institucionais da Fundação Pro-Tamar</t>
  </si>
  <si>
    <t>Algumas atividades estão temporariamente suspensas por conta da Pandemia do Covid 19.</t>
  </si>
  <si>
    <t>Eduardo Lima</t>
  </si>
  <si>
    <t>Joca Thomé - Centro TAMAR</t>
  </si>
  <si>
    <t>Luciana Medeiros - Fundação Pró-TAMAR</t>
  </si>
  <si>
    <t>Sandra Tavares (ICMBio/TAMAR), Rita Mascarenhas (RETAMANE)</t>
  </si>
  <si>
    <t>Devido a pandemia, algumas atividades de divulgação foram temporariamente suspensas ou foram adaptadas ao cenário de distanciamento social atrelado ao crescimento de canais de comunicação virtuais.</t>
  </si>
  <si>
    <t>Artigos publicados em periódicos científicos, conteúdo informativo publicado no site e mídias sociais (Facebook, Instagram, Youtube) das instituições envolvidas nas ações do PAN, material educativo (cartilhas, infográficos, boletim informativo), e releases para imprensa. Colocar no banco de produtos os links das páginas e redes sociais das instituições.</t>
  </si>
  <si>
    <t>A criação de um grupo de comunicação que integre assessorias das instituições envolvidas na execução das ações do PAN, de modo que se possa pensar estratégias mais eficazes de disseminação das informações, resultados e fases executivas do próprio Plano de Ação Nacional para Conservação das Tartarugas Marinhas, conforme previsto nas observações da matriz de planejamento, está em processo de construção.</t>
  </si>
  <si>
    <t>Os mapas de relevância serão elaborados como parte da atividade de revisão do Guia de Licenciamento Tartarugas Marinhas</t>
  </si>
  <si>
    <t>Ainda estamos na fase de levantamento dos dados</t>
  </si>
  <si>
    <t>Alteração na forma de atuação devido à Pandemia; falta de tempo do articulador (sobrecarga de trabalho); dependência do recebimento das informações de outras instituições.</t>
  </si>
  <si>
    <t>A princípio estes mapas farão parte do Guia de Licenciamento. Avaliar se mantém como um produto em separado mesmo. Mas, mesmo estando no Guia pode-se avaliar outras formas de divulgação dos mapas, como no site do Centro, etc.</t>
  </si>
  <si>
    <t>Mapa de relevância e sensibilidade</t>
  </si>
  <si>
    <t>Alteração do prazo previsto para fim da ação para dezembro de 2021</t>
  </si>
  <si>
    <t>Sugiro a inclusão de mais integrantes do Centro TAMAR, como o analista Erik Allan P. dos Santos</t>
  </si>
  <si>
    <t>Trata-se da atualização do Guia de Licenciamento Tartarugas Marinhas</t>
  </si>
  <si>
    <t>Estamos na fase de levantamento de informações técnicas atualizadas, dos dados de reprodução e de atuação de instituições de monitoramento de praias, esboços de mapas de áreas de uso no mar.</t>
  </si>
  <si>
    <t>Alteração na forma de atuação devido à Pandemia; falta de tempo do articulador (sobrecarga de trabalho); dependência do recebimento das informações de outras instituições e volume de informações a serem analisadas.</t>
  </si>
  <si>
    <t>Erik Santos, Sandra Tavares e Evandro de Martini (Centro TAMAR/ICMBio), DIBIO/ICMBio (CGPEQ, CGCON, CGIMP), Fundação Pró-TAMAR, RETAMANE (Rede de Conservação de Tartarugas Marinhas do Nordeste)</t>
  </si>
  <si>
    <t>Considerar estudos nas áreas de genética, dinâmica populacional, uso de habitat, hibridização, mudanças climáticas e interações ecológicas</t>
  </si>
  <si>
    <t>Ação em andamento junto a diversos parceiros</t>
  </si>
  <si>
    <t>Trabalhos publicados em jornais especializados e apresentações em congressos.</t>
  </si>
  <si>
    <t>Em algumas pesquisas, a coleta e processamento de amostras biológicas esteve suspensa no período de abril a outubro/2020 devido às restrições impostas pela pandemia de Covid-19.</t>
  </si>
  <si>
    <t>Neca Marcovaldi, Dani Monteiro, Sibele Vilaça</t>
  </si>
  <si>
    <t xml:space="preserve">Sibele: Formação de um grupo coordenado entre pesquisadores trabalhando com genética para troca de informações sobre marcadores moleculares, coordenação de projetos, e possibilidades de colaboração. </t>
  </si>
  <si>
    <t>Mariana Fuentes (Faculdade Estadual da Flórida), Universidade Central da Flórida, Maira Proietti (FURG), NEMA, Eduardo Secchi, Daniela Monteiro (FURG), Sibelle  Villaça ( Leibniz Insitute of Zoo and Wildlife), Sara Vargas (UFES), Eugênia Naro (Museu de História Natural Americano), Andrew D'Matteo</t>
  </si>
  <si>
    <t>Vem sendo realizadas as seguintes atividades:
- Solicitação, por parte do Centro Tamar, de estudos de telemetria satelital de tartarugas marinhas em processos de licenciamento ambiental, em especial nas atividades de pesquisa sísmica e portos.
-  Compilação dos dados, por parte do Centro Tamar, para o estabelecimento das  principais áreas de uso das tartarugas marinhas, no mar.
- Análise dos dados de encalhes através das informações geradas pelos  Projetos de Monitoramento de Praia – PMPs - no Brasil. 
- Atualização das  áreas de reprodução de tartarugas marinhas, junto às instituições de pesquisa, para serem inseridas   no Guia de Licenciamento.
- Utilização dos dados do  BDC TAMAR.
- Elaboração de proposta de Instrução Normativa para o RN, com orientações para o licenciamento ambiental no Litoral do Rio Grande do Norte, com o objetivo de assegurar a reprodução das tartarugas marinhas nas praias e adjacências. Elaborada através de oficinas realizadas com 07 instituições de ensino e pesquisa (UFRN e UERN), do governo federal (ICMBio) e estadual (IDEMA),Fundação PRÓ TAMAR e Centro TAMAR,  além de 04 organizações não governamentais que atuam com reprodução de tartarugas marinhas.
Criada  com base nas Diretrizes para elaboração e execução de Programas de Monitoramento de Praia (PMPs-ICMBio); Plano de Ação Nacional para Conservação das Tartarugas Marinhas e o Guia de Diretrizes de Prevenção e Proteção à Erosão Costeira.
- Publicação de duas resoluções do Conselho de Meio Ambiente de Alagoas (CEPRAM) a 01 e 02/2020 que prevê e regulamenta o molestamento de peixes-boi e tartarugas marinhas em todo Estado de Alagoas, e uma que regulamentam o trânsito de embarcações no sul da APA costa dos corais para evitar colisões com animais marinhos;
- Envolvimento das instituições UFAL e Instituto Biota na compilação de dados pretéritos – desde 2016 -  da UC e discussão de aprovação da UC Arie das tartarugas marinhas – envolvendo o MPF-  no Estado de Alagoas, 
 – Mobilização das Redes de tartarugas marinhas – RETAMANE - e Rede de Mamíferos Aquáticos para promover a inclusão de condicionantes voltadas para trabalhos com tartarugas, mamíferos e aves no diagnóstico das bacias sedimentares de SE/AL e Jacuipe realizados pelo MMA e MME.</t>
  </si>
  <si>
    <t>Artigos científicos;
Resumos em eventos científicos;
Dissertações e Teses.
Minutas de Instruções Normativas;
Resoluções municipais e estaduais.</t>
  </si>
  <si>
    <t>Simone Almeida Gavilan</t>
  </si>
  <si>
    <t>Rita Mascarenhas (RETAMANE)</t>
  </si>
  <si>
    <t xml:space="preserve">Não foi possível estimar o custo. Estou compilando os produtos dos membros da RETAMANE para enviar todos em forma de planilha.  </t>
  </si>
  <si>
    <t>Instituto Biota: realizou diversas ações de sensibilizações como exposições, palestras, mesas redondas etc, durante o quarto trimestre de 2019 e o primeiro de 2020.
Realizamos a reunião ordinária da retamane em formato online com 17 instituições e 25 participantes.
Ecoassociados: Educação ambiental no Museu das Tartarugas Marinhas; palestras; solturas de filhotes de tartarugas marinhas..
Guajiru: abertura de sede da instituição
IPAS: Engajamento comunitário no monitoramento de atividades reprodutivas e não-reprodutivas de tartarugas marinhas no litoral de Conde/PB.
RETAMANE: realização da reunião ordinária da RETAMANE por meio virtual, com cinco palestras que ficaram gravadas no canal da instituição no youtube.</t>
  </si>
  <si>
    <t>Instituto Biota: 1370 pessoas atingidas diretamente, como consta nos relatórios.
Ecoassociados: Cerca de 1387 pessoas foram atendidas através da educação ambiental no Museu das Tartarugas Marinhas; 720 pessoas atendidas através de palestras; 1500 pessoas atendidas durante as solturas de filhotes de tartarugas marinhas: total de 3607 pessoas.
IPAS: Rede atualmente formada por 34 voluntários que receberam capacitação sobre biologia, ecologia e conservação de tartarugas.
Redes sociais da RETAMANE em funcionamento: Instagram e Facebook, com rodízio semanal de instituições - TIRAR PRINT
Semana de Palestras da RETAMANE:
• Número total de inscritos na plataforma: 363 participantes 
• Número de inscritos por categoria:
- Graduação: 213 
- Pós-graduação: 41
- Profissional: 105
- Ensino médio: 4
Número de inscritos por atividade: Dia 1 – 168 inscritos; Dia 2 - 171 inscritos; Dia 3 -150 inscritos; Dia 4 – 163 inscritos; Dia 5 – 165 inscritos
Número de visualização das atividades na plataforma Youtube (número de views visto até o dia 04/11/2020): Dia 1 – +600 visualizações (o vídeo oficial foi excluído para ser editado e ser exibida só a transmissão da palestra, após isso o vídeo foi publicado novamente contendo atualmente 104 visualizações); Dia 2 - 668 visualizações; Dia 3 - 580 visualizações; Dia 4 - 464 visualizações e Dia 5 - 417 visualizações. 
Página do youtube com as palestras: 
https://www.youtube.com/channel/UC2bq2NjnVVhqePbeUpa9_0A/videos</t>
  </si>
  <si>
    <t>Com a pandemia do COVID-19, algumas atividades foram interrompidas por um período e, no momento estão limitadas. Algumas atividades, como palestras, foram realizadas por meio virtual.</t>
  </si>
  <si>
    <t>Bruno Stefanis, Yedda Oliveira, Vivian Neves, Rita Mascarenhas</t>
  </si>
  <si>
    <t>Quando forem reavaliados os objetivos específicos, avaliar agrupar esta ação com a de áreas prioritárias</t>
  </si>
  <si>
    <t>Incluir os outros membros da RETAMANE como colaboradores dessa ação que todos executam e suas áreas de atuação</t>
  </si>
  <si>
    <t xml:space="preserve">Relatório Anual da Fundação Projeto TAMAR </t>
  </si>
  <si>
    <t>Falta de recursos financeiros para intensificar a ação</t>
  </si>
  <si>
    <t>Comissão Ilha Ativa/FAUNAMAR,Tartarugas do Delta, Grupo Tartarugas Marinhas - GTAr, Fundação Pró-TAMAR, Projeto Tartarugas Urbanas, Instituto Biota de Conservação, Centro TAMAR, Retamane, UCs do sul da BA (RESEX Cassurubá, Canavieiras, Corumbau, Parna dos Abrolhos, APA Ponta da Baleia), CEPNOR e RESEX da região Norte</t>
  </si>
  <si>
    <t>Ação em andamento como previsto</t>
  </si>
  <si>
    <r>
      <t>Rita Mascarenhas (Guajiru): Composição do Conselho Municipal de Desenvolvimento do Meio Ambiente (COMMEA) de Cabedelo/PB e palestra sobre atividades reprodutivas e não-reprodutivas no litoral; Publicação sobre RETAMANE; Redes sociais da RETAMANE em funcionamento: Instagram e Facebook, com rodízio semanal de instituições</t>
    </r>
    <r>
      <rPr>
        <b/>
        <sz val="11"/>
        <color rgb="FFFF0000"/>
        <rFont val="Calibri"/>
        <family val="2"/>
        <scheme val="minor"/>
      </rPr>
      <t>.</t>
    </r>
    <r>
      <rPr>
        <sz val="11"/>
        <color theme="1"/>
        <rFont val="Calibri"/>
        <family val="2"/>
        <scheme val="minor"/>
      </rPr>
      <t xml:space="preserve"> IPAS: Publicações em jornal do estado da Paraíba (edições de 02 de fevereiro e 20 de setembro de 2020) e blog de jornalismo ambiental (https://www.oeco.org.br/colunas/colunistas-convidados/eu-fazendo-ciencia-um-olhar-sobre-a-ciencia-cidada/).</t>
    </r>
  </si>
  <si>
    <t>RETAMANE: Rita Macarenhas; Yedda (IPAS); Eduardo Lima</t>
  </si>
  <si>
    <t>Centro TAMAR, Retamane, IPAS - PB, UCs do sul da BA (RESEX Cassurubá, Canavieiras, Corumbau, Parna dos Abrolhos, APA Ponta da Baleia), CEPNOR e RESEX da região Norte</t>
  </si>
  <si>
    <t>Articulação inicial para desenvolvimento da ação. Encaminhado email aos colaboradores para planejamento da execução da atividade.</t>
  </si>
  <si>
    <t>Indisponibilidade do articulador. Agora resolvido.</t>
  </si>
  <si>
    <t>Henrique Becker</t>
  </si>
  <si>
    <t>Ver preenchimento das ações 5.2 e 5.3, que interagem com esta. Formação de um Grupo de Trabalho (5.1, 5.2 e 5.3)</t>
  </si>
  <si>
    <t>Integração com as solicitações no SISBIO para melhor avaliação de trabalhos em andamento. Realização de discussões sobre o tema na proxima ISTS e reuniões nacionais para compilação de informações. Estimativa de custos não reflete os  gastos dos diferentes grupos de pesquisa.</t>
  </si>
  <si>
    <t xml:space="preserve">Ação em andamento em termos científicos, visto que estudos avaliando áreas de alimentação e conectividade estão sendo publicados, assim como vem sendo aplicado uso de diferentes metodologias para qualificar o uso de habitat, movimentação e análise de variações espaço-temporais na dieta das diferentes espécies.  </t>
  </si>
  <si>
    <t>Falta listar - verificar com Camila; Daniella e FURG/NEMA; Gabriella/Erik (ICMBio); Fundação Pro-Tamar; Robson (UFAL) e RETAMANE; IPEC-SP</t>
  </si>
  <si>
    <t xml:space="preserve">Acredito que sera importante uma avaliação integrada entre as ações 5.1, 5.2 e 5.3 para estabelecermos alguns conceitos e definições e podermos realizar uma análise com base na compilação do conhecimento atual, avançando em entendimento e atualização de áreas de alimentação, conectividade e prioritárias para a conservação das espécies. </t>
  </si>
  <si>
    <t>Camila Domit</t>
  </si>
  <si>
    <t>Formação de um Grupo de Trabalho (5.1, 5.2 e 5.3)</t>
  </si>
  <si>
    <t>Identificar, mapear e caracterizar áreas prioritárias de alimentação e de uso pelas tartarugas marinhas no Brasil</t>
  </si>
  <si>
    <t>Acredito que teremos mais colaboradores se realizarmos a reunião de integração das ações 5.1, 5.2, 5.3 e mesmo com outras deste objetivo 5. Entendo ser este o desafio para o próximo ano</t>
  </si>
  <si>
    <t>Revisão dos dados no portal da Sea turtle conservation. Não foi possível estimar o custo. Realização de integração de dados historicos de deslocamento de animais (via marcação e recaptura e mesmo de resultados de transmissores satelitais). Importante destacar os altos custos para este objetivo, se tratando dos transmissores satelitais.</t>
  </si>
  <si>
    <t xml:space="preserve">Ação em andamento em termos científicos, visto que estudos avaliando áreas de conectividade estão sendo publicados (com base em uso de transmissores, outros marcadores tróficos e moleculares), assim como vem sendo aplicado uso de diferentes metodologias para qualificar o uso de habitat e movimentação das diferentes espécies.  </t>
  </si>
  <si>
    <t>Camila Domit (UFPR), Eduardo Lima e Liliana Colman (Fundação Pró-TAMAR), Bruno Stefanis (Biota), Rita Mascarenhas (Guajiru), Cláudio Bellini (Centro TAMAR/ICMBio), Danielle Monteiro (NEMA), Sérgio Estima (NEMA), Maíra Proietti, Leandro Bugoni, Eduardo Secchi, Adalto Bianchini e Gustavo Souza (FURG), Fernando Repinaldo Filho (Parque de Abrolhos/ICMBio), Fabrício Santos (UFMG), Humberto Gitirana (Promontar-Angra), Gisele Lobo Hadju (UERJ), Sibelle Vilaça (BeGenDiv, Alemanha), Camila Mazzoni (BeGenDiv, Alemanha), Estéfane Reis (UERJ), Eugênia Naro-Maciel (AMNH, EUA), Robson Carvalho e Sarah Mendes (UFJF), Jonathas Barreto (UFES), Robson Santos (UFAL)</t>
  </si>
  <si>
    <t>1. Desde outubro de 2018, no âmbito da Rede Rio Doce Mar,  estamos fazendo o Monitoramento da diversidade genética e saúda das três espécies de tartarugas marinhas encontradas na Foz do Rio Doce e adjacências (C. caretta, D. coriacea C. mydas) após o rompimento da barragem de Fundão em parceria com o IMD. (relatório abaixo). Até então observamos valores de diversidade genética baixos e saúde comprometida para C. mydas na APA Costa das Algas, quando comparadas à população controle (Coroa Vermelha) e baixos valores de diversidade genética para D. coriacea.
2. O Parque Nacional Marinho dos Abrolhos mantêm um programa de monitoramento de tartarugas marinhas desde 2015 que é dividido em monitoramento reprodutivo e área de área de alimentação de tartarugas marinhas nos limites da UC.  Este monitoramento, associado à outras pesquisas envolvendo tartarugas marinhas, tem contribuindo para a geração de conhecimento e entendimento do uso de habitats, dinâmica populacional e interações ecológicas de indivíduos juvenis de tartarugas-verdes (C. mydas e tartarugas-de-pente (E. imbricata) em Abrolhos. .
3. Região Sul: ações em andamento, com coletas de amostras e trabalhos sendo realizados.
4. Fundação Pro-Tamar: coletas de amostras há mais de 10 anos em áreas de alimentação, especialmente de C. mydas e E. imbricata</t>
  </si>
  <si>
    <r>
      <t xml:space="preserve">Artigos científicos: </t>
    </r>
    <r>
      <rPr>
        <b/>
        <sz val="11"/>
        <color rgb="FFFF0000"/>
        <rFont val="Calibri"/>
        <family val="2"/>
        <scheme val="minor"/>
      </rPr>
      <t xml:space="preserve"> </t>
    </r>
    <r>
      <rPr>
        <sz val="11"/>
        <color theme="1"/>
        <rFont val="Calibri"/>
        <family val="2"/>
        <scheme val="minor"/>
      </rPr>
      <t xml:space="preserve">
Arantes LS, Vilaça ST, Mazzoni CJ, Santos FR (2020) New genetic
insights about hybridization and population structure of hawksbill and
loggerhead turtles from Brazil. J HERED, esaa02, esaa024. doi:
10.1093/jhered/esaa024
Arantes LS, Ferreira LCL, Driller M, Repinaldo Filho FPM, Mazzoni CJ,
Santos FR (2020) Genomic evidence of recent hybridization between sea turtles at Abrolhos Archipelago and its association to low
reproductive output. SCI REP, 10, 12847. doi: 10.1038/s41598-020-
69613-8
C Brito, ST Vilaça, AL Lacerda, R Maggioni, MÂ Marcovaldi, GV Rubio e M C Proietti. Combined use of mitochondrial and nuclear genetic markers further reveal immature marine turtle hybrids along the South Western Atlantic Genetics and Molecular Biology, 43, 2, e20190098 (2020) 
LS Arantes, SM Vargas, FR Santos (2020) Global phylogeography of the critically endangered hawksbill turtle (Eretmochelys imbricata). GENET MOL BIOL, v. 43, p. e20190264. doi:10.1590/1678-4685-gmb-2019-0264
SM Vargas, LSF Lins, E Molfetti, SYW Ho, D Monteiro, J. Barreto, L Colman, L Vila-Verde, C Baptistotte, JCA Thomé e FR Santos. Revisiting the genetic diversity and population structure of the critically endangered leatherback turtles in the South-west Atlantic Ocean: insights for species conservation. Journal of the Marine Biological Association of the United Kingdom, 2019, 99(1), 31–41. 
Machovsky-Capuska, G.E., Andrades, R., Santos, R.G., 2020. Debris ingestion and nutritional niches in estuarine and reef green turtles. Mar. Pollut. Bull. 153. https://doi.org/10.1016/j.marpolbul.2020.110943 
Martins, R.F., Andrades, R., Nagaoka, S.M., Martins, A.S., Longo, L.L., Ferreira, J.S., Bastos, K. V, Joyeux, J.-C., Santos, R.G., 2020. Niche partitioning between sea turtles in waters of a protected tropical island. Reg. Stud. Mar. Sci. 39, 101439. https://doi.org/https://doi.org/10.1016/j.rsma.2020.101439 
Santos, R.G., Andrades, R., Demetrio, G.R., Kuwai, G.M., Sobral, M.F., Vieira, J. de S., Machovsky-Capuska, G.E., 2020. Exploring plastic-induced satiety in foraging green turtles. Environ. Pollut. 265, 114918. https://doi.org/https://doi.org/10.1016/j.envpol.2020.114918 
Teses defendidas:
Arantes, Larissa Souza. Filogeografia genômica e hibridização em tartarugas marinhas. 2019. Tese (Doutorado em Genética) – Universidade Federal de Minas Gerais, Belo Horizonte, 2019. http://hdl.handle.net/1843/31112
Luciana Medeiros Silva. Estrutura genética e análise de gargalo populacional em tartaruga-cabeçuda (caretta caretta) no atlântico sul occidental. Universidade Federal do Rio Grande - FURG 2019.
Relatórios: 
- RRDM (2019): Rede Rio Doce Mar. Relatório Anual. ― Anexo 6 Megafauna. RT-23, Programa de Monitoramento da Biodiversidade Aquática, Fundação Espírito-santense de Tecnologia, 1–844.
- Relatório anual do Programa de Monitoramento de Tartarugas Marinhas do PArNaM Abrolhos (Temporada 2019/20) 
 https://www.icmbio.gov.br/parnaabrolhos/images/stories/Relat%C3%B3rio_Anual_do_Programa_de_Monitoramento_das_Tartarugas_Marinhas_no_ParnaAbrolhos_19_20_VersaoFinal.pdf
Resumos:
-	Autores: Igor Puertas, Laís Antunes, Sarah Teodoro, Tobias Servulo, Maíra Proietti
-	Título: Caracterização Genética de Tartarugas-Oliva (Lepidochelys olivacea) da Região Sul do Rio Grande do Sul
-	Nome do evento: Mostra da Produção Universitária - MPU
-	Edição: 18ª
-	Ano: 2019
-	Local: Rio Grande/ RS
-	Tipo: Resumo/Anais
-	Editora: FURG
-	Intervalo de pag: Não tem
-	ISSN: 2317-4420
-	Autores: Igor Puertas, Laís Antunes, Sarah Teodoro, Laura Fagundes, Luciana Medeiros, Danielle Monteiro, Maíra Proietti
-	Título: Estruturação Populacional da Tartaruga-oliva (Lepidochelys olivacea): Uma Análise Interoceânica. 
-	Nome do evento: Mostra da Produção Universitária - MPU
-	Edição: 19ª
-	Ano: 2020
-	Local: Rio Grande/ RS
-	Tipo: Resumo/Anais
-	Editora: FURG
-	Intervalo de pag: Não tem
-	ISSN: 2317-4420
-	ISTS 2020: (OBS: Resumo foi aprovado, contudo o simpósio foi cancelado por causa do COVID)
-	Autores: Igor Puertas, Luciana Medeiros, Danielle Monteiro, Maíra Proietti
-	Título: Genetic Characterization of the Olive Ridley Sea Turtle (Lepidochelys olivacea) in South Brazil
-	Nome do evento: International Sea Turtle Simposium 
-	Edição: 40ª
-	Ano: 2020 
-	Local: Cartagena/ Colombia
-	Tipo: Resumos
-	Editora: Não tem
-	Intervalo de pag: Não tem
-	ISSN: Não tem
-	VSOUFPE 2020: (OBS: Os anais ainda não saíram)
-	Autores: Igor Puertas, Luciana Medeiros, Danielle Monteiro, Maíra Proietti
-	Título: Diversidade Genética, Estrutura Populacional e Origens Natais da Tartaruga-Oliva (Lepidochelys olivacea) em uma Área de Forrageio no Sul do Brasil 
-	Nome do evento: Semana de Oceanografia da UFPE - SOUFPE
-	Edição: 5ª
-	Ano: 2020
-	Local: Recife/ PE
-	Tipo: Resumo/Anais
-	Editora: Mar Aberto – Empresa Junior de Oceanografia.
-	Intervalo de pag: Não tem
-	Link de acesso a apresentação: https://drive.google.com/file/d/16G5e3XpTg6Dkix4fxmuofkmbIg80GM1d/view?usp=sharing
Além disso, anualmente a equipe do ParNaM Abrolhos elabora um relatório apresentando os principais resultados do Monitoramento de tartarugas marinhas. Além disso, em 2019 e 2020 foi produzida uma tese de doutorado e publicado um artigo confirmando a suspeita de hibridismo em parte da população de tartarugas que desovam em abrolhos. 
Falta listar outros, incluindo uso do habitat e mudanças climáticas</t>
    </r>
  </si>
  <si>
    <t>Até o presente momento os principais problemas foram relacionados às restrições impostas pela pandemia, mas sem nenhum atraso significativo no cronograma originalmente proposto. 
E a rescisão do Acordo de Cooperação da Fundação Renova com a Rede Rio Doce Mar.</t>
  </si>
  <si>
    <t>Sarah Vargas e Parna Abrolhos</t>
  </si>
  <si>
    <t xml:space="preserve">Os diversos trabalhos que estão em execução dentro desta ação estão em diferentes fases de andamento. Desta forma, os produtos relativos a eles sairão em momentos diferentes ao longo do próximo ano. </t>
  </si>
  <si>
    <t>Inserir dois nomes: 
a.	Larissa Arantes - Berlin Center for Genomics in Biodiversity Research (BeGenDiv)
Königin-Luise-Straße 6-8 | 14195 Berlin, Germany
b.	Lucas Cabral - Coordenador de execução e monitoramento ICMBio Abrolhos</t>
  </si>
  <si>
    <t>Ação de grande importância por gerar grande quantidade de dados e pela extensão da área abrangida. Vem sendo realizadas as seguintes atividades:
- Continuidade dos Monitoramentos de Praia por parte das Instituições responsáveis;
- Envio de relatórios resultantes dos Projetos de Monitoramento de Praia  - PMPs – ao IBAMA/Petrobras/ Demais empresas com condicionantes ambientais;
- Utilização dos  dados do  BDC TAMAR;
- Produção de artigos científicos com o diagnóstico  das causas desses encalhes.</t>
  </si>
  <si>
    <r>
      <t xml:space="preserve">Acesso assegurado aos bancos de dados obrigatórios de programas de monitoramento que são condicionantes de licenciamentos;
Artigos científicos;
Resumos em eventos científicos;
Dissertações e Teses.
Silva Jr. et al, 2019; Farias et al, 2019.
</t>
    </r>
    <r>
      <rPr>
        <b/>
        <sz val="11"/>
        <color rgb="FFFF0000"/>
        <rFont val="Calibri"/>
        <family val="2"/>
        <scheme val="minor"/>
      </rPr>
      <t>Falta listar outros</t>
    </r>
  </si>
  <si>
    <t>Verificar com Camila Domit, Gabriella Pizetta. Problemas: 
- Grande quantidade de dados gerados, com dificuldade de análise e avaliação;
- Importante estruturar as instituições e capacitar recursos humanos para as análises de grandes bancos de dados;
- Instabilidade institucional da ferramenta: alguns Programas de Monitoramento são contínuos, outros temporários, varia em cada processo de licenciamento
-</t>
  </si>
  <si>
    <t>No PR, há um protocolo estadual oficializado em Portaria, que orienta sobre as ações de atendimento de fauna encalhada e o papel das instituições. Importante instrumento a ser replicado.</t>
  </si>
  <si>
    <t>Contribuir e executar estratégias de monitoramento de encalhes de tartarugas marinhas e identificar suas possíveis causas com vistas a mitiga-las</t>
  </si>
  <si>
    <t>Artigos, relatórios técnicos, dados armazenados em bancos de dados disponíveis para fins de gestão</t>
  </si>
  <si>
    <t>Agrupada com a ação 7.15 na monitoria anual 2</t>
  </si>
  <si>
    <t>Ação contínua, com problemas por causa da pandemia COVID-19</t>
  </si>
  <si>
    <t>Cartazes, releases para imprensa, exposições, atendimento a escolas e grupos, palestras presenciais e virtuais, etc.
Até março deste ano foram realizadas algumas solturas com público com intuito de sensibilizar as pessoas sobre a importância das Tartarugas Marinhas; algumas destas solturas tiveram a participação da imprensa, aumentando ainda mais o número de pessoas alvo.</t>
  </si>
  <si>
    <t>Com a pandemia do corona vírus, estas atividades foram paralisadas e/ou readequadas à nova realidade, foram realizadas atividades e campanhas educativas de maneira virtual possibilitando atingir pessoas que necessariamente não poderiam participar de atividades presenciais, mesmo sem a pandemia.
Isso influenciou diretamente na execução desta atividade (tudo de maneira virtual) e  aumentou o possível alcance da sensibilização.
Aos poucos as atividades presenciais desta ação estão voltando ao normal.</t>
  </si>
  <si>
    <t>Juçara Wanderlinde</t>
  </si>
  <si>
    <t>Comissão Ilha Ativa/FAUNAMAR, Inst. Tartarugas do Delta, Grupo Tartarugas Marinhas - GTAr, Fundação Pró-TAMAR, Projeto Tartarugas Urbanas, Instituto Biota de Conservação, Danielle Monteiro (NEMA/RS)</t>
  </si>
  <si>
    <t>Fundação Pro-Tamar:
1. Geração de renda para comunidades pesqueiras através dos Grupos Produtivos 
2. Realização de Atividades de Educação Ambiental em escolas nas comunidades de atuação das instituições;
3. Apoio direta a Instituição Socioeducativa
4. Apoio e Manutenção de Grupos Esportivos, Musicais e de Valorização Cultural;</t>
  </si>
  <si>
    <t>Fundação Pro-Tamar:
1. Produção de Banco de Imagens
2. Relatórios Anuais Institucionais</t>
  </si>
  <si>
    <t>Algumas atividades com comunidades estão temporariamente suspensas por conta da Pandemia do Covid 19.</t>
  </si>
  <si>
    <t xml:space="preserve">A ação foi impactada pelas restrições impostas pela Pandemia, com a suspensão temporária das atividades de campo pelas diversas instituições executoras desta ação. </t>
  </si>
  <si>
    <t>Durante o período, foram marcados 1.030 individuos e foi registrada a recaptura de 514 individuos marcados neste período ou em períodos anteriores. O BDCTAMAR está atualizado com todas estas informações. A distribuição de marcas para as instituições seguiu sem alteração.</t>
  </si>
  <si>
    <t xml:space="preserve">A maior dificuldade é a atualização regular do BDCTAMAR por algumas instituições: só fazem a inserção de registros quando têm a necessidade de receber novas marcas para execução da atividade de pesquisa. Problemas no financiamento e execução da atividade de marcação dos indivíduos causados pelas restrições impostas pela Pandemia. </t>
  </si>
  <si>
    <t>Cecília Baptistotte (TAMAR - ICMBio)</t>
  </si>
  <si>
    <t>Alexsandro Santos (Fundação Pro-Tamar); Kelly Bonach (Centro TAMAR/ICMBio)</t>
  </si>
  <si>
    <t xml:space="preserve">Até março deste ano foram realizadas algumas solturas com público em geral reforçando este, como diversos outros impactos para as Tartarugas Marinhas, junto às pessoas presentes; algumas destas solturas tiveram a participação da imprensa, aumentando ainda mais o número de pessoas alvo.
</t>
  </si>
  <si>
    <t>Cartazes, releases para imprensa, montagem de espaços sobre o impacto para as Tartarugas Marinhas, artigo científico em andamento, exposições sobre o tema, atendimento a escolas e grupos, participação de limpeza de praia (virtual convocando cada pessoa a ajudar, já que aglomerações está proibido), confecção de placas, palestras presenciais e virtuais, etc.</t>
  </si>
  <si>
    <t>Este ano, com a pandemia do corona vírus, esta como várias outras atividades foram paralisadas por um período. Aos poucos, as instituições que fazem atendimento ao público, estão voltando com as atividades e as campanhas educativas.
Isso influenciou diretamente na execução desta atividade, diminuindo drasticamente o público alvo, porém esta como várias outras ações que envolvem sensibilização e educação ambiental, são programas contínuos e estão sempre se adaptando.</t>
  </si>
  <si>
    <t>Como foi conversado no próprio PAN, essa ação é complicada uma vez que demanda estrutura e recursos. Alguns trabalhos estão ocorrendo em relação à ingestão por tartarugas, mas o mapeamento de fontes ainda é bem escasso. Necessário revisar como chegar em um resultado tangível dela. Não foi possível estimar o custo.</t>
  </si>
  <si>
    <t>Como mencionado no último formulário, acredito que seja necessário reformular esta ação no próximo PAN, pois a avaliação de fontes de poluição não é tão simples.</t>
  </si>
  <si>
    <r>
      <rPr>
        <sz val="11"/>
        <color theme="1"/>
        <rFont val="Calibri"/>
        <family val="2"/>
        <scheme val="minor"/>
      </rPr>
      <t>&gt; Agostinho et al. 2020. Trace elements in green turtles (Chelonia mydas) from Rocas Atoll, NE Brazil: baseline reference from a pristine nesting site. Marine Pollution Bulletin 157: 111271.
- Cantor et al. 2020. High incidence of sea turtle stranding in the southwestern Atlantic Ocean.  ICES Journal of Marine Science 77(5): 1864–1878.
- Colman et al. 2020. Assessing coastal artificial light and potential exposure of wildlife at a national scale: the case of marine turtles in Brazil. Biodiversity and Conservation 29: 1135–1152.
- Fuentes et al. 2020. Cumulative threats to juvenile green turtles in the coastal waters of southern and southeastern Brazil. Biodiversity and Conservation 29:1783–1803.
- Guimarães et al. 2020. Plastic debris ingestion by the green sea turtle (Chelonia mydas) in Espírito Santo state, southeastern Brazil. Herpetology Notes 13: 391-392.
- Lima et al. 2020. Plastic Contamination in Brazilian Freshwater and Coastal Environments: A Source-to-Sea Transboundary Approach. In: Plastics in the Aquatic Environment - Part I: Current Status and Challenges. Springer, 2020.
- Machovsky-Capuska et al. 2020. Debris ingestion and nutritional niches in estuarine and reef green turtles. Marine Pollution Bulletin 153: 110943.
- Miguel &amp; Santos 2019. Chapter 9: Ecotoxicological Studies of Metal Pollution in Sea Turtles of Latin America. In: Pollution of Water Bodies in Latin America - Impact of Contaminants on Species of Ecological Interest. Springer, 2019.
- Rodriguez et al. 2019. Influence of size on total mercury (THg), methyl mercury (MeHg), and stable isotopes of N and C in green turtles (Chelonia mydas) from NE Brazil. Environmental Science and Pollution Research 27: 20527– 20537.
- Silva et al. 2019. Encalhes de tartarugas marinhas no litoral sul de Pernambuco, Brasil. Revista Ibero Americana de Ciências Ambientais 10(2): 53-64.
- Sulato 2020. Elementos traço em tecido hepático de tartaruga-verde (Chelonia mydas) coletadas na Bacia de Santos, Brasil. Everton Tiago Sulato. -- Rio Claro, 2020, 79 p., Dissertação (mestrado) - Universidade Estadual Paulista (Unesp), Instituto de Geociências e Ciências Exatas, Rio Claro.
- Tagliolatto et al. 2019. Spatio-temporal distribution of sea turtle strandings and factors contributing to their mortality in south-eastern Brazil. Aquatic Conservation: Marine and Freshwater Ecosystems 2019: 1–20.</t>
    </r>
    <r>
      <rPr>
        <b/>
        <sz val="11"/>
        <color theme="1"/>
        <rFont val="Calibri"/>
        <family val="2"/>
        <scheme val="minor"/>
      </rPr>
      <t xml:space="preserve">
SOLICITAR LINK E/OU PDF DE TRABALHOS PUBLICADOS</t>
    </r>
  </si>
  <si>
    <t>Falta de financiamento e dificuldade em estudar fontes de poluição</t>
  </si>
  <si>
    <t>Marina Carneiro Proietti</t>
  </si>
  <si>
    <t>Reformular ação. Identificar as fontes é diferente da identificação dos poluentes. Por meio da identificação, pode-se estabelecer algumas fontes, mas não é um mapeamento de fontes - Enviar e-mail pra Maira e Camila, para avaliação do novo texto e quem vai articular</t>
  </si>
  <si>
    <t>(Revisar para incluir outros aspectos, e não apenas fontes. Características, concentrações, distribuição e impactos dessa poluição, por exemplo)</t>
  </si>
  <si>
    <t>Afonso Bainy (UFSC)</t>
  </si>
  <si>
    <t>Integração dos resultados obtidos no âmbito dos PMPs no Brasil, assim como aplicação da metodologia de "avaliação dos índices de saúde" desenvolvidos no PMP-BS para avaliação nacional de "condição de saúde das tartarugas marinhas. Não foi possível estimar o custo.</t>
  </si>
  <si>
    <t xml:space="preserve">Ação em andamento em termos científicos, visto que estudos avaliando níveis de contaminação por elementos-traço, HPA e outros compostos orgânicos têm sido realizados no âmbito dos PMPs e mesmo por meio de projetos de pesquisa e outras condicionantes ambientais. No entanto, será importante avaliar as publicações mais recentes e entender se “efeito” também tem sido foco dos estudos. No âmbito do PMP-BS o grupo do prof. Bayni da UFSC vem desenvolvendo esta abordagem. </t>
  </si>
  <si>
    <t xml:space="preserve">Necessário listar os artigos e relatórios técnicos mais recentes sobre o tema. </t>
  </si>
  <si>
    <t xml:space="preserve">Os custos para realização das amostras e o desenvolvimento de equipes com especialidade em análises de efeito de compostos químicos ainda é um desafio para a realização mais ampla desta ação. </t>
  </si>
  <si>
    <t xml:space="preserve">Integração dos relatórios de PMPs e oriundas de outras condicionantes para uma avaliação integrada de níveis de contaminação quanto a distribuição entre espécies, fases de desenvolvimento, e variações no espaço e no tempo. </t>
  </si>
  <si>
    <t>Identificar poluentes (ex: POPs, hidrocarbonetos, metais), níveis de contaminação e efeitos na saúde de tartarugas marinhas</t>
  </si>
  <si>
    <t>Acredito que será importante dialogar com coordenadores de ações de condicionantes ambientais federais para integrar todo o conhecimento gerado com recurso publico e que deve trazer entendimento mais amplo sobre degradação de ecossistemas e efeitos em população em TMs.</t>
  </si>
  <si>
    <t>Não foi possível estimar o custo.</t>
  </si>
  <si>
    <r>
      <t xml:space="preserve">Ação executada principalmente pela Fundação Pró-Tamar, de forma contínua desde 2000 em áreas prioritárias de reprodução e alimentação do litoral brasileiro. Outros programas de monitoramento também registram ocorrências. Os registros são inseridos sistematicamente nos bancos de dados (BDC-TAMAR, SIMBA </t>
    </r>
    <r>
      <rPr>
        <sz val="11"/>
        <color rgb="FFFF0000"/>
        <rFont val="Calibri"/>
        <family val="2"/>
        <scheme val="minor"/>
      </rPr>
      <t>e outros</t>
    </r>
    <r>
      <rPr>
        <sz val="11"/>
        <color theme="1"/>
        <rFont val="Calibri"/>
        <family val="2"/>
        <scheme val="minor"/>
      </rPr>
      <t>)</t>
    </r>
  </si>
  <si>
    <r>
      <t xml:space="preserve">Dados atualizados no SITAMAR. Artigos, relatórios </t>
    </r>
    <r>
      <rPr>
        <b/>
        <sz val="11"/>
        <color rgb="FFFF0000"/>
        <rFont val="Calibri"/>
        <family val="2"/>
        <scheme val="minor"/>
      </rPr>
      <t>Levantar os Artigos</t>
    </r>
  </si>
  <si>
    <t>Cecília Baptistotte</t>
  </si>
  <si>
    <r>
      <rPr>
        <sz val="11"/>
        <rFont val="Calibri"/>
        <family val="2"/>
        <scheme val="minor"/>
      </rPr>
      <t>RETAMANE, Camila Domit (UFPR)</t>
    </r>
    <r>
      <rPr>
        <b/>
        <sz val="11"/>
        <color rgb="FFFF0000"/>
        <rFont val="Calibri"/>
        <family val="2"/>
        <scheme val="minor"/>
      </rPr>
      <t>, INSERIR MAIS COLABORADORES</t>
    </r>
  </si>
  <si>
    <t>Evandro Martini e Gabriella Pizetta (ICMBio/TAMAR), Camila Domit (UFPR), Simone Almeida Gavilan (UFRN/PCCB)</t>
  </si>
  <si>
    <t>Ação criada na Monitoria Anual 2</t>
  </si>
  <si>
    <t xml:space="preserve">Compilação inicial de dados: kms monitorados para cada poluente. </t>
  </si>
  <si>
    <t>Compilação inicial de dados. Artigos: Daphne; SP-PR-SC</t>
  </si>
  <si>
    <t>Ação recente, criada na 2ª Monitoria</t>
  </si>
  <si>
    <t>Evandro Martini e João Camargo</t>
  </si>
  <si>
    <t>Aprofundar as análises e solicitar mudanças nos PMPs que não fizeram as análises previstas. Utilizar também os relatórios SISBIO após pesquisas realizadas</t>
  </si>
  <si>
    <t>Integrar e disponibilizar os relatórios que tragam informações sobre encalhes e causas relacionadas à poluição</t>
  </si>
  <si>
    <t>Relatórios compilados em documento disponibilizado</t>
  </si>
  <si>
    <t>Excluída na monitoria anual 2</t>
  </si>
  <si>
    <t>Nilamon Leite, Sandra Tavares e Gabriella Pizetta (Centro TAMAR)</t>
  </si>
  <si>
    <t>Ação iniciada, com problemas. Diagnóstico muito complexo e diversas ações já se assemelham</t>
  </si>
  <si>
    <t>Sobrecarga de tarefas rotineiras, impossibilidade de coletas de dados em campo (embarques, vistorias etc). Diagnósticos sobrepassam o escopo de atuação institucional.</t>
  </si>
  <si>
    <t>Evandro Martini</t>
  </si>
  <si>
    <t>O diagnóstico é muito complexo para ser realizado pelos atores do PAN, e sobrepassam o escopo de atuação institucional. Ação excluída, pois é contemplada em diversas outras ações, algumas das quais foram adequadas: UCs GERCO e Licenciamento</t>
  </si>
  <si>
    <t xml:space="preserve">Fora de UCs é improvável que aconteça algo agora, por dificuldade da SAP. Em UCs federais depende delas iniciarem seus processos </t>
  </si>
  <si>
    <t>Promessas por parte da SAP, sem retorno</t>
  </si>
  <si>
    <t>A SAP/MAPA não atende mais demandas da área de meio ambiente, incluindo essa de reeditar o PROBORDO, reiteradamente solicitado por nós junto à própria SAP. 
Fora das UCs, sem posição da SAP sobre retomar os processos de ordenamento.
Em UCs federais, há processos em marcha, mas não conseguem priorizar o controle, cadastro, etc, só apoio aos pescadores, liberação de espécies ameaçadas e promessas de monitoramento e gestão, que ficam sempre para o futuro.
Ação agrupada com a 7.10, que trata do mesmo tema de forma mais geral.</t>
  </si>
  <si>
    <t>Ação agrupada, pois já estava contida nas ações 7.10 e 7.18</t>
  </si>
  <si>
    <t>Articulação para seguir recomendações da CIT, ICCAT, CMS. Realização de testes do TED e outras ações para concretização de leis e normas. Revisão das Portarias IBAMA 10/1995 e 11/1995 (proteção das áreas de desova)</t>
  </si>
  <si>
    <t>Testes de TED realizados dentro do Projeto Manejo Sustentável da Fauna Acompanhante na Pesca de Arrasto na América Latina e Caribe (REBYC II-LAC) - Relatório. Implementação da Portaria do Anzol Circular. Estudos, Reuniões, Audiências para criação de UCs em áreas prioritárias.</t>
  </si>
  <si>
    <t>Joca Thomé, Gilberto Sales</t>
  </si>
  <si>
    <t>Diversas outras ações realizadas também se enquadram nesta</t>
  </si>
  <si>
    <r>
      <t xml:space="preserve">Ibama, Fundacão Pró-Tamar, MMA, MRE, </t>
    </r>
    <r>
      <rPr>
        <sz val="11"/>
        <color rgb="FFFF0000"/>
        <rFont val="Calibri"/>
        <family val="2"/>
        <scheme val="minor"/>
      </rPr>
      <t>Gilberto Sales (Centro TAMAR)</t>
    </r>
  </si>
  <si>
    <t>Ação a ser executada rotineiramente, com constante promoção das diretrizes e avaliação dos estudos ambientais e licenças emitidas.</t>
  </si>
  <si>
    <t>A divulgação do Guia de Licenciamento é contínua, e feita sempre que possível durante reuniões, contatos telefônicos e por e-mail/ofícios aos órgãos licenciadores e empreendedores. Para avaliação do uso do Guia, foi contratado consultor, via TerraMar, com previsão de entrega de produtos em março de 2021. O resultado da avaliação será utilizado no processo de revisão do Guia.</t>
  </si>
  <si>
    <t>Alteração na forma de atuação devido à Pandemia; falta de tempo do articulador (sobrecarga de trabalho). Ressalto que a ação vem sendo cumprida, mas, com mais ênfase de algumas regiões e com maior contato em determinados órgãos. Não é possível um acompanhamento próximo de todos os envolvidos nos diferentes processos de licenciamento ambiental. Por isso, a avaliação do consultor sobre o uso do Guia vai ser essencial para este processo de avaliação e verificação de melhorias.</t>
  </si>
  <si>
    <t>Cláudio Bellini, Sandra Tavares, Kelly Bonach, Evandro de Martini e João Camargo (Centro TAMAR/ICMBio), Kleber Oliveira (UAAF-Salvador/ICMBio), Bruno Stefanis (RETAMANE), Paulo Lara (Fundação Pró-TAMAR)</t>
  </si>
  <si>
    <t>Ação a ser executada rotineiramente, com constante acompanhamento das condicionantes ambientais, medidas mitigadoras e ações de monitoramento.</t>
  </si>
  <si>
    <t>O acompanhamento é contínuo, e feito por meio de vistorias, análises do relatórios de monitoramento, de projetos luminotécnicos. 
São gerados pareceres e notas técnicas, relatórios de vistoria, e outros documentos relativos a supervisão de empreendimentos em áreas de ocorrência de tartarugas marinhas, além de atas de reuniões de acompanhamento.</t>
  </si>
  <si>
    <t xml:space="preserve">Alteração na forma de atuação devido à Pandemia; falta de tempo do articulador (sobrecarga de trabalho); equipe reduzida dedicada à temática no Centro; grande extensão da costa a ser vistoriada/acompanhada; elevado número de empreendimentos marinho/costeiros nas áreas de reprodução de tartarugas marinhas. 
Ressalto que a ação vem sendo cumprida, mas, com mais ênfase em algumas regiões e com maior contato em determinados órgãos. Não é possível um acompanhamento próximo de todos as condicionantes dos diferentes processos de licenciamento ambiental. Assim, ainda não é realizado o acompanhamento integral de todas as medidas recomendas pelo Centro que são incorporadas nas licenças. </t>
  </si>
  <si>
    <t>inclusão de mais integrantes do Centro TAMAR, como o analista Erik Allan P. dos Santos</t>
  </si>
  <si>
    <t>Gabriella Pizetta (Centro TAMAR/ICMBio), Kleber Oliveira (UAAF-Salvador/ICMBio)</t>
  </si>
  <si>
    <t>Criação: documentos e apresentações em subsídio à criação de 4 UC - Recifes da Foz do Amazonas; Ampliação da APA Costa dos Corais: agregações reprodutivas de peixes recifais; Foz do Rio Doce; Região do Albardão.      Gestão: apoio a gestão de UCs impactadas por Desastres Ambientais: "lama" da Samarco e óleo nas praias do Nordeste e ES; apoio às RESEX no sul da BA para gestão da pesca; publicação do Plano de Manejo da APA Delta do Parnaíba</t>
  </si>
  <si>
    <t>Contribuir nos processos de criação das UCs localizadas em áreas de ocorrência das tartarugas marinhas</t>
  </si>
  <si>
    <t>Documentos e estudos elaborados, Audiências realizadas, Consultas aos atores envolvidos</t>
  </si>
  <si>
    <r>
      <rPr>
        <sz val="11"/>
        <color rgb="FFFF0000"/>
        <rFont val="Calibri"/>
        <family val="2"/>
        <scheme val="minor"/>
      </rPr>
      <t xml:space="preserve">Gilberto Sales e Marcello Lourenço </t>
    </r>
    <r>
      <rPr>
        <sz val="11"/>
        <rFont val="Calibri"/>
        <family val="2"/>
        <scheme val="minor"/>
      </rPr>
      <t xml:space="preserve">(Centro TAMAR/ICMBio), </t>
    </r>
    <r>
      <rPr>
        <sz val="11"/>
        <color rgb="FFFF0000"/>
        <rFont val="Calibri"/>
        <family val="2"/>
        <scheme val="minor"/>
      </rPr>
      <t xml:space="preserve">Alex Klautau (CEPNOR/ICMBio), Leonardo Messias (CEPENE/ICMBio), </t>
    </r>
    <r>
      <rPr>
        <sz val="11"/>
        <rFont val="Calibri"/>
        <family val="2"/>
        <scheme val="minor"/>
      </rPr>
      <t>Bruno Stefanis - RETAMANE</t>
    </r>
  </si>
  <si>
    <t>4 UCs - Recifes da Foz do Amazonas; Ampliação da APA Costa dos Corais: agregações reprodutivas de peixes recifais; Foz do Rio Doce; Região do Albardão</t>
  </si>
  <si>
    <t>Discussão iniciada no Paraná. Reunião programada para dezembro/2020. No Pará, CEPNOR vai buscar assento no GERCO.</t>
  </si>
  <si>
    <t>Apenas diálogos iniciados</t>
  </si>
  <si>
    <t>Falta de tempo do articulador e colaboradores (sobrecarga de trabalho)</t>
  </si>
  <si>
    <t>Articulação realizando a gestão entre os diversos estados</t>
  </si>
  <si>
    <t>Fazer gestão junto ao GERCO para incorporação de normas de proteção às tartarugas marinhas, com ênfase no zoneamento estadual e municipal</t>
  </si>
  <si>
    <t>Normas incorporadas nos Planos de Gestão Integrada; Mapeamento de lacunas no gerenciamento costeiro</t>
  </si>
  <si>
    <t>Camila Domit (UFPR), Rita Mascarenhas (RETAMANE), Kleber Oliveira (UAAF-Salvador/ICMBio), Willian Fernandes (ICMBio/CEPNOR)</t>
  </si>
  <si>
    <t>Sandra Tavares, Erik Santos (Centro TAMAR/ICMBio)</t>
  </si>
  <si>
    <t>Ação a ser executada rotineiramente durante análises dos estudos ambientais referente à exploração e produção de petróleo e gás natural. Além de abordar o assunto durante reuniões/eventos com esta temática. Além de proposição de medidas para os PEIs/PEVOs foram elaborados documentos técnicos durante o derramamento de óleo no nordeste em 2019, além da participação em reuniões e atividades de campos durante e após o derramamento. Espera-se que os documentos gerados e o conhecimento gerado sejam incorporados ao Plano Nacional de Contingência.
No período houve também participação em reuniões/fóruns sobre a temática, enfatizando a importância da adoção das medidas.</t>
  </si>
  <si>
    <r>
      <t xml:space="preserve">São gerados pareceres e outros documentos relativos propondo os critérios para proteção das tartarugas marinhas e PEIs têm abordado a questão, assimilando alguns critérios.  </t>
    </r>
    <r>
      <rPr>
        <sz val="11"/>
        <color rgb="FFFF0000"/>
        <rFont val="Calibri"/>
        <family val="2"/>
        <scheme val="minor"/>
      </rPr>
      <t>LISTAR, LEVANTAR QUAIS DOCUMENTOS</t>
    </r>
    <r>
      <rPr>
        <sz val="11"/>
        <color theme="1"/>
        <rFont val="Calibri"/>
        <family val="2"/>
        <scheme val="minor"/>
      </rPr>
      <t xml:space="preserve">
</t>
    </r>
  </si>
  <si>
    <t>Falta de tempo do articulador (sobrecarga de trabalho); falta de comunicação com órgão licenciador e empreendedor durante elaboração dos documentos (PEIs, PEVOs, Plano de Atendimento à Fauna...), muitas vezes só temos conhecimento quando o documento já está pronto e aprovado pelo IBAMA, ou só nos manifestamos no início do processo de licenciamento.</t>
  </si>
  <si>
    <t>Inserir Simone Gavilan</t>
  </si>
  <si>
    <t>Nilamon Leite (Centro TAMAR/ICMBio), Bruno Giffoni (Fundação Pró-TAMAR), Centros Marinhos do ICMBio, Ibama, NEMA, Instituto Albatroz, MAPA e MMA</t>
  </si>
  <si>
    <t>Fora de UCs é improvável que aconteça algo agora, por dificuldade da SAP. Em UCs federais depende delas iniciarem seus processos</t>
  </si>
  <si>
    <t>A SAP/MAPA não refez os fóruns de ordenamento pesqueiro, os antigos CPGs, atualmente não há posição da SAP sobre se e quando retomar os processos de ordenamento.
Em UCs federais, há processos em marcha, mas promessas de monitoramento e gestão pesqueira são incipientes, ou ficam sempre para o futuro.</t>
  </si>
  <si>
    <t>Fazer dessa demanda uma cobrança formal da direção do ICMBio junto à SAP, pois essa ação reflete prioridades de todos os PANs na área marinha. 
Fazer gestão junto à DISAT para ver por que eles não fazem gestão de pesca nas UCs, qual o problema, para ver se podemos ajudá-los.       A ação 7.18 foi criada a partir dessa, para foco nas UCs</t>
  </si>
  <si>
    <t>Estimular e articular para o aprimoramento de instrumentos legais para gestão do recurso pesqueiro para redução das capturas incidentais e mortalidade em pescarias prioritárias e áreas de ocorrência de tartarugas marinhas</t>
  </si>
  <si>
    <t>Erik Santos - Centro TAMAR/ICMBio</t>
  </si>
  <si>
    <t>Articulação com IBAMA, Polícias Estaduais e outras instituições de fiscalização. Criação de GT sobre encalhes de Dermochelys coriacea No Sul e Sudeste, que subsidiará fiscalizações</t>
  </si>
  <si>
    <t>Áreas fiscalizadas. Relatórios de fiscalização, quando disponíveis</t>
  </si>
  <si>
    <t>Inserir Joca Thomé, Eron Paes e Lima, Mario Pereira</t>
  </si>
  <si>
    <t>Cecilia Baptistotte (Centro TAMAR/ICMBio)</t>
  </si>
  <si>
    <t>Ação concluída na Monitoria 2</t>
  </si>
  <si>
    <t>Disponibilizar o Banco de Dados para Conservação das tartarugas marinhas (BDC-TAMAR) para o Centro TAMAR</t>
  </si>
  <si>
    <t>Alexsandro Santana dos Santos (Fundação Pró-TAMAR), DILIC/IBAMA</t>
  </si>
  <si>
    <t>Ação continua e estimulada através do parecer de solicitações de pesquisa analisadas pelo SISBIO. Neste período de 12 meses 7 pesquisadores de diferentes instituições assinaram o termos de adesão ao BDCTAMAR. Atualmente são 33 instituições e pesquisadores que trabalham com tartarugas marinhas no Brasil cadastrados e utilizando o BDCTAMAR.</t>
  </si>
  <si>
    <t>7 Termos de adesão firmados nos últimos 12 meses</t>
  </si>
  <si>
    <t>Adesão das diversas instituições - comprovada mediante Termo</t>
  </si>
  <si>
    <t>Alexsandro Santana dos Santos (Fundação Pró-TAMAR), Kelly Bonach e Gabriella Pizetta (Centro TAMAR)</t>
  </si>
  <si>
    <t>Kelly Bonach (Centro TAMAR/ICMBio), Instituições com protocolos de intenções com o Centro Tamar e licenças no SISBIO</t>
  </si>
  <si>
    <t>Ação continua por demanda dos pesquisadores e através do SISBIO, da adesão ao BDCTAMAR e Termo de Cessão de marcas.</t>
  </si>
  <si>
    <t>Capacitações realizadas nos últimos 12 meses: presencialmente na Península de Maraú (BA), online para Base do TAMAR em Caravelas. Além de ação continuada de orientação e solução de dúvidas</t>
  </si>
  <si>
    <t>Gilberto Sales e Augusto Cesar Coelho</t>
  </si>
  <si>
    <t>Apoio ao fortalecimento da RETAMANE. Articulação nas regiões Sul e Sudeste, para busca de recursos e suporte para a Rede.</t>
  </si>
  <si>
    <t>Cooperação entre instituições: ações em conjunto, participação em seminários, participação na Rede ASO. Formalização ainda está sendo articulada.</t>
  </si>
  <si>
    <t>Gilberto Sales (Centro TAMAR)</t>
  </si>
  <si>
    <r>
      <t xml:space="preserve">Joca Thomé (Centro TAMAR), </t>
    </r>
    <r>
      <rPr>
        <sz val="11"/>
        <color rgb="FFFF0000"/>
        <rFont val="Calibri"/>
        <family val="2"/>
        <scheme val="minor"/>
      </rPr>
      <t>INSERIR TODO O GAT</t>
    </r>
  </si>
  <si>
    <t>Não iniciada (confirmar com Camila Domit)</t>
  </si>
  <si>
    <t>Falta de tempo do articulador (sobrecarga de trabalho)</t>
  </si>
  <si>
    <t>Apesar do documento não ter sido iniciado, a Ação 6.3 evidencia avanços nesta área. Falta a articulação de estratégias para inserção do tema onde for possível, conforme nova redação do texto da ação</t>
  </si>
  <si>
    <t>Articular a inserção do tema "impactos da poluição e bioacumulação de compostos químicos em tartarugas marinhas" nos Planos de Redução de Impactos - PRIM - e Programas de Monitoramento em condicionantes ambientais</t>
  </si>
  <si>
    <t>Inserir: Simone Gavilan - consultar: Cecilia? Kelly?</t>
  </si>
  <si>
    <t xml:space="preserve">Publicações técnicas e científicas com propostas de aprimoramento de políticas públicas </t>
  </si>
  <si>
    <t xml:space="preserve">Este tipo de estratégia acaba por acontecer no varejo, dependendo de oportunidades de mobilização que estejam em curso. Dessa forma, essa ação tem acontecido de forma fragmentada, mas sempre que há situações reais das quais participamos, isso vem sendo feito por vários dos atores de mais experiência nessa lida de longo prazo </t>
  </si>
  <si>
    <r>
      <t xml:space="preserve">Engajamento nos processos de gestão de crises como na Foz do Rio Doce e derramamento de óleo no litoral, em algumas UCs, principalmente federais com as quais o Centro Tamar se envolve, em regiões costeiras de SE, BA, ES, SC, RS e PR. Aumento do nº de instituições atuando com conservação de tartarugas marinhas: </t>
    </r>
    <r>
      <rPr>
        <sz val="11"/>
        <color rgb="FFFF0000"/>
        <rFont val="Calibri"/>
        <family val="2"/>
        <scheme val="minor"/>
      </rPr>
      <t>33 instituições no BDC-Tamar, X instituições com Licença SISBIO ativa, 16 instiuições na RETAMANE</t>
    </r>
  </si>
  <si>
    <t>Certamente a Pandemia tirou muito da força desses fóruns por conta do distanciamento social e das limitações de se fazer gestão remota de problemas concretos e situados.</t>
  </si>
  <si>
    <t>Publicações técnicas e científicas com propostas de aprimoramento de políticas públicas ; Nº de instituições atuando com conservação de tartarugas marinhas; Nº de leis e normativas propostas</t>
  </si>
  <si>
    <t>Danielle Monteiro (NEMA/RS), Evandro Martini (ICMBio/TAMAR), Camila Domit (UFPR), Rafaella Mourão (ICMBio/CEPNOR), Rita Mascarenhas (RETAMANE)</t>
  </si>
  <si>
    <t>7.18</t>
  </si>
  <si>
    <t>Estimular e articular para o aprimoramento de instrumentos legais para gestão do recurso pesqueiro para redução das capturas incidentais e mortalidade em Unidades de Conservação</t>
  </si>
  <si>
    <t>Fazer dessa demanda uma cobrança formal da direção do ICMBio junto à SAP, pois essa ação reflete prioridades de todos os PANs na área marinha. 
Fazer gestão junto à DISAT para ver por que eles não fazem gestão de pesca nas UCs, qual o problema, para ver se podemos ajudá-los.</t>
  </si>
  <si>
    <t>Talvez caiba separar essa ação de fora de UCs, outra em UCs específicas, das prioritárias para as TMs.</t>
  </si>
  <si>
    <t>7.19</t>
  </si>
  <si>
    <t>Contribuir nos processos de gestão das UCs localizadas em áreas de ocorrência das tartarugas marinhas, identificando as lacunas a serem trabalhadas</t>
  </si>
  <si>
    <t>Processos de gestão de UCs fortalecidos e apoiados; Planos de Manejo publicados; Planos de Monitoramento e Planos de Gestão de Espécies Ameaçadas em UC; Mapa de UCs com Plano de Manejo incluindo tartarugas marinhas como alvos de conservação</t>
  </si>
  <si>
    <t>Nilamon Leite Jr, Gilberto Sales, Marilia Repinaldo, Aline Mayume, Marcello Lourenço, Eron Paes e Lima, Cecília Baptistotte, Erik Santos, Claudio Bellini (Centro TAMAR/ICMBio), Rafaella Frazão (CEPNOR), Werlanne Magalhães e Bruno Stefanis (RETAMANE)</t>
  </si>
  <si>
    <t>Ação estava junto da Ação 7.7 e foi desmembrada</t>
  </si>
  <si>
    <t>Ação em andamento, estava dentro da ação 7.7</t>
  </si>
  <si>
    <t>Planos de Monitoramento das RESEX Cassurubá e Canavieiras, Parna e APA Fernando de Noronha, Parna Abrolhos, APAs e MONAs Trindade e S. Pedro e S. Paulo; Planos de Gestão de espécies: Budião azul, Goiamum e outras</t>
  </si>
  <si>
    <t>1.10</t>
  </si>
  <si>
    <t>Contribuir com a implementação dos programas de estatística pesqueira em nível regional</t>
  </si>
  <si>
    <t>Atas de reunião;
Documentos oficiais</t>
  </si>
  <si>
    <t>Nilamon: Localmente, tenho participado da formação de uma rede para coleta de dados pesqueiros a nível estadual para o Espírito Santo.</t>
  </si>
  <si>
    <t>SITUAÇÃO ATUAL DAS AÇÕES - 3ª MONITORIA (2020)</t>
  </si>
  <si>
    <t>Texto objetivo 1</t>
  </si>
  <si>
    <t>1.11</t>
  </si>
  <si>
    <t>1.12</t>
  </si>
  <si>
    <t>1.13</t>
  </si>
  <si>
    <t>1.14</t>
  </si>
  <si>
    <t>1.15</t>
  </si>
  <si>
    <t>Texto objetivo 2</t>
  </si>
  <si>
    <t>2.7</t>
  </si>
  <si>
    <t>2.8</t>
  </si>
  <si>
    <t>2.9</t>
  </si>
  <si>
    <t>2.10</t>
  </si>
  <si>
    <t>2.11</t>
  </si>
  <si>
    <t>2.12</t>
  </si>
  <si>
    <t>2.13</t>
  </si>
  <si>
    <t>2.14</t>
  </si>
  <si>
    <t>2.15</t>
  </si>
  <si>
    <t>Texto objetivo 3</t>
  </si>
  <si>
    <t>ação 3</t>
  </si>
  <si>
    <t>3.9</t>
  </si>
  <si>
    <t>3.10</t>
  </si>
  <si>
    <t>3.11</t>
  </si>
  <si>
    <t>3.12</t>
  </si>
  <si>
    <t>3.13</t>
  </si>
  <si>
    <t>3.14</t>
  </si>
  <si>
    <t>3.15</t>
  </si>
  <si>
    <t>Texto objetivo 4</t>
  </si>
  <si>
    <t>ação 4</t>
  </si>
  <si>
    <t>4.5</t>
  </si>
  <si>
    <t>4.6</t>
  </si>
  <si>
    <t>4.7</t>
  </si>
  <si>
    <t>4.8</t>
  </si>
  <si>
    <t>4.9</t>
  </si>
  <si>
    <t>4.10</t>
  </si>
  <si>
    <t>4.11</t>
  </si>
  <si>
    <t>4.12</t>
  </si>
  <si>
    <t>4.13</t>
  </si>
  <si>
    <t>4.14</t>
  </si>
  <si>
    <t>4.15</t>
  </si>
  <si>
    <t>Texto objetivo 5</t>
  </si>
  <si>
    <t>ação 5</t>
  </si>
  <si>
    <t>5.10</t>
  </si>
  <si>
    <t>5.11</t>
  </si>
  <si>
    <t>5.12</t>
  </si>
  <si>
    <t>5.13</t>
  </si>
  <si>
    <t>5.14</t>
  </si>
  <si>
    <t>5.15</t>
  </si>
  <si>
    <t>Texto objetivo 6</t>
  </si>
  <si>
    <t>ação 6</t>
  </si>
  <si>
    <t>6.6</t>
  </si>
  <si>
    <t>6.7</t>
  </si>
  <si>
    <t>6.8</t>
  </si>
  <si>
    <t>6.9</t>
  </si>
  <si>
    <t>6.10</t>
  </si>
  <si>
    <t>6.11</t>
  </si>
  <si>
    <t>6.12</t>
  </si>
  <si>
    <t>6.13</t>
  </si>
  <si>
    <t>6.14</t>
  </si>
  <si>
    <t>6.15</t>
  </si>
  <si>
    <t>Texto objetivo 7</t>
  </si>
  <si>
    <t>ação 7</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</si>
  <si>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</si>
  <si>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</si>
  <si>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</si>
  <si>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</si>
  <si>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</si>
  <si>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</si>
  <si>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</si>
  <si>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</si>
  <si>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</si>
  <si>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</si>
  <si>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</si>
  <si>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</si>
  <si>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</si>
  <si>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</si>
  <si>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</si>
  <si>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</si>
  <si>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</si>
  <si>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</si>
  <si>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</si>
  <si>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</si>
  <si>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</si>
  <si>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</si>
  <si>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</si>
  <si>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</si>
  <si>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</si>
  <si>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</si>
  <si>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</si>
  <si>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</si>
  <si>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</si>
  <si>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</si>
  <si>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</si>
  <si>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</si>
  <si>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</si>
  <si>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</si>
  <si>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</si>
  <si>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</si>
  <si>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</si>
  <si>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</si>
  <si>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</si>
  <si>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</si>
  <si>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</si>
  <si>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</si>
  <si>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</si>
  <si>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</si>
  <si>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</si>
  <si>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</si>
  <si>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</si>
  <si>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</si>
  <si>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</si>
  <si>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</si>
  <si>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</si>
  <si>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Inserir nova ação</t>
  </si>
  <si>
    <t>SITUAÇÃO ATUAL DAS AÇÕES - 1ª MONITORIA (2017)</t>
  </si>
  <si>
    <t>OBJETIVO 8</t>
  </si>
  <si>
    <t>OBJETIVO 9</t>
  </si>
  <si>
    <t>OBJETIVO 10</t>
  </si>
  <si>
    <t>Ação parcialmente concluída</t>
  </si>
  <si>
    <r>
      <rPr>
        <b/>
        <sz val="12"/>
        <color rgb="FF000000"/>
        <rFont val="Calibri"/>
      </rPr>
      <t xml:space="preserve">Bruno: </t>
    </r>
    <r>
      <rPr>
        <sz val="12"/>
        <color rgb="FF000000"/>
        <rFont val="Calibri"/>
      </rPr>
      <t xml:space="preserve">A ação vem tendo progresso parcial, fruto de iniciativas pontuais realizadas por ONGs, Universidades e alguns centros especializados dos governos estaduais e federal que desenvolvem programas específicos que caracterizam as pescarias e dimensionam o esforço pesqueiro em suas localidades de atuação.
</t>
    </r>
    <r>
      <rPr>
        <b/>
        <sz val="12"/>
        <color rgb="FF000000"/>
        <rFont val="Calibri"/>
      </rPr>
      <t>Nilamon:</t>
    </r>
    <r>
      <rPr>
        <sz val="12"/>
        <color rgb="FF000000"/>
        <rFont val="Calibri"/>
      </rPr>
      <t xml:space="preserve"> Tenho realizado o levantamento de informação através de entrevistas de desembarque na frota pesqueira do ES. Durante o período foram treinados alguns observadores de bordo para embarque nas frotas de espinhel e de arrasto camarão. 
Gilberto: Ação vem sendo cumprida pelos Centros de Pesquisa do ICMBio, com monitoramento via GEF-Mar.
Camila: Avaliação de desembarque pesqueiro, esforço de pesca e capturas incidentais vem sendo realizada em 21 comunidades pesqueiras artesanais dentro do Projeto Toninha da FMA2 (PR, SP, SC) mas também há levantamentos realizados até 2021 nas demais áreas de ocorrência da toninha (ES, norte do RJ, RS)</t>
    </r>
  </si>
  <si>
    <r>
      <rPr>
        <b/>
        <sz val="12"/>
        <color theme="1"/>
        <rFont val="Calibri"/>
        <family val="2"/>
        <scheme val="minor"/>
      </rPr>
      <t xml:space="preserve">Bruno: </t>
    </r>
    <r>
      <rPr>
        <sz val="12"/>
        <color theme="1"/>
        <rFont val="Calibri"/>
        <family val="2"/>
        <scheme val="minor"/>
      </rPr>
      <t xml:space="preserve">Relatórios publicados e informações disponibilizadas em sites de alguns programas / instituições (ex: Inst. Pesca, FIPERJ, PMAP – Univali)
</t>
    </r>
    <r>
      <rPr>
        <b/>
        <sz val="12"/>
        <color theme="1"/>
        <rFont val="Calibri"/>
        <family val="2"/>
        <scheme val="minor"/>
      </rPr>
      <t>Nilamon:</t>
    </r>
    <r>
      <rPr>
        <sz val="12"/>
        <color theme="1"/>
        <rFont val="Calibri"/>
        <family val="2"/>
        <scheme val="minor"/>
      </rPr>
      <t xml:space="preserve"> Ainda não foi produzido um relatório técnico como produto da ação do GEF-Mar.
</t>
    </r>
    <r>
      <rPr>
        <b/>
        <sz val="12"/>
        <color theme="1"/>
        <rFont val="Calibri"/>
        <family val="2"/>
        <scheme val="minor"/>
      </rPr>
      <t xml:space="preserve">Simone: </t>
    </r>
    <r>
      <rPr>
        <sz val="12"/>
        <color theme="1"/>
        <rFont val="Calibri"/>
        <family val="2"/>
        <scheme val="minor"/>
      </rPr>
      <t>Resumo em congresso -  Rede ASO VIII Jornada de Pesquisa e Conservação de Tartarugas Marinhas no Atlântico Sul Ocidental.</t>
    </r>
  </si>
  <si>
    <r>
      <rPr>
        <b/>
        <sz val="12"/>
        <color theme="1"/>
        <rFont val="Calibri"/>
        <family val="2"/>
        <scheme val="minor"/>
      </rPr>
      <t xml:space="preserve">Bruno: </t>
    </r>
    <r>
      <rPr>
        <sz val="12"/>
        <color theme="1"/>
        <rFont val="Calibri"/>
        <family val="2"/>
        <scheme val="minor"/>
      </rPr>
      <t xml:space="preserve">Não existe caracterização das pescarias, nem dimensionamento do esforço de pesca em escala nacional. Essas ações pontuais também não estão sendo compiladas num único documento, o que acaba deixando a informação fragmentada. 
</t>
    </r>
    <r>
      <rPr>
        <b/>
        <sz val="12"/>
        <color theme="1"/>
        <rFont val="Calibri"/>
        <family val="2"/>
        <scheme val="minor"/>
      </rPr>
      <t xml:space="preserve">Nilamon: </t>
    </r>
    <r>
      <rPr>
        <sz val="12"/>
        <color theme="1"/>
        <rFont val="Calibri"/>
        <family val="2"/>
        <scheme val="minor"/>
      </rPr>
      <t>Desde novembro de 2020 o monitoramento está paralisado devido a problemas na contratação dos bolsistas coletores.</t>
    </r>
  </si>
  <si>
    <t>Não foi possível elaborar um Relatório final deste tema compilando os diversos resultados locais de cada instituição.</t>
  </si>
  <si>
    <t xml:space="preserve">Diversas ações de monitoria de frotas pesqueiras estão sendo realizadas pelos colaboradores da ação mas a falta de um programa de levantamento de dados pesqueiros a nível nacional ainda limita o alcance da ação. </t>
  </si>
  <si>
    <r>
      <rPr>
        <b/>
        <sz val="12"/>
        <color theme="1"/>
        <rFont val="Calibri"/>
        <family val="2"/>
        <scheme val="minor"/>
      </rPr>
      <t xml:space="preserve">Gil: </t>
    </r>
    <r>
      <rPr>
        <sz val="12"/>
        <color theme="1"/>
        <rFont val="Calibri"/>
        <family val="2"/>
        <scheme val="minor"/>
      </rPr>
      <t>Participação em reunião sobre o tema em Brasília. Promessas por parte da SAP, sem retorno.</t>
    </r>
  </si>
  <si>
    <r>
      <rPr>
        <b/>
        <sz val="12"/>
        <color theme="1"/>
        <rFont val="Calibri"/>
        <family val="2"/>
        <scheme val="minor"/>
      </rPr>
      <t xml:space="preserve">Gil: </t>
    </r>
    <r>
      <rPr>
        <sz val="12"/>
        <color theme="1"/>
        <rFont val="Calibri"/>
        <family val="2"/>
        <scheme val="minor"/>
      </rPr>
      <t xml:space="preserve">A SAP/MAPA ainda não atendeu a demandas da área de meio ambiente, incluindo essa de reeditar o PROBORDO, reiteradamente solicitado por nós junto à própria SAP.
</t>
    </r>
  </si>
  <si>
    <r>
      <rPr>
        <b/>
        <sz val="12"/>
        <color rgb="FF000000"/>
        <rFont val="Calibri"/>
      </rPr>
      <t xml:space="preserve">Bruno: </t>
    </r>
    <r>
      <rPr>
        <sz val="12"/>
        <color rgb="FF000000"/>
        <rFont val="Calibri"/>
      </rPr>
      <t xml:space="preserve">Em função da pandemia de COVID-19 ocorrida nesse ano o programa de marcação executado pela Fundação Projeto Tamar (principal instituição que realiza a marcação de tartarugas marinhas no Brasil) esteve bastante reduzido em alguns meses, porém não paralisou
</t>
    </r>
    <r>
      <rPr>
        <b/>
        <sz val="12"/>
        <color rgb="FF000000"/>
        <rFont val="Calibri"/>
      </rPr>
      <t xml:space="preserve">Nilamon: </t>
    </r>
    <r>
      <rPr>
        <sz val="12"/>
        <color rgb="FF000000"/>
        <rFont val="Calibri"/>
      </rPr>
      <t>Realizamos 2 embarques na frota de espinhel de dourado, com captura de 3 L. olivacea, sendo duas marcadas. Também realizamos 5 embarques na frota camaroeira, sem captura de tartarugas marinhas. 
Danielle: Realizamos embarques na frota de espinhel pelágico e emalhe de fundo, com marcação de tartarugas e coleta de amostras biológicas</t>
    </r>
  </si>
  <si>
    <t xml:space="preserve">Bases de dados (BDC Tamar e SITAMAR) alimentadas com as informações; Relatório técnico-científico 2020 da Fundação Projeto Tamar; Relatório de Embarques (Centro TAMAR - Nilamon; FURG - Danielle)
</t>
  </si>
  <si>
    <t>Solicitações à SAP realizadas algumas vezes, mas o "programa nacional de estatística pesqueira" não foi implementado</t>
  </si>
  <si>
    <t>Localmente, temos participado da formação de uma rede para coleta de dados pesqueiros a nível estadual para o Espírito Santo. Foi criada a ação 1.10 para a escala regional</t>
  </si>
  <si>
    <t>O sistema PREPS está passando por reformulações dentro da Secretaria de Aquicultura e Pesca (SAP), porém não há informações sobre o andamento dessas ações. Recentemente houve uma consulta ao ICMBio para indicar uma lista de servidores que teriam acesso ao sistema, mas não houve retorno por parte da SAP sobre isso.
Houve capacitação dos servidores do ICMBio para operar a plataforma Global Fishing Watch, que recebe dados do PREPS (entre outras).</t>
  </si>
  <si>
    <t xml:space="preserve">Ainda não foi produzido um documento como produto da ação, nem foram realizadas reuniões específicas sobre isso a nível nacional.
</t>
  </si>
  <si>
    <t>Normas de Pesca publicadas PORTARIA INTERMINISTERIAL Nº 47, DE 11 DE SETEMBRO DE 2018 e outras.
PORTARIA SAP/MAPA Nº 656, DE 30 DE MARÇO DE 2022</t>
  </si>
  <si>
    <r>
      <t>Ainda há problemas quanto a reestruturação do PREPS. Dificuldade de implantação do rastreador na frota de pequena escala (alto custo e falta de estrutura na embarcação). Os contatos realizados junto a SAP informam que o sistema PREPS está passando por uma reformulação para acrescentar novas tecnologias de monitoramento, mas até o momento nenhuma ação concreta foi reportada.</t>
    </r>
    <r>
      <rPr>
        <strike/>
        <sz val="12"/>
        <color theme="1"/>
        <rFont val="Calibri"/>
        <family val="2"/>
        <scheme val="minor"/>
      </rPr>
      <t xml:space="preserve">
</t>
    </r>
  </si>
  <si>
    <t>Ação não iniciada.</t>
  </si>
  <si>
    <t xml:space="preserve">Dificuldades na gestão da pesca e na estatística pesqueira no Brasil. </t>
  </si>
  <si>
    <t>Ação foi iniciada em vários locais, com monitoramento pesqueiro, porém, devido às dificuldades no diálogo entre instituições e na gestão da pesca em geral, não foram gerados produtos</t>
  </si>
  <si>
    <t>Formação de uma rede para coleta de dados pesqueiros a nível estadual para o Espírito Santo.</t>
  </si>
  <si>
    <t>O Centro TAMAR e a  Fundação Projeto TAMAR têm participado de iniciativas de desenvolvimento, difusão e implementação de medidas mitigadoras na pesca de espinhel e de arrasto de camarão. Participamos como parceiros do REBYC-II-LAC (projeto Manejo Sustentável da Fauna Acompanhante na Pesca de Arrasto na. América Latina e Caribe), com ações no Espírito Santo e em São Paulo</t>
  </si>
  <si>
    <t>Relatório Fundação Projeto Tamar 2019</t>
  </si>
  <si>
    <t>Nilamon Leite Jr.</t>
  </si>
  <si>
    <t>Simone: não houve andamento da ação.
Erik: Não foram executadas atividades voltadas a certificação pesqueira no estado de Sergipe. Foram realizados contatos com instituições e testes de medidas de mitigação na pesca, mas não resultaram em procedimentos de certificação da frota.</t>
  </si>
  <si>
    <t>Não foram gerados produtos</t>
  </si>
  <si>
    <t>Limitada estrutura e organização dos pescadores. equipe executora reduzida que limita a execução da ação.</t>
  </si>
  <si>
    <t>Simone Gavilan, Erik Santos</t>
  </si>
  <si>
    <t>Ações em andamento com recursos proveniente da Fundação Projeto TAMAR e outras instituições parceiras, cada qual de suas carteiras de projeto.</t>
  </si>
  <si>
    <t>Relatórios Anuais da Fundação Projeto TAMAR (2017 a 2021). Dados apresentados nos Relatórios Anuais:
1.Realização de palestras cujo o tema principal versou sobre a conservação das tartarugas marinhas – 77 palestras/10.341 pessoas atingidas; 
2. Desenvolvimento de campanhas voltadas para público em geral sobre fotopoluição, transito de veiculos nas praias, duração de lixo no mar. 602 atividades realizadas; 
3. Atividades de sensibilização quanto a conservação e proteção das tartarugas marinhas para visitantes de Centros de Visitantes, estudantes de escolas públicas e particulares – 127 escolas/3.562 alunos, 493 professores;
 4. Visitas nas comunidades pesqueiras visando buscar proximidades e sensibilização de pescadores e seus familiares; 
5. Realização de atividade de valoração da cultura regional – 80 pessoas; 
6. Exposições sobre aspectos biológicos, conservação de tartarugas marinhas e sobre os trabalhos desenvolvidos pela Fundação Projeto TAMAR – 31 exposições/1.400.000 pessoas aproximadamente atingidas; 
7. Exibição de Vídeo sobre TED/Rebyc para os pescadores e demais participantes do programa; 
8. Realização de caminhada de filhotes e de tartarugas reabilitadas ao mar, captura cientifica como forma de sensibilizar sociedade em geral e comunidades costeiras. Pessoas atingidas 9.745/total de atividades: 217. 
9. Realização de campanhas "Nossa Praia é a Vida" para usuários de praia e "Nem tudo que cai na rede é peixe" para pescadores.  
10. Sensibilização com a apresentação de dados da temporada para os colaboradores da Fundação Projeto Tamar.</t>
  </si>
  <si>
    <t>Algumas atividades foram reduzidas e estão retornando aos poucos, por conta do impacto causado (Variante da Covid 19) durante alguns meses.</t>
  </si>
  <si>
    <t>Ações em andamento com recursos utilizados para realizar proveniente da Fundação Projeto TAMAR e outras instituições parceiras, cada qual de suas carteiras de projeto. Apesar da Pandemia ter reduzido o esforço inicialmente às atividades presenciais, estamos retornando a essas atividades gradativamente, levando em conta todas as orientações da OMS.</t>
  </si>
  <si>
    <t>Relatórios Anuais da Fundação Projeto TAMAR (2017 a 2021) Dados apresentados: 1. Desenvolvimento de campanha como “Nem tudo que cai na rede é peixe” ao longo das áreas de atuação institucional, com ações direcionadas para pescadores buscando sensibilizar para a conservação e proteção das tartarugas marinhas. Sensibilização através da apresentação de dados de temporada de desovas e número de animais capturados em pescarias artesanais locais, total de filhotes nascidos na praia, entrega de tabua de marés em Colônia de Pesca, eventos regionais como Corrida de Canoas, divulgação do protocolo de reanimação de tartarugas marinhas, realização de monitoramento marinho para abordagem educativa de embarcações e sensibilização de pescadores da pesca de arrasto de camarão. 
2. Atividades de apoio comunitário buscando a inserção institucional da Fundação dentro das comunidades levando a mensagem de conservação das tartarugas marinhas. Total apoios realizados: 83/Pessoas atingidas: 3.371</t>
  </si>
  <si>
    <t>Não houve ações de capacitação de observadores de bordo no período por parte do Centro TAMAR.</t>
  </si>
  <si>
    <t>Os embarques foram interrompidos em decorrência da pandemia de Covid-19.</t>
  </si>
  <si>
    <t>Se mantiveram algumas modificações de monitoramento em função da pandemia, porém sem perda para a conservação</t>
  </si>
  <si>
    <t>Relatório Anual de Resultados da Fundação Projeto Tamar</t>
  </si>
  <si>
    <t>Neca Marcovaldi</t>
  </si>
  <si>
    <t xml:space="preserve">Como previsto na ultima monitoria, O Programa de Marcação sofreu impactos durante a temporada 20/21 e 21/22 devido pandemia, que cessaram as atividades de financiamento desta ação no âmbito da Fundação Projeto TAMAR. Assim, na temporada de 20/21 esta ação transcorreu conforme o previsto somente nas bases situadas no litoral norte do ES e em Fernando de Noronha. 
Na temporada de 21/22 as atividades do programa começaram a ser retomadas, mas novamente só aconteceu no ES e Fernando de Noronha. As demais regionais realizaram a marcação oportunista dos animais durante as atividades de monitoramento para proteção dos ninhos contra a predação por raposas ou de saídas noturnas a campo esporádicas. 
As atividades na Ilha de Trindade seguiram suspensas por ordem da Marinha do Brasil. Foram registrados 1.731 flagrantes no período entre dezembro/20 e abril/21. </t>
  </si>
  <si>
    <t>1) Relatórios Técnicos anuais da Fundação Projeto TAMAR;
2) BDCTAMAR atualizado
3) 1.731 flagrantes de fêmeas durante o periodo de Dez/2020 à março de 2021. Durante a temporada reprodutiva 2020/21 foram 740 flagrantes, sendo que 219 foram de individuos que já haviam sido flagrados em temporadas anteriores e 237 foram marcadas pela primeira vez. Na temporada de 2021/22 foram 991 flagrantes, sendo que estes dados ainda estão em análise.</t>
  </si>
  <si>
    <t>O principal problema encontrado, que causou a execução parcial desta ação, foi relacionado ao financiamento da mesma. 
As atividades responsáveis pela geração de recursos financeiros para a execução (centros de visitantes e lojas) foram suspensas devido à pandemia de COVID 19.</t>
  </si>
  <si>
    <t>Alexsandro</t>
  </si>
  <si>
    <t>Os impactos da pandemia ainda vão continuar sendo sentidos por um bom tempo e deve levar à revisão</t>
  </si>
  <si>
    <t>As ações foram realizadas com adequações conforme atendimento às normas de contenção da Covid-19. Foram realizadas palestras virtuais e presenciais, atendimentos a grupos de visitantes, moradores locais, veranistas e turistas em geral; as exposições foram realizadas nos centros de visitantes e nas bases de pesquisas da Fundação Projeto Tamar e também em shoppings.</t>
  </si>
  <si>
    <t>Foram realizadas palestras, exposições e atendimentos alusivos às ações de conservação às tartarugas marinhas nos estados de Santa Catarina, Rio de Janeiro, Espírito Santo, Bahia, Sergipe, Pernambuco e Rio Grande do Norte: mais de 10 mil pessoas assistiram a palestras; mais de 680 mil pessoas atendidas; e, mais de 1.400.000 pessoas visitaram às exposições.</t>
  </si>
  <si>
    <t>Jaqueline</t>
  </si>
  <si>
    <t>Ações em andamento com recursos utilizados para realização da meta proveniente da Fundação Projeto TAMAR e de outras instituições parceiras, cada qual de suas carteiras de projeto. Mesmo com a Pandemia – COVID 19, perdurando em 2021, às atividades retornaram gradativamente com o devido cuidado necessários durante esse período.</t>
  </si>
  <si>
    <t xml:space="preserve">Dados apresentados no Relatório Anual de Atividades Institucionais da Fundação Projeto Tamar Ano 2021 :
1. Geração de dezenas de empregos diretos, onde estão inseridos usuários dos serviços, programas e projetos, prestados em conformidade com a Política Nacional de Assistência Social – PNAS (ano 2019) – 431 empregos diretos; 
2. Geração de renda para pessoas das comunidades costeiras através da criação, suporte e manutenção de Grupos Produtivos de artesanato locais – 102 famílias envolvidas; 
3. Apoio a Grupos Esportivos (ex: capoeira), musicais e de Valorização Cultural das comunidades - 43 Grupos; 
4. Fomento de reuniões com grupos organizados para estabelecimento de parcerias que visam aprimorar a geração de renda com artesanato (técnica, comunicação e econômica) e turismo; 
5. Conversas informais ou durante reuniões fomentadas com os grupos produtivos versando sobre a reprodução das tartarugas marinhas, pesca local e o modo de vida das comunidades pesqueiras;
6. Realização de atividades com diversos atores que participam do Programa de Inclusão social, tais como aulas de Capoeira, encontros, ensaios, reuniões de pagamento de produção e discussão de produção de novas peças artesanais, passagem de vídeos institucionais, acompanhamento de caminhada de tartarugas reabilitadas entre outros – Total: 977 atividades realizadas.
7. Produção de material de comunicação para confecção de painéis/banners/adesivos, mailing, mídias sociais (Instagram, Facebook, site Fundação Projeto TAMAR) e imprensa em geral para a divulgação dos trabalhos e atividades realizadas pelos grupos – Tiragem/Visitas: 925.136; </t>
  </si>
  <si>
    <t>Luciana: Durante o período, a divulgação de informações e resultados relacionados à conservação de tartarugas marinhas no Brasil foi mantida através de diversos canais de comunicação, intensificada nas redes sociais e adaptada à necessidade de distanciamento social ocasionado pela pandemia do Covid 19.
Sandra: Nesse período de Novembro de 2020 a Maio de 2022 – mesmo com a pandemia do Covid-19 as ações de comunicação do Centro TAMAR ICMBio se concentraram na:
Elaboração de notícias factuais sobre as ações do Centro TAMAR no campo da pesquisa/monitoramento; licenciamento, educação ambiental, entre outros temas;
Criação do Boletim do Centro TAMAR ICMBio, com a divulgação de 3 edições nesse período
Divulgação dessas pautas para a imprensa local – estados e municípios em que as agendas de conservação ocorreram;
Criação da Rede Social – Instagram - @boletimcentrotamar
Atualização e manutenção dos conteúdos do site do Centro TAMAR: www.icmbio.gov.br/centrotamar</t>
  </si>
  <si>
    <t>Luciana: Postagens em redes sociais (Facebook, Instagram, Youtube) com conteúdo informativo sobre ações de conservação, biologia e ecologia das espécies; material de educação e de sensibilização ambiental, como cartilhas e infográficos; atendimento e releases para imprensa; e artigos científicos publicados em periódicos peer-review.
Sandra: Em torno de 30 conteúdos produzidos e divulgados (textos jornalísticos);
Criação do Boletim do Centro TAMAR ICMBio, com a divulgação de 3 edições nesse período: link direto em https://linktr.ee/boletimcentrotamar
Divulgação dessas pautas para a imprensa local – estados e municípios em que as agendas de conservação ocorreram;
Criação da Rede Social – Instagram - @boletimcentrotamar
Atualização e manutenção dos conteúdos do site do Centro TAMAR: www.icmbio.gov.br/centrotamar</t>
  </si>
  <si>
    <t>Sandra: As ações de educação ambiental - agendas de relacionamento e interação com o público externo - foram prejudicadas em virtude da pandemia do Covid-19, em particular as da Base Avançada do TAMAR ICMBio em Guriri, São Mateus-ES, bem como a divulgação e promoção das mesmas junto aos veículos de comunicação.</t>
  </si>
  <si>
    <t>Luciana Medeiros, Sandra Tavares</t>
  </si>
  <si>
    <t>Constava nas recomendações a criação de um grupo de comunicação que integre assessorias das instituições. Esta recomendação ainda não foi iniciada, no sentido de ser articulada reunião entre os setores/assessorias de Comunicação das diferentes instituições que executam o PAN Tartarugas Marinhas para tratar do assunto, desenhar uma estratégia conjunta e executar ações de disseminação de conteúdos para a sociedade.</t>
  </si>
  <si>
    <t>Os mapas de relevância serão elaborados como parte da atividade de revisão do Guia de Licenciamento Tartarugas Marinhas. Contudo, na edição revisada de 2022 optou-se por inserir apenas os mapas das áreas de uso no mar. Os mapas de relevância das áreas de reprodução serão incorporados na próxima revisão do Guia, ainda sem data prevista.</t>
  </si>
  <si>
    <t>Mapas de relevância das áreas de uso no mar incluso no Guia de Licenciamento.
Ainda estamos na fase de levantamento dos dados para o mapa das áreas de reprodução.</t>
  </si>
  <si>
    <t>Dependência do recebimento das informações de outras instituições;
Alteração na forma de atuação devido à Pandemia; falta de tempo do articulador (sobrecarga de trabalho). Por causa desses fatores, optou-se por não incorporar os mapas na edição revisada do Guia de Licenciamento de 2022</t>
  </si>
  <si>
    <t>A ação será executada futuramente, sem data definida.</t>
  </si>
  <si>
    <t>A revisão e atualização do documento foi concluída e no momento está na etapa de diagramação.</t>
  </si>
  <si>
    <t>Ação concluída, aguardando apenas a etapa de diagramação finalizar.</t>
  </si>
  <si>
    <t>Fundação Projeto Tamar: 
Publicação de 07 artigos em revistas internacionais em parceria com diversas instituições e 01 resumo em congresso nacional.
- FILIPPOS L.S, TANIGUCHI S, BALDASSIN P, PIRES T, MONTONE R.C. Persistent organic pollutants in plasma and stable isotopes in red blood cells of Caretta caretta, Chelonia mydas and Lepidochelys olivacea sea turtles that nest in Brazil. Mar Pollut Bull. 2021.
- LIMA E.HS.M, AWABDI D. R, MELO M. T. D., GIFFONI B., BUGONI L. Nonlethal capture of green sea turtles (Chelonia mydas) in fishing weirs as an opportunity for population studies and conservation, Marine Environmental Research, Volume 170, 2021.
- ORIÁ A.P, SILVA D.N, RAPOSO A.C, et al. Atypical ocular Chelonoid herpesvirus manifestations in a captive Loggerhead turtle (Caretta caretta). Veterinary Ophthalmology. Jan;24(1):97-102. 2021. 
- PAIVA M.I.G, ROSTAN G, PIRES T.T. Captive nurse shark Ginglymostoma cirratum (Bonnaterre, 1788) breeding at Projeto Tamar, northeastern Brazil. Pan-American Journal of Aquatic Sciences, v.16, n.1, p.90-94. 2020.
- SANTOS, A.J.B., BELLINI C., SANTOS E.A.P., SALES G., RAMOS R., VIEIRA D.H.G., , MARCOVALDI M.A., GILLIS A., WILDERMANN N., MILLS M., GANDRA T., FUENTES M.M.P.B., Effectiveness and design of marine protected areas for migratory species of conservation concern: A case study of post-nesting
hawksbill turtles in Brazil, Biological Conservation, Volume 261, 2021.
- SANTOS, A.J.B., VIEIRA, D.H.G., BELLINI, C. et al. Using data from nesting beach monitoring and satellite telemetry to improve estimates of marine turtle clutch frequency and population abundance. Mar Biol 168, 170, 2021.
- SOARES, L., BJORNDAL, K., BOLTEN, A., WAYNE, M., CASTILHOS, J., WEBER, M., LÓPEZ-MENDILAHARSU, M., MARCOVALDI, M., VILAÇA, S., NARO-MACIEL, E. Reproductive output, foraging destinations, and isotopic niche of olive ridley and loggerhead sea turtles, and their hybrids, in Brazil. Endangered Species Research. Vol. 44: 237–251, 2021.
- ZANOTTI, M.,N., MARCONDES, A.,C., J., ALBINO, J. INFLUÊNCIA DA MORFODINÂMICA PRAIAL DA PLANÍCIE DELTAICA DO RIO DOCE (ES) NA DISTRIBUIÇÃO ESPACIAL DA OCORRÊNCIA DE CARETTA CARETTA. In: X Congresso sobre Planejamento e Gestão das Zonas Costeiras dos Paízes de Expressão Portuguesa. Rio de janeiro. Dezembro, 2021.
Outras instituições:Análises de tartarugas do Arquipélago de Abrolhos (aluna de Iniciação Científica, Joana Moraia, orientador: Fabrício Santos, UFMG);
Análises de diversidade e estrutura genética de L. olivacea em áreas de desova e alimentação do Brasil (aluna de graduação Brenda Foerste, orientadora Sarah Vargas, UFES);
Múltipla paternidade em D. coriacea do ES (aluna de mestrado: Gabriela Caliari Bispo, orientadora: Sarah Vargas, UFES);
Relatório Anual Rede Rio Doce Mar (RA 2021), Programa de Desenvolvimento da Biodiversidade Aquática.
Resumos apresentados:
-	MPU 2021:
-	Autores: Igor Puertas, Luciana Medeiros, Danielle Monteiro, Maíra Proietti
-	Título: Conectividade e Filogeografia Global da Tartaruga-Oliva (Lepidochelys olivacea) Inferida por DNA Mitocondrial.
-	Nome do evento: Mostra da Produção Universitária - MPU
-	Edição: 20ª
-	Ano: 2021
-	Local: Rio Grande/ RS
-	Tipo: Resumo/Anais
-	Editora: FURG
-	Intervalo de pag: Não tem
-	ISSN: 2317-4420
-	Sea Turtle Twitter Talks 2021:
-	Autores: Igor Puertas, Luciana Medeiros, Danielle Monteiro, Maíra Proietti 
-	Título: Genetic diversity and possible natal origins of the olive ridley sea turtle (Lepidochelys olivacea) in a feeding area in southern Brazil
-	Nome do evento: Sea Turtle Talks - Twitter Talks
-	Edição: 1ª
-	Ano: 2021
-	Local: Online
-	Tipo: Resumo/Anais
-	Editora: International Sea Turtle Society
-	Intervalo de pag: 15-16
-	II CLAGeneC 2021:
-	Autores: Igor Puertas, Luciana Medeiros, Danielle Monteiro, Maíra Proietti 
-	Título: Genetic diversity and population structure of the olive ridley sea turtle (Lepidochelys olivacea) in southern Brazil
-	Nome do evento: II Congreso Latinoamericano de Genética para la Conservación - II CLAGeneC
-	Edição: 2ª
-	Ano: 2021
-	Local: Online
-	Tipo: Resumo/Anais
-	Editora: Sociedade Brasileira de Genética
-	Intervalo de pag: 778-778
-	ISTS 2022: (OBS: Ainda não saíram os anais)
-	Autores: Igor Puertas, Luciana Medeiros, Danielle Monteiro, Maíra Proietti
-	Título: Diversity and natal origins of olive ridley sea turtle (Lepidochelys olivacea) in southern Brazil
-	Nome do evento: International Sea Turtle Simposium 
-	Edição: 40ª
-	Ano: 2022 
-	Local: Perth/ Australia (online)
-	Tipo: Resumos/Anais
-	Editora: Não tem
-	Intervalo de pag: Não tem
-	ISSN: Não tem</t>
  </si>
  <si>
    <t xml:space="preserve">Simone: A ação vem sendo desenvolvida através de coleta e análise de dados provenientes do PMP- BP.
Sandra: 3 edições do Boletim Centro TAMAR, criado em out/2020 com o objetivo de ampliar a comunicação do Centro TAMAR-ICMBio/MMA com a Rede de Instituições Públicas e Privadas, Órgãos Ambientais e sociedade que atuam na conservação e pesquisa das cinco espécies de tartarugas marinhas na costa brasileira, promovendo uma maior integração e conhecimento acerca destas ações e a consequente visibilidade nacional e internacional dos expressivos resultados alcançados pelo Brasil.
Rita: Guajiru ampliou a área de monitoramento.
</t>
  </si>
  <si>
    <t>Bonfim, Waltyane A.G. First live stranding of a leatherback sea turtle Dermochelys coriacea in Alagoas, north-east Brazil”. Herpetological Bulletin, n. 160, 2022.
Bomfim, Aline da Costa el al. Impact of the socioeconomic activities on sea turtle conservation in the Potiguar Basin, north-eastern Brazil (2010-2019). Marine and freshwater research, v. 1, p. b-m, 2022.
Bomfim, Aline da Costa et al. Long-term monitoring of marine turtle nests in northeastern Brazil. Biota Neotropica, v. 21, p. 1-13, 2021.
Rossi, Silmara et al. Neoplasias Viscerais E Chelonid Alphaherpesvirus 5 em Tartarugas Verdes com Fibropapilomatose. Archives of Veterinary Science, V. 26, P. 63-79, 2021.
Dias de Farias, Daniel Solon et al. Bioaccumulation of total mercury, copper, cadmium, silver, and selenium in green turtles (Chelonia mydas) stranded along the Potiguar Basin, northeastern Brazil. CHEMOSPHERE, v. 299, p. 134331, 2022.</t>
  </si>
  <si>
    <t>Simone, Bruno, Sandra</t>
  </si>
  <si>
    <t>Ação em andamento com recursos utilizados para realizar proveniente da Fundação Projeto TAMAR.</t>
  </si>
  <si>
    <t>Instituto Biota: Campanha educativas: Entre os dias 14/10 e 08/12/21 foi realizada a campanha informativa “Encalhou?!”. Ao longo da campanha, as equipes percorreram as praias entre os municípios de Maragogi e Feliz Deserto, distribuindo cartazes e bonés, buscando formar uma rede de colaboradores para auxiliar no registro e atendimento dos encalhes de fauna marinha em Alagoas Foram visitados órgãos públicos, hotéis, restaurantes, colônias de pescadores, entre outros, totalizando 105 colaboradores cadastrados em seis dias de campanha. Foram confeccionados 200 cartazes que foram distribuídos e afixados nos locais visitados. Semana Retamane 2021: Entre os dias 01 e 05/11/2021 ocorreu, de forma remota, o II Ciclo de Palestras RETAMANE do qual membros do Instituto Biota atuaram na organização e apresentação do evento. Ao longo do evento, que contou com 301 inscritos, pesquisadores convidados puderam discutir e apresentar resultados referente a pesquisa e conservação de tartarugas marinhas. Evento conta com mais de 1800 visualizações.
Ecoassociados: Ações (palestras, exposições, mutirões de limpeza) pontuais em escolas, estabelecimentos privados e na praia.
Simone Almeida Gavilan: Várias atividades que propiciaram o desenvolvimento desta ação foram desenvolvidas pela UFRN (Museu de Ciências Morfológicas) e UERN (Projeto Cetáceos da Costa Branca). Devido o período de pandemia, a maioria foi executada através de lives, postagens em redes sociais e projetos de sensibilização através de conteúdos didáticos remotos sobre conservação de fauna marinha para escolas durante a pandemia.
Instituto Tartarugas do Delta: Realização de Palestra nas escolas, reuniões junto aos conselhos de Turismo, meio ambiente da APA Delta do Parnaíba e monitoramentos de praias (vivência de campo com alunos e voluntários).
UFAL: Dezenas de atividades de sensibilização sobre a importância da conservação das tartarugas marinhas foram realizadas no litoral sul alagoano, em parceria com o Projeto Meros do Brasil. As atividades incluem limpezas de praias, palestras em escolas e colônias de pescadores. O tema também é, sistematicamente, abordado nas disciplinas ministradas nos cursos de Engenharia de Pesca e Lic. Ciências Biológicas da UFAL Penedo.
Sandra: 3 edições do Boletim Centro TAMAR, criado em out/2020 com o objetivo de ampliar a comunicação do Centro TAMAR-ICMBio/MMA com a Rede de Instituições</t>
  </si>
  <si>
    <t>Instituto Biota: Produzimos um artigo de opinião no portal Ecoa da UOL sobre tartarugas marinhas;
Gravamos uma web série com WSL e SOS Mata Atlântica sobre conservação de tartarugas marinhas e áreas protegidas;
Produzimos 50 bonés para a campanha encalhou;
Produzimos 200 cartazes para a campanha encalhou.
https://www.uol.com.br/ecoa/colunas/opiniao/2022/03/16/em-risco-tartarugas-marinhas-precisam-da-
nossa-ajuda.htm
https://www.instagram.com/reel/CcarinpDAn-/?utm_source=ig_web_copy_link
Instituto Tartarugas do Delta: Evidência fotográficas e publicação na rede social
Simone Almeida Gavilan: Palestras no youtube (Canais das instituições, postagens em redes sociais, produção de livro "Educação Ambiental para Conservação de Tartarugas Marinhas no Nordeste do Brasil" - em processo de editoração).
UFAL: Palestras e limpezas de praias realizadas com discussões sobre a conservação das tartarugas marinhas, com estimativa de um publico alcançado de 1.000 pessoas de diferentes classes etárias.</t>
  </si>
  <si>
    <t>Falta de recursos financeiros</t>
  </si>
  <si>
    <t>Bruno Stefanis, Claudio Sampaio, Vivian Neves, Simone Almeida Gavilan, Instituto Tartarugas do Delta</t>
  </si>
  <si>
    <t>Quando forem reavaliados os objetivos específicos, avaliar agrupar esta ação com a de áreas prioritárias.
Instituto Tartarugas do Delta: A falta de apoio financeiro comprometeu a elaboração de material didático, cartilhas e E-book.
UFAL: Que sejam disponibilizados recursos para apoio dessas ações nas unidades de conservação e áreas adjacentes, para transporte e alimentação dos voluntários.</t>
  </si>
  <si>
    <t>Ação realizada em diversas localidades, porém com problemas</t>
  </si>
  <si>
    <t>Relatórios Fundação Projeto Tamar 2017 a 2021</t>
  </si>
  <si>
    <t>Ação em andamento com problemas, devido à pandemia de covid-19. Além disso, falta de recursos financeiros para intensificar a ação</t>
  </si>
  <si>
    <t>Guajiru: Composição do Conselho Municipal de Desenvolvimento do Meio Ambiente (COMMEA) de Cabedelo/PB e palestra sobre atividades reprodutivas e não-reprodutivas no litoral; Redes sociais da RETAMANE em funcionamento: Instagram e Facebook, com rodízio semanal de instituições. IPAS: Publicações em jornais</t>
  </si>
  <si>
    <t>Redes sociais da RETAMANE em funcionamento: Instagram e Facebook, com rodízio semanal de instituições. Publicações em blogs e jornais https://www.oeco.org.br/colunas/colunistas-convidados/eu-fazendo-ciencia-um-olhar-sobre-a-ciencia-cidada/ ; https://g1.globo.com/pb/paraiba/noticia/2020/08/02/mais-de-11-mil-tartarugas-marinhas-ameacadas-de-extincao-sao-soltas-para-o-mar-na-paraiba.ghtml ; https://www.gazetaweb.com/noticias/geral/rede-de-conservacao-alerta-para-o-risco-de-contaminacao-de-animais-marinhos-por-oleo-em-praias-de-alagoas/</t>
  </si>
  <si>
    <t>Feito somente um contato inicial com possíveis colaboradores, mas sem andamento até o momento.</t>
  </si>
  <si>
    <t>Dificuldades de priorização da atividade em função das dificuldades geradas pela Pandemia da Covid-19</t>
  </si>
  <si>
    <t>José Henrique Becker</t>
  </si>
  <si>
    <t>Santos et al., 2019. Long-Range Movements and Growth Rates of Brazilian Hawksbill Turtles: Insights from a Flipper-Tagging Program; Santos et al., 2022. Identiﬁcação de Áreas Críticas para Tartarugas Marinhas e sua Relação com
Unidades de Conservação no Brasil</t>
  </si>
  <si>
    <r>
      <rPr>
        <sz val="12"/>
        <color rgb="FF000000"/>
        <rFont val="Calibri"/>
      </rPr>
      <t xml:space="preserve">Ao longo dos últimos anos houve aumento do conhecimento sobre conectividade entre áreas utilizadas pelas 5 espécies de tartarugas marinhas; métodos de rastreamento de tartarugas marinhas (taggeamentos) e a integração de grupos de pesquisa para análise conjunta de dados de marcação e recaptura, permitiram conhecer áreas de migração-deslocamento de espécies como DC, CC, LO, CM e EI, assim como quanto ao comportamento de uso de área pelas espécies.
Há artigos científicos publicados no período com este escopo </t>
    </r>
    <r>
      <rPr>
        <sz val="12"/>
        <color rgb="FFFF0000"/>
        <rFont val="Calibri"/>
      </rPr>
      <t>(mandar lista).</t>
    </r>
    <r>
      <rPr>
        <sz val="12"/>
        <color rgb="FF000000"/>
        <rFont val="Calibri"/>
      </rPr>
      <t xml:space="preserve"> 
Ainda há muitas lacunas de conhecimento para todas as espécies, no entanto os avanços foram significativos e frente às novas tecnologias esta ação deve receber mais esforços para os próximos anos.</t>
    </r>
  </si>
  <si>
    <t>Outras pesquisas foram realizadas, mas os colaboradores não enviaram os artigos/teses/relatórios a tempo</t>
  </si>
  <si>
    <t>Danielle: Devido às restrições impostas pela pandemia de covid-19, as atividades de laboratório na Universidade ficaram suspensas durante a maior parte do ano de 2021, causando atraso no andamento das pesquisas sobre uso do habitat, a partir da análise de isótopos estáveis.</t>
  </si>
  <si>
    <t>Danielle: uma monografia de conclusão de curso. 
Almeida et al, 2021. Sex ratios and natal origins of green turtles from feeding grounds in the Southwest Atlantic Ocean. ICES Journal of Marine Science (2021), doi:10.1093/icesjms/fsab093
Eduardo Lima: 8 publicações cientificas em revistas internacionais feitas pela Fundação Projeto TAMAR e Parceiros; Publicações disponibilizadas no site http://www.projetotamar.org.br/interna.php?cod=345</t>
  </si>
  <si>
    <t>Danielle, Instituto Biota</t>
  </si>
  <si>
    <t>Simone: Na Bacia Potiguar está em execução (desde 2010) o Projeto de Monitoramento de praias da Bacia Potiguar que atende aos encalhes de animais vivos e mortos, encaminhando os animais para reabilitação ou necropsia para emissão de laudo de causa mortis, respectivamente.
Instituto Biota: Realizamos o monitoramento de praia em duas regiões de Alagoas: uma na APA costa dos corais cobrindo três municípios e outra na área de RESEX de Jequiá cobrindo 4 municípios.
Danielle: O registro dos encalhes foi realizado utilizando a mesma metodologia dos anos anteriores, abrangendo 355 km da costa do Rio Grande do Sul.
Centro TAMAR fez um mapeamento e supervisão dos PMPs em toda a costa brasileira.</t>
  </si>
  <si>
    <t>Relatórios do PMPs, que são de domínio público.
3 Informações Técnicas do Centro TAMAR-ICMBio: IT 11/2020 (SEI ICMBio 7474430); IT 7/2020-TAMAR-Vitoria (SEI ICMBio 7188238); IT 8/2020-TAMAR-Vitoria (SEI ICMBio 7223956)
Mapa dos PMPs em toda a costa brasileira</t>
  </si>
  <si>
    <t>Ações em andamento com recursos utilizados para realização da meta proveniente da Fundação Projeto TAMAR e de outras instituições parceiras, cada qual de suas carteiras de projeto. 
Mesmo com a Pandemia – COVID 19, perdurando em 2021, as atividades retornaram com o devido cuidado necessário durante esse período.</t>
  </si>
  <si>
    <t>Simone, Eduardo Lima, Danielle, Instituto Biota</t>
  </si>
  <si>
    <t>Danielle: Não foi possível avaliar a causa da morte da maioria dos espécimes, devido ao grande número de indivíduos encalhados e elevado estado de decomposição. Todavia, para as espécies C. caretta e D. coriacea sabe-se que a principal causa de mortalidade é a captura incidental nas pescarias de arrasto e emalhe de fundo. Contudo, as tartarugas morrem devido à asfixia e a grande maioria não apresenta marcas que evidenciem a captura na pesca.</t>
  </si>
  <si>
    <t>Atividades educativas realizadas dentro dos Centros de Visitantes e Centros de Educação Ambiental:
Interpretação ambiental: atendimento de turistas, moradores locais e grupos especiais; atendimento a escolas; visitas guiadas; palestras; atividades lúdicas; e biólogo por um dia, experiência educativa com objetivo de apresentar o trabalho desenvolvido pela fundação de maneira imersiva e interativa, acompanhando as rotinas dos CVs e bastidores.
Volta das atividades com artistas locais; apresentação de grupos folclóricos; cessão de espaço para atividades diversas da comunidade.
Campanha Nossa Praia é a Vida – voltado para todo e qualquer público usuário de praia, com retorno de tartarugas ao mar; exposições externas; capturas acompanhadas; eventos de limpeza de praia; distribuição de material educativo; campanha SOS... 
Campanha Nem tudo que cai na rede é Peixe – mais voltado para os pescadores e comunidade. Foram realizados reuniões, palestras, exposições e encontros com pescadores artesanais, distribuição de folders, cartazes e protocolo de reanimação. Apoio às atividades recreativas dos pescadores e comunidade em cada local onde a Fundação está inserida.</t>
  </si>
  <si>
    <t>Relatórios Fundação Projeto Tamar 2018 a 2021 - Dentro destas campanhas, neste período, tivemos como público alvo aproximadamente 2 milhões de pessoas.</t>
  </si>
  <si>
    <t>Apesar de já estarmos de volta com praticamente todas as ações de sensibilização e educação ambiental, ainda não estamos no patamar desejado do número de pessoas atendidas. 
No decorrer deste ano este número voltará a crescer bastante.
Estamos na volta gradativa das atividades realizadas pela Fundação Projeto Tamar; nos três primeiros meses deste ano, ainda tivemos uma recuada das atividades presenciais por conta da nova cepa da covid19, a Ômicron.</t>
  </si>
  <si>
    <t>Inst. Verdeluz: As ações de educação ambiental promovidas pelo Projeto Gtar, do Instituto Verdeluz, estão acontecendo a partir do contato entre a ONG e a sociedade civil através de capacitações e atividades em escolas de surfe em praias em que há registro da ocorrência de tartarugas marinhas no município de Fortaleza. Além disso, cursos e capacitações também estão sendo realizadas em praias da região metropolitana de Fortaleza sempre que solicitado pela comunidade. Boa relação com a comunidade e estabelecimento de uma rede de comunicação eficaz entre comunidades costeiras, entidades públicas e a ONG e, com isso, maior número de ocorrências registradas em relatórios submetidos ao Sisbio anualmente.</t>
  </si>
  <si>
    <t>Eduardo Lima, Instituto Verdeluz</t>
  </si>
  <si>
    <t>Ações em andamento com recursos utilizados para realização da meta proveniente da Fundação Projeto TAMAR e de outras instituições parceiras, cada qual de suas carteiras de projeto. Mesmo com a Pandemia – COVID 19, perdurando em 2021, às atividades retornaram com o devido cuidado necessários durante esse período.</t>
  </si>
  <si>
    <t xml:space="preserve">A ação foi impactada pelas restrições impostas pela Pandemia, com mudanças temporárias das atividades de campo pelas diversas instituições executoras desta ação. </t>
  </si>
  <si>
    <t>Dados inseridos no BDC-Tamar</t>
  </si>
  <si>
    <t>Apesar do período de pandemia ter sido desfavorável às atividades presenciais, a comunicação e informação das atividades foram fortalecidas pelas campanhas digitais, através de lives, palestras virtuais e postagens nos diferentes mídias.</t>
  </si>
  <si>
    <t>Relatórios Fundação Projeto Tamar 2018 a 2021. 
A Fundação Projeto Tamar realiza diversos tipos de comunicação para a sociedade em geral, seja através dos Centros de Visitantes, Exposições, distribuição de material educativo, divulgação nas redes sociais, trabalhos científicos, Palestras presenciais e virtuais, lives e outros eventos; Público nos CV: aproximadamente 800 mil pessoas; Campanha Lixo no Mar: 650 mil pessoas; Eventos de Limpeza de Praia: 1,5 mil pessoas; Palestras contendo assunto poluição: 8 mil pessoas; 4 Trabalhos Publicados sobre o assunto: Colman, et all. Lopez-Mendilaharsu, et all; Fillipos et all e Wallace et all.; Publicações nas redes sociais sobre o assunto: alcance: cerca de 150mil pessoas. Dentro destas campanhas, neste período, o público alvo foi de mais de 1,5 milhões de pessoas.</t>
  </si>
  <si>
    <t>A ação está sendo realizada de modo geral de forma indireta, i.e., sem estar diretamente objetivando avaliar as fontes que podem gerar impactos para as tartarugas marinhas</t>
  </si>
  <si>
    <t>Strauch, S.M et al. (2021). Anthropogenic Pollution of Coastal Ecosystems in Brazil. In: Häder, DP., Helbling, E.W., Villafañe, V.E. (eds) Anthropogenic Pollution of Aquatic Ecosystems. Springer, Cham. https://doi.org/10.1007/978-3-030-75602-4_9;
López-Mendilaharsu M et al. (2020) Multiple-threats analysis for loggerhead sea turtles in the southwest Atlantic Ocean. Endang Species Res 41:183-196. https://doi.org/10.3354/esr01025;
Maria V. Petry et al. (2021). Plastic ingestion by juvenile green turtles (Chelonia mydas) off the coast of Southern Brazil, Marine Pollution Bulletin, Volume 167, 112337, https://doi.org/10.1016/j.marpolbul.2021.112337;
Isabella Ferreira Nascimento Maynard et al. (2021) Analysis of the occurrence of microplastics in beach sand on the Brazilian coast, Science of The Total Environment, Volume 771, 144777, https://doi.org/10.1016/j.scitotenv.2020.144777;
Bruna de Ramos et al. (2021) Spatio-temporal characterization of litter at a touristic sandy beach in South Brazil, Environmental Pollution, Volume 280, 116927, https://doi.org/10.1016/j.envpol.2021.116927;
Zacharias, Daniel Constantino  et al. (2022). Brazilian offshore oil exploration areas: an overview of hydrocarbon pollution. Revista Ambiente &amp; Água [online]. 2020, v. 15, n. 5 [Accessed 11 May 2022] , e2569. Available from: &lt;https://doi.org/10.4136/ambi-agua.2569&gt;. Epub 05 Oct 2020. ISSN 1980-993X. https://doi.org/10.4136/ambi-agua.2569;
Ryan Andrades, Tamyris Pegadoet al. (2021). Anthropogenic litter on Brazilian beaches: Baseline, trends and recommendations for future approaches. Marine Pollution Bulletin, Volume 151, 110842, https://doi.org/10.1016/j.marpolbul.2019.110842;
Valter M. Azevedo-Santos et al. (2021) Digital media reveal negative impacts of ghost nets on Brazilian marine biodiversity, Marine Pollution Bulletin, Volume 172, 112821, https://doi.org/10.1016/j.marpolbul.2021.112821;
Gomes, Beatriz Guimarães. Avaliação da ingestão de resíduos sólidos por tartarugas-verdes, Chelonia mydas (Linnaeus,1758), no litoral centro-sul do estado do Rio de Janeiro, Brasil. 2021. 45 f. Dissertação (Mestrado em Biologia Marinha e Ambientes Costeiros)-Instituto de Biologia, Universidade Federal Fluminense, Niterói, 2021;
Eduardo da Silva Videla, Fábio Vieira de Araujo, (2021) Marine debris on the Brazilian coast: which advances in the last decade? A literature review, Ocean &amp; Coastal Management, Volume 199, 105400, https://doi.org/10.1016/j.ocecoaman.2020.105400.
Miguel, Camila et al. (2022) Health condition of Chelonia mydas from a foraging area affected by the tailings of a collapsed dam in southeast Brazil, Science of The Total Environment, Volume 821, 153353, https://doi.org/10.1016/j.scitotenv.2022.153353;
Tawane Y. Nunes et al. (2021). Selectivity of marine-debris ingestion by juvenile green turtles (Chelonia mydas) at a South American World Heritage Listed area. Marine Pollution Bulletin, Volume 169, 112574, https://doi.org/10.1016/j.marpolbul.2021.112574;
Ana Alice Santos et al. (2020) Initial beach litter survey in a conservation unit (Santa Isabel Biological Reserve, Sergipe) from northeast Brazil, Marine Pollution Bulletin, Volume 153, 111015, https://doi.org/10.1016/j.marpolbul.2020.111015;
Tiburski, Paula Sena Trombini. (2021) Dieta e ingestão de resíduos sólidos em tartarugas marinhas das espécies C. mydas e C. caretta no Sul do Brasil. TCC(graduação) -Universidade Federal de Santa Catarina. Centro de Ciências Biológicas. Biologia;
Fernanda Silva de Melo Nobre et al. (2021) Records of marine litter contamination in tropical beaches (Sergipe, Brazil) with different uses, Marine Pollution Bulletin, Volume 170, 112532, https://doi.org/10.1016/j.marpolbul.2021.112532.</t>
  </si>
  <si>
    <t>Falta de financiamento e dificuldade em estudar fontes de poluição (logística e de equipes especializadas no tema), poucos estudos aplicados com intenção de avaliar fontes com intuito de identificar as que podem afetar as tartarugas</t>
  </si>
  <si>
    <t>Maíra Proietti</t>
  </si>
  <si>
    <t xml:space="preserve">Todas os animais registrados via programas de monitoramento vinculados à condicionantes ambientais (PMP e RENOVA, por exemplo) são avaliados quanto à níveis de poluentes e condição de saúde. Os resultados de efeitos, frente ao uso de marcadores moleculares para este fim estão em relatórios de ambos os projetos e entregues aos órgãos gestores.  </t>
  </si>
  <si>
    <t>Relatórios do PMPs e da Rede Rio-Doce-Mar, que são de domínio público.
3 Informações Técnicas do Centro TAMAR-ICMBio: IT 11/2020 (SEI ICMBio 7474430); IT 7/2020-TAMAR-Vitoria (SEI ICMBio 7188238); IT 8/2020-TAMAR-Vitoria (SEI ICMBio 7223956)
Mapa dos PMPs em toda a costa brasileira</t>
  </si>
  <si>
    <t xml:space="preserve"> </t>
  </si>
  <si>
    <t>Fundação Pro-TAMAR, RETAMANE, Camila Domit (UFPR)</t>
  </si>
  <si>
    <t>Ação executada, principalmente pela Fundação Pró-Tamar, de forma contínua desde 2000 em áreas prioritárias de reprodução e alimentação do litoral brasileiro.  Os registros são inseridos sistematicamente nos bancos de dados (BDC-TAMAR, SIMBA e outros).  Outros programas de monitoramento também registram ocorrências: trabalhos de pesquisa das instituições colaboradoras.</t>
  </si>
  <si>
    <t>Dados atualizados no SITAMAR. Artigo: GOLDBERG, D. W.; FONSECA, S.; VANUCCI, R.; BECKER, J. H.; GALLO, B. M. G.; COSTA, D. G. C. Multidrug resistant bacteria isolated from septic arthritis in a green turtle (Chelonia mydas) with fibropapilomatosis. In: CONGRESSO LATINO-AMERICANO DE REABILITAÇÃO DE FAUNA MARINHA, 4., Florianópolis. Resumo... [S.l.:s.n.], p. 41-43, 2018.</t>
  </si>
  <si>
    <t>Simone:
- DIAS DE FARIAS, DANIEL S. ; ROSSI, SILMARA ; DA COSTA BOMFIM, ALINE ; LIMA FRAGOSO, ANA B. ; SANTOS-NETO, ELITIERI B. ; JOSÉ DE LIMA SILVA, FLÁVIO ; LAILSON-BRITO, JOSÉ ; NAVONI, JULIO A. ; GAVILAN, SIMONE A.; SOUZA DO AMARAL, VIVIANE . Bioaccumulation of total mercury, copper, cadmium, silver, and selenium in green turtles (Chelonia mydas) stranded along the Potiguar Basin, northeastern Brazil. CHEMOSPHERE, v. 299, p. 134331, 2022.
- OLIVEIRA, REM ; ATTADEMO, FLN ; GALVINCIO, JS ; FREIRE, ACB ; SILVA, AS ; PIRES, JML ; LIMA, LRP ; AGUIAR, JMF ; MOREIRA, AB ; MELO, LIS ; GAVILAN, SA ; LIMA, SA ; LIMA, MA ; SILVA, FJL ; OLIVEIRA, MF . Successful rehabilitation of an oiled sea turtle (Lepidochelys olivacea) affected by the biggest oil spill disaster in Brazil. VETERINARNI MEDICINA, v. 66, p. 1-7, 2021.</t>
  </si>
  <si>
    <t>Simone  Gavilan</t>
  </si>
  <si>
    <t>Excluída na monitoria anual 3</t>
  </si>
  <si>
    <t>Agrupada na monitoria anual 3</t>
  </si>
  <si>
    <t xml:space="preserve">Participação do Centro TAMAR na revisão de diversos atos normativos conforme previsto pelo Decreto nº 10.139/2019, principalmente os normas de mitigação de capturas incidentais na pesca, relacionadas a diretrizes da Convenção Interamerica para Proteção e Conservação das Tartarugas Marinhas - CIT, Comissão Internacional para Conservação do Atum Atlântico – ICCAT e a Rede de Investigação e Conservação de Tartarugas Marinhas do Atlântico Sul Ocidental Rede ASO. Testes com medidas mitigadoras para tartarugas marinhas na pesca em redes de arrasto no âmbito do O Projeto Manejo Sustentável da Fauna Acompanhante na Pesca de Arrasto na América Latina e Caribe (REBYC II-LAC) - Organização das Nações Unidas para Alimentação e Agricultura (FAO). 
</t>
  </si>
  <si>
    <t>Versão revisada do Guia de Licenciamento, em fase de diagramação.
Utilização, nos Pareceres e Notas Técnicas do Centro TAMAR, das Diretrizes de Poluição Luminosa da Resolução UNEP/CMS/Resolution 13.5 (2020), aprovada pela Convenção sobre Espécies Migratórias, da qual o Brasil é signatário.
Relatório técnico-científico 2020 da Fundação Projeto Tamar</t>
  </si>
  <si>
    <t>Joca Thomé</t>
  </si>
  <si>
    <t>Ação a ser executada rotineiramente, com constante promoção das diretrizes e avaliação dos estudos ambientais e licenças emitidas.
A divulgação do Guia de Licenciamento é contínua, e feita sempre que possível durante reuniões, contatos telefônicos e por e-mail/ofícios aos órgãos licenciadores e empreendedores. 
Recomenda-se a continuidade da ação para o próximo ciclo, uma vez que as diretrizes foram revisadas e atualizadas;</t>
  </si>
  <si>
    <t>Relatórios anuais do Centro TAMAR sobre Licenciamento Ambiental.
Versão revisada do Guia de Licenciamento, em fase de diagramação</t>
  </si>
  <si>
    <t>A revisão e atualização do Guia de Licenciamento foi concluída e no momento está na etapa de diagramação foi longa, inclusive devido à pequena equipe da DCOM/ICMBio</t>
  </si>
  <si>
    <t>Recomenda-se a continuidade da ação para o próximo ciclo, uma vez que as diretrizes foram revisadas e atualizadas;</t>
  </si>
  <si>
    <t>Ação a ser executada rotineiramente, com constante acompanhamento das condicionantes ambientais, medidas mitigadoras e ações de monitoramento. O acompanhamento é contínuo, e feito por meio de vistorias, análises de relatórios de monitoramento, de projetos luminotécnicos, etc.  São gerados pareceres e notas técnicas, relatórios de vistoria, e outros documentos relativos à supervisão de empreendimentos em áreas de ocorrência de tartarugas marinhas, além de atas de reuniões de acompanhamento.</t>
  </si>
  <si>
    <t>Relatórios anuais do Centro TAMAR sobre Licenciamento Ambiental</t>
  </si>
  <si>
    <t xml:space="preserve">Alteração na forma de atuação devido à Pandemia; falta de tempo do articulador (sobrecarga de trabalho); equipe reduzida dedicada à temática no Centro; grande extensão da costa a ser vistoriada/acompanhada; elevado número de empreendimentos marinhos/costeiros nas áreas de reprodução de tartarugas marinhas. 
Ressalto que a ação vem sendo cumprida, mas, com mais ênfase em algumas regiões e com maior contato em determinados órgãos. Não é possível um acompanhamento próximo de todos as condicionantes dos diferentes processos de licenciamento ambiental. Assim, ainda não é realizado o acompanhamento integral de todas as medidas recomendas pelo Centro que são incorporadas nas licenças. </t>
  </si>
  <si>
    <t>Recomenda-se a continuidade da ação para o próximo ciclo.</t>
  </si>
  <si>
    <t>Rio Doce: estudos finalizados, processo está na Presidência do ICMBio para aprovação e envio ao MMA para etapas de consulta e criação. Há recursos alocados de compensação da Samarco, conforme repactuação do TTAC em andamento. Há recursos compromissados para construção da Sede da UC com recursos da Petrobras.
Albardão: processo de criação em andamento junto à Coordenação de Criação de Unidades de Conservação do ICMBIO – COCUC/DIMAN. Em janeiro de 2022 houve expedição científica na região com Núcleo de educação e Monitoramento Ambiental - NEMA, Instituto Baleia Jubarte – IBJ, ICMBio (COCUC, CEPSUL e Centro Tamar), aprimorando a base de informação sobre a região (Relatório em anexo).
Apoio à Proposta de criação de UC Municipal em Maceió: Área de Relevante Interesse Ecológico (ARIE) Tartarugas Marinhas.</t>
  </si>
  <si>
    <t>Estudo técnico para subsidiar proposta de criação de UC na região da Foz do Rio Doce (fevereiro de 2021);
Relatório da Expedição Tesouros do Albardão (abril de 2022)</t>
  </si>
  <si>
    <t>Discussão apenas iniciada no Paraná. No Pará, CEPNOR buscou assento no GERCO.
Foram feitas reuniões da Comissão de Gerenciamento Costeiro (Sergipe, Alagoas, Rio Grande do Norte)</t>
  </si>
  <si>
    <t xml:space="preserve">Ação a ser executada rotineiramente durante análises dos estudos ambientais referente à exploração e produção de petróleo e gás natural. Além de abordar o assunto durante reuniões/eventos com esta temática. </t>
  </si>
  <si>
    <t>Parecer SEI nº 10/2021-TAMAR-Vitoria- ES/DIBIO/ICMBio (SEI 9611360), referente à Avaliação do Estudo de Impacto Ambiental (EIA) do Projeto de Desenvolvimento da Produção Sergipe Águas Profundas - SEAP – Módulos I e II - Bacia de Sergipe-Alagoas.
Versão revisada e ampliada do Guia de Licenciamento – Tartarugas Marinhas (2023), que está em fase de diagramação.</t>
  </si>
  <si>
    <t>Embora a ação tenha sido realizada, os seguintes problemas ocorreram: falta de comunicação com órgão licenciador e empreendedor durante elaboração dos documentos (PEIs, PEVOs, Plano de Atendimento à Fauna...), muitas vezes só temos conhecimento quando o documento já está pronto e aprovado pelo IBAMA, ou só nos manifestamos no início do processo de licenciamento.</t>
  </si>
  <si>
    <t>Fora de UCs é improvável que aconteça algo agora, por dificuldade da SAP. Em UCs federais depende das Unidades iniciarem seus processos
Bruno (Biota) teve reunião com a assessora de comunicação do ministro sobre o tema, com envio de informações e artigos. Não tem informações de andamento depois disso.</t>
  </si>
  <si>
    <t>Planos de Gestão de espécies: Budião azul, Goiamum, Peixes Recifais, Garoupa verdadeira, Cherne verdadeiro, Pargo</t>
  </si>
  <si>
    <t>Dificuldades na gestão pesqueira a nível nacional, conforme comentado nas ações do objetivo específico 1</t>
  </si>
  <si>
    <t>Antônio de Pádua (ICMBio/REBIO Comboios), João Carlos Thomé e Mario Pereira - (Centro TAMAR/ICMBio)Coordenações Regionais da Fundação Pro-Tamar, SAP/MAPA, IBAMA, MMA, MPF, MPE, Polícia Federal e Polícias Ambientais</t>
  </si>
  <si>
    <t>Durante a vigência deste ciclo do PAN (dez/2020 a mai/2022), ao longo da área prioritária de reprodução de tartarugas marinhas no litoral de Sergipe e norte da Bahia, foram executados dois cruzeiros de monitoramento marinho, duas reuniões de planejamento de fiscalização e um cruzeiro de fiscalização marinha da pesca. Em paralelo, foram apresentados aos Órgãos de gestão e fiscalização da pesca cinco documentos relatando o problema da mortalidade de tartarugas marinhas, sugerindo medidas de proteção e manejo, assim como, colocando o Centro TAMAR à disposição para o planejamento e apoio a operações de fiscalização. No período foi também apresentado o processo SEI 02044.000143/2021-73, que objetiva a contratação de serviço de drones e ROV para monitoramentos marinhos e costeiros diversos, incluindo fiscalização da pesca em área proibida.
Na região do Rio Doce (ES) o Centro Tamar articulou fiscalizações com o IBAMA, Polícia Ambiental, REBIO Comboios e APA Costa das Algas.</t>
  </si>
  <si>
    <t>Norte de Bahia, Sergipe e Alagoas: 2 cruzeiros de monitoramento marinho; 2 cruzeiros teste TED; 2 reuniões de planejamento interinstitucional; 1 cruzeiro de fiscalização; 5 documentos técnicos.</t>
  </si>
  <si>
    <t>Erik Santos;
Joca Thome</t>
  </si>
  <si>
    <t>Avalia-se que a métrica utilizada para a ação, número de relatórios de fiscalização, não atende à complexidade do tema, uma vez que o que se objetiva é ampliar a participação dos órgãos gestores nas ações que resultem na redução da mortalidade de quelônios marinhos. Assim em vez de se avaliar o número de relatórios produzidos, sugere-se a inclusão de métricas relativas aos documentos técnicos elaborados sobre o tema, reuniões técnicas, cruzeiros de monitoramento e campanhas de fiscalização. Sugere-se também, que o valor proposto para a execução da meta seja revisado. Os atuais R$10.000,00 são insuficientes sequer para a execução de 2 cruzeiros marinhos. Sugere-se uma previsão de aproximadamente 100.000,00, de modo a contemplar o contrato que viabilize operações de monitoramento por drone (cerca de R$ 50.000,00) assim como a execução de um maior número de embarques, a partir do aporte de recursos para locação de embarcação.</t>
  </si>
  <si>
    <t>Ação concluída na monitoria 3</t>
  </si>
  <si>
    <t>Resumo simplificado do BDC-TAMAR</t>
  </si>
  <si>
    <t>Cecilia Baptistotte, Alexsandro Santos</t>
  </si>
  <si>
    <t>Ação contínua e estimulada através do parecer de solicitações de pesquisa analisadas pelo SISBIO. Durante o 2º Ciclo do PAN, 29 instituições inseriram dados de indivíduos marcados no  BDCTAMAR. Atualmente são 33 instituições e pesquisadores que trabalham com tartarugas marinhas no Brasil cadastrados no BDCTAMAR.</t>
  </si>
  <si>
    <t>Termo de adesão das instituições e pesquisadores; Resumo simplificado do BDC-TAMAR</t>
  </si>
  <si>
    <t>Capacitações realizadas: presencialmente na Península de Maraú (BA) e NGI Salgado Paraense (PA), online para Base do TAMAR em Caravelas. Além de ação continuada de orientação e solução de dúvidas</t>
  </si>
  <si>
    <t>Cecilia Baptistotte</t>
  </si>
  <si>
    <t xml:space="preserve">Apoio ao fortalecimento da RETAMANE. Articulação nas regiões Sul e Sudeste, para busca de recursos e suporte para a Rede. Cooperação entre instituições: ações em conjunto, participação em seminários, participação na Rede ASO. Formalização ainda está sendo articulada. </t>
  </si>
  <si>
    <t xml:space="preserve">Ciclos de palestras "Semana Retamane" I e II (2020 e 2021) </t>
  </si>
  <si>
    <t>Camila Domit (UFPR), Simone Gavilan (RETAMANE)</t>
  </si>
  <si>
    <t xml:space="preserve">Apesar de não ter sido elaborado documento técnico específico propondo a inserção do tema "impactos da poluição e bioacumulação de compostos químicos em tartarugas marinhas" nos grupos que elaboram as normativas nacionais, após revisão do texto da ação na última monitoria do PAN houve elaboração de alguns documentos abordando a temática. </t>
  </si>
  <si>
    <t>Parecer SEI nº 5/2021-TAMAR-Vitoria- ES/DIBIO/ICMBio (SEI 8843544), referente à Análise do Estudo de Impacto Ambiental – EIA do empreendimento Parque Termoelétrico Porto Norte Fluminense, no município de São Francisco de Itabapoana-RJ.
Nota Técnica nº 23/2021/TAMAR-Vitoria- ES/DIBIO/ICMBio (SEI 9288830) referente à análise técnica sobre monitoramento de quelônios e fotopoluição - Terminal Marítimo de Ubu, no munícipio de Anchieta/ES.
Nota Técnica nº 38/2021/TAMAR-Vitoria- ES/DIBIO/ICMBio (SEI 9922906), referente à Análise do 11º Relatório Anual do Projeto de Monitoramento de Praias da Bacia de Sergipe/Alagoas – PMP-SEAL.
Parecer SEI nº 10/2021-TAMAR-Vitoria- ES/DIBIO/ICMBio (SEI 9611360), referente à Avaliação do Estudo de Impacto Ambiental (EIA) do Projeto de Desenvolvimento da Produção Sergipe Águas Profundas - SEAP – Módulos I e II - Bacia de Sergipe-Alagoas.
Versão revisada e ampliada do Guia de Licenciamento – Tartarugas Marinhas (2022), que está em fase de diagramação.</t>
  </si>
  <si>
    <t xml:space="preserve">Relativo a políticas públicas nacionais, não houve avanço, apenas regionalmente.
Aconteceram várias iniciativas locais em estados como Alagoas, Piauí e Rio Grande do Norte.
</t>
  </si>
  <si>
    <t>Portaria 989/2019 - Proíbe Tráfego de veículos nas praias de Luís Correia-PI</t>
  </si>
  <si>
    <t>O decreto da Casa Civil, de 2019, suprimiu a participação de atores sociais em conselhos, e, portanto, excluindo do GAT do PAN, assim como de outros fóruns. No entanto, regionalmente, políticas públicas foram implementadas.</t>
  </si>
  <si>
    <t>Ação criada na Monitoria Anual 3</t>
  </si>
  <si>
    <t>Cada UC é responsável por iniciar os processos para aprimoramento dos instrumentos legais vigentes em seu território, e parte das UCs o pedido de orientação do CNPC.
No período de execução da ação, o Plano de Manejo da RESEXMar Lagoa de Jequiá (AL) foi elaborado, incluindo zonas de exclusão de pesca, e foi publicado o Plano de Manejo da APA Costa dos Corais.
Foram feitas capacitações das RESEX no sul da Bahia (Cassurubá, Canavieiras, Corumbau) para realizar gestão e monitoramento pesqueiro.</t>
  </si>
  <si>
    <t>Plano de Manejo: APA Costa dos Corais, Plano de Manejo da RESEXMar Lagoa de Jequiá; Planos de Monitoramento das RESEX Cassurubá e Canavieiras, Parna e APA Fernando de Noronha, Parna Abrolhos, APAs e MONAs Trindade e S. Pedro e S. Paulo; Planos de Gestão de espécies: Budião azul, Goiamum, Peixes Recifais, Garoupa verdadeira, Cherne verdadeiro, Pargo</t>
  </si>
  <si>
    <t>Ação estava incluída até 2020 dentro da ação 7.7, e vem sendo realizada para diversas UCs Federais, Estaduais e Municipais. Além dos produtos listados, o Plano de Manejo do Parque Estadual Ilha das Cobras (PR) está em elaboração.</t>
  </si>
  <si>
    <t>Planos de Gestão Local das RESEX Corumbau e Canavieiras e da APA Ponta da Baleia/Abrolhos; Planos de Manejo: APAs Fernando de Noronha e Baleia Franca, Parna Abrolhos, APAs e MONAs Trindade e S. Pedro e S. Paulo, Rebio Comboios, Resex Cassurubá; Planos de Gestão de espécies: Budião azul, Goiamum, Peixes Recifais; Plano de Manejo em elaboração: Parque Estadual Ilha das Cobras (PR)</t>
  </si>
  <si>
    <t>Gilberto Sales, Camila Domit</t>
  </si>
  <si>
    <t>SITUAÇÃO ATUAL DAS AÇÕES - MONITORIA FINAL (2022)</t>
  </si>
  <si>
    <t>Não iniciada ou não concluída</t>
  </si>
  <si>
    <t>Iniciada e não concluída no período previsto</t>
  </si>
  <si>
    <t>Concluída</t>
  </si>
  <si>
    <t>TOTAL DE AÇÕES DO PAN</t>
  </si>
  <si>
    <t>A partir de 2018, várias frotas pesqueiras de espinhel de fundo (embarcações entre 8 e 10m) cuja interação com tartarugas marinhas é baixa ou desconhecida, são obrigadas utilizar PREPS ao atuarem na pesca de espécies ameaçadas. No ES, a frota camaroeira teve sua adesão obrigatória ao PREPS para embarcações prorrogada para o fim de 2022. 
Articulação com o MAPA para implantação do PREPS na frota de pequeno porte na região do rio Doce.
Recentemente a PORTARIA SAP/MAPA Nº 656, DE 30 DE MARÇO DE 2022 estabeleceu que:
Art. 18. As embarcações de pesca de arrasto com tração motorizada autorizadas para a pesca dos camarões rosa (Penaeus paulensis, Penaeus brasiliensis e Penaeus subtilis), sete-barbas (Xiphopenaeus kroyeri), branco (Penaeus schmitti), santana ou vermelho (Pleoticus muelleri) e barba-ruça (Artemesia longinaris), independentemente do comprimento total, deverão aderir ao Programa Nacional de Rastreamento de Embarcações Pesqueiras por Satélite (PREPS) até 31 de dezembro de 2023 e manter o envio regular de sinal rastreador, conforme os padrões e critérios estabelecidos na Instrução Normativa Interministerial nº 02, de 04 de setembro de 2006, da Secretaria Especial de Aquicultura e Pesca da Presidência da República, do Ministério do Meio Ambiente e do Ministério da Defesa.
O que vem de encontro aos objetivos dessa ação.</t>
  </si>
  <si>
    <t>Dificuldades na gestão da pesca em todas as regiões trabalhadas, tanto na pesca industrial como artesanal.</t>
  </si>
  <si>
    <t xml:space="preserve">Pandemia dificultou as ações em campo e reuniões com os pescadores. </t>
  </si>
  <si>
    <t>Pesquisas foram realizadas, diversos artigos publicados, mas com algumas dificuldades adicionais em função da pandemia de COVID-19</t>
  </si>
  <si>
    <r>
      <rPr>
        <sz val="12"/>
        <color rgb="FF000000"/>
        <rFont val="Calibri"/>
      </rPr>
      <t>Ao longo dos últimos anos houve grande aumento do conhecimento sobre as áreas de alimentação e uso pelas 5 espécies de tartarugas marinhas; métodos de rastreamento de tartarugas marinhas (taggeamentos), assim como o uso de ferramentas de análises moleculares e tróficas (ex. isótopos estáveis), a integração de grupos de pesquisa para análise conjunta de dados de marcação e recaptura, permitiram conhecer áreas de migração-deslocamento de espécies como DC, CC, LO, CC, assim como quanto ao comportamento de uso de área por DC, LO, CC e CM. Quanto a caracterização dos animais nas áreas de alimentação, trabalhos com avaliação de idade, crescimento, proporção sexual, dieta, condição de saúde, entre outros, vêm sendo realizados por diversos grupos de pesquisa ao longo da costa brasileira, com destaque aos esforços vinculados aos licenciamentos ambientais que tem estas avaliações como obrigatórias em relação aos encalhes em áreas de alimentação. 
Diversas pesquisas em andamento com foco em avaliação de uso de área e caracterização das agregações</t>
    </r>
    <r>
      <rPr>
        <sz val="12"/>
        <color rgb="FFFF0000"/>
        <rFont val="Calibri"/>
      </rPr>
      <t>.</t>
    </r>
    <r>
      <rPr>
        <sz val="12"/>
        <color rgb="FF000000"/>
        <rFont val="Calibri"/>
      </rPr>
      <t xml:space="preserve"> 
Ainda há muitas lacunas de conhecimento para todas as espécies, incluindo informações necessárias para delineamento de habitats críticos, no entanto os avanços foram significativos e frente às novas tecnologias esta ação deve receber mais esforços para os próximos anos, e a ação deve continuar no próximo ciclo, trazendo mais resultados.</t>
    </r>
  </si>
  <si>
    <t>Santos et al., 2019. Long-Range Movements and Growth Rates of Brazilian Hawksbill Turtles: Insights from a Flipper-Tagging Program; Santos et al., 2022. Identiﬁcação de Áreas Críticas para Tartarugas Marinhas e sua Relação com Unidades de Conservação no Brasil</t>
  </si>
  <si>
    <t>Eduardo: 1) 177 pessoas atendidas em programas de inclusão social como grupos produtivos, programa de capacitação (jovens aprendizes) - Relatórios Fundação Projeto Tamar 2018 a 2021
2) 698.174 pessoas atingidas por atividades como retornos de tartaruga ao mar, biólogo por um dia, abertura de ninhos, caminhada de filhotes ao mar, campanha Cuidar do mar na escola, Campanha duração do lixo no mar, Campanha Nossa Praia é a Vida, Nem tudo que cai na rede é peixe, Captura cientifica, Culturarte, espaço Kids de atividades, limpeza de praia, carebada pedagógica, colônia de férias, palestras, atendimento a visitantes no espaço Hawksbill, abordagem educativas a embarcações de arrasto, Tamarzinhos, Esporte (Capoeira).
Inst. Verdeluz: Relatórios internos.</t>
  </si>
  <si>
    <t>Inst. Verdeluz: A pandemia do covid 19 e poucos recursos financeiros foram os principais fatores que impactaram negativamente o desenvolvimento das atividades, mas apesar dos fatores limitantes, a ação foi executada com sucesso.</t>
  </si>
  <si>
    <t xml:space="preserve">A ação foi realizada pela instituição, com redução de esforços devido às restrições impostas pela Pandemia. </t>
  </si>
  <si>
    <t>24 a 27 de maio de 2022</t>
  </si>
  <si>
    <t>Ação sendo desenvolvida através do Projeto de monitoramento de praias da Bacia Potiguar</t>
  </si>
  <si>
    <t>Centro TAMAR deu início à ação mas não concluiu devido a sobrecarga com outras demandas.</t>
  </si>
  <si>
    <t>Camila Domit, Evandro de Martini</t>
  </si>
  <si>
    <t>Dificuldades no Gerenciamento Costeiro variando em cada estado, em alguns o GERCO é inoperante, em outros as reuniões ocorreram mas os colaboradores do PAN não conseguiram os resultados esperados</t>
  </si>
  <si>
    <t>Articulação entre as instituições vem sendo aprimorada, mas a formalização de fato da "rede nacional" demanda análises técnicas e jurídicas que ainda não foram feitas</t>
  </si>
  <si>
    <t>Equipe que atua com avaliação de impactos está sobrecarregada com tarefas e não conseguiu inserir a temática desta ação nos grupos externos</t>
  </si>
  <si>
    <t>Não realizada devido à pandemia de covid-19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</si>
</sst>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8" formatCode="&quot;R$&quot;\ #,##0.00;[Red]\-&quot;R$&quot;\ #,##0.00"/>
    <numFmt numFmtId="164" formatCode="[$-416]mmmm\-yy;@"/>
    <numFmt numFmtId="165" formatCode="mm/yy"/>
    <numFmt numFmtId="166" formatCode="#,##0.0"/>
  </numFmts>
  <fonts count="4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0"/>
      <name val="Arial"/>
      <family val="2"/>
    </font>
    <font>
      <b/>
      <sz val="10"/>
      <color theme="0"/>
      <name val="Calibri"/>
      <family val="2"/>
      <scheme val="minor"/>
    </font>
    <font>
      <sz val="16"/>
      <color theme="1"/>
      <name val="Calibri"/>
      <family val="2"/>
      <scheme val="minor"/>
    </font>
    <font>
      <b/>
      <sz val="11"/>
      <name val="Calibri"/>
      <family val="2"/>
      <scheme val="minor"/>
    </font>
    <font>
      <sz val="11"/>
      <name val="Calibri"/>
      <family val="2"/>
    </font>
    <font>
      <sz val="10"/>
      <name val="Calibri"/>
      <family val="2"/>
      <scheme val="minor"/>
    </font>
    <font>
      <sz val="8"/>
      <name val="Calibri"/>
      <family val="2"/>
      <scheme val="minor"/>
    </font>
    <font>
      <strike/>
      <sz val="12"/>
      <color theme="1"/>
      <name val="Calibri"/>
      <family val="2"/>
      <scheme val="minor"/>
    </font>
    <font>
      <strike/>
      <sz val="12"/>
      <color rgb="FFFF0000"/>
      <name val="Calibri"/>
    </font>
    <font>
      <sz val="12"/>
      <color rgb="FFFF0000"/>
      <name val="Calibri"/>
    </font>
    <font>
      <sz val="12"/>
      <color rgb="FF000000"/>
      <name val="Calibri"/>
    </font>
    <font>
      <sz val="12"/>
      <color theme="1"/>
      <name val="Calibri"/>
    </font>
    <font>
      <sz val="11"/>
      <color rgb="FF444444"/>
      <name val="Calibri"/>
      <family val="2"/>
      <charset val="1"/>
    </font>
    <font>
      <b/>
      <sz val="12"/>
      <color rgb="FF000000"/>
      <name val="Calibri"/>
    </font>
    <font>
      <strike/>
      <sz val="12"/>
      <name val="Calibri"/>
      <family val="2"/>
    </font>
    <font>
      <sz val="12"/>
      <color theme="1"/>
      <name val="Calibri"/>
      <family val="2"/>
    </font>
    <font>
      <sz val="14"/>
      <color theme="0"/>
      <name val="Calibri"/>
      <family val="2"/>
      <scheme val="minor"/>
    </font>
    <font>
      <sz val="16"/>
      <color rgb="FFC00000"/>
      <name val="Calibri"/>
      <family val="2"/>
      <scheme val="minor"/>
    </font>
  </fonts>
  <fills count="22">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indexed="27"/>
        <bgColor indexed="41"/>
      </patternFill>
    </fill>
    <fill>
      <patternFill patternType="solid">
        <fgColor rgb="FFFFFF00"/>
        <bgColor indexed="64"/>
      </patternFill>
    </fill>
  </fills>
  <borders count="54">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8"/>
      </left>
      <right/>
      <top/>
      <bottom style="medium">
        <color indexed="8"/>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s>
  <cellStyleXfs count="8">
    <xf numFmtId="0" fontId="0" fillId="0" borderId="0"/>
    <xf numFmtId="9" fontId="1" fillId="0" borderId="0" applyFont="0" applyFill="0" applyBorder="0" applyAlignment="0" applyProtection="0"/>
    <xf numFmtId="0" fontId="1" fillId="0" borderId="0"/>
    <xf numFmtId="0" fontId="22" fillId="0" borderId="0"/>
    <xf numFmtId="0" fontId="22" fillId="0" borderId="0"/>
    <xf numFmtId="0" fontId="22" fillId="20" borderId="51">
      <alignment horizontal="center" vertical="center" wrapText="1"/>
    </xf>
    <xf numFmtId="0" fontId="22" fillId="0" borderId="0"/>
    <xf numFmtId="0" fontId="1" fillId="0" borderId="0"/>
  </cellStyleXfs>
  <cellXfs count="509">
    <xf numFmtId="0" fontId="0" fillId="0" borderId="0" xfId="0"/>
    <xf numFmtId="0" fontId="0" fillId="4" borderId="0" xfId="0" applyFill="1"/>
    <xf numFmtId="0" fontId="0" fillId="0" borderId="0" xfId="0" applyAlignment="1">
      <alignment vertical="center"/>
    </xf>
    <xf numFmtId="0" fontId="12" fillId="0" borderId="0" xfId="0" applyFont="1" applyAlignment="1">
      <alignment horizontal="center" wrapText="1"/>
    </xf>
    <xf numFmtId="9" fontId="5"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2" fillId="0" borderId="0" xfId="0" applyFont="1"/>
    <xf numFmtId="0" fontId="0" fillId="19" borderId="0" xfId="0" applyFill="1"/>
    <xf numFmtId="0" fontId="0" fillId="0" borderId="0" xfId="0" applyAlignment="1">
      <alignment wrapText="1"/>
    </xf>
    <xf numFmtId="0" fontId="6" fillId="0" borderId="0" xfId="0" applyFont="1" applyAlignment="1">
      <alignment vertical="center" wrapText="1"/>
    </xf>
    <xf numFmtId="0" fontId="0" fillId="0" borderId="0" xfId="0" applyAlignment="1">
      <alignment horizontal="left" vertical="center"/>
    </xf>
    <xf numFmtId="0" fontId="4" fillId="0" borderId="0" xfId="0" applyFont="1"/>
    <xf numFmtId="0" fontId="4" fillId="19" borderId="0" xfId="0" applyFont="1" applyFill="1"/>
    <xf numFmtId="0" fontId="14"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5" fillId="0" borderId="17" xfId="1" applyFont="1" applyBorder="1" applyAlignment="1">
      <alignment horizontal="center" vertical="center"/>
    </xf>
    <xf numFmtId="0" fontId="15" fillId="0" borderId="2" xfId="0" applyFont="1" applyBorder="1" applyAlignment="1">
      <alignment horizontal="center" vertical="center"/>
    </xf>
    <xf numFmtId="9" fontId="15" fillId="0" borderId="12" xfId="1" applyFont="1" applyBorder="1" applyAlignment="1">
      <alignment horizontal="center" vertical="center"/>
    </xf>
    <xf numFmtId="9" fontId="15" fillId="0" borderId="21" xfId="1" applyFont="1" applyBorder="1" applyAlignment="1">
      <alignment horizontal="center" vertical="center"/>
    </xf>
    <xf numFmtId="0" fontId="16" fillId="0" borderId="19" xfId="0" applyFont="1" applyBorder="1" applyAlignment="1">
      <alignment horizontal="center" vertical="center"/>
    </xf>
    <xf numFmtId="9" fontId="16"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2" borderId="25" xfId="0"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7" borderId="11" xfId="0" applyFill="1" applyBorder="1" applyAlignment="1">
      <alignment horizontal="left" vertical="center"/>
    </xf>
    <xf numFmtId="0" fontId="4" fillId="18" borderId="11" xfId="0" applyFont="1" applyFill="1" applyBorder="1" applyAlignment="1">
      <alignment horizontal="left" vertical="center"/>
    </xf>
    <xf numFmtId="0" fontId="0" fillId="10" borderId="11" xfId="0" applyFill="1" applyBorder="1" applyAlignment="1">
      <alignment horizontal="left" vertical="center"/>
    </xf>
    <xf numFmtId="0" fontId="4" fillId="15" borderId="18" xfId="0" applyFont="1" applyFill="1" applyBorder="1" applyAlignment="1">
      <alignment horizontal="left" vertical="center" wrapText="1"/>
    </xf>
    <xf numFmtId="0" fontId="5" fillId="0" borderId="0" xfId="0" applyFont="1" applyAlignment="1">
      <alignment vertical="center"/>
    </xf>
    <xf numFmtId="0" fontId="5" fillId="0" borderId="23" xfId="0" applyFont="1" applyBorder="1" applyAlignment="1">
      <alignment vertical="center"/>
    </xf>
    <xf numFmtId="0" fontId="5" fillId="0" borderId="6" xfId="0" applyFont="1" applyBorder="1" applyAlignment="1">
      <alignment vertical="center"/>
    </xf>
    <xf numFmtId="0" fontId="0" fillId="0" borderId="2" xfId="0" applyBorder="1" applyAlignment="1">
      <alignment horizontal="center" vertical="center"/>
    </xf>
    <xf numFmtId="0" fontId="7" fillId="0" borderId="0" xfId="0" applyFont="1" applyAlignment="1">
      <alignment horizontal="center" vertical="center"/>
    </xf>
    <xf numFmtId="0" fontId="18" fillId="0" borderId="31" xfId="0" applyFont="1" applyBorder="1" applyAlignment="1">
      <alignment horizontal="left" vertical="center"/>
    </xf>
    <xf numFmtId="0" fontId="18" fillId="0" borderId="30" xfId="0" applyFont="1" applyBorder="1" applyAlignment="1">
      <alignment horizontal="left" vertical="center"/>
    </xf>
    <xf numFmtId="0" fontId="18"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9" fillId="19" borderId="0" xfId="0" applyFont="1" applyFill="1" applyAlignment="1">
      <alignment horizontal="right" vertical="center"/>
    </xf>
    <xf numFmtId="0" fontId="20" fillId="16" borderId="29" xfId="0" applyFont="1" applyFill="1" applyBorder="1" applyAlignment="1">
      <alignment horizontal="center" vertical="center"/>
    </xf>
    <xf numFmtId="0" fontId="20" fillId="0" borderId="30" xfId="0" applyFont="1" applyBorder="1" applyAlignment="1">
      <alignment horizontal="center" vertical="center"/>
    </xf>
    <xf numFmtId="0" fontId="20" fillId="0" borderId="22" xfId="0" applyFont="1" applyBorder="1" applyAlignment="1">
      <alignment horizontal="center" vertical="center"/>
    </xf>
    <xf numFmtId="0" fontId="0" fillId="19" borderId="0" xfId="0" applyFill="1" applyAlignment="1">
      <alignment vertical="center" wrapText="1"/>
    </xf>
    <xf numFmtId="0" fontId="0" fillId="0" borderId="0" xfId="0" applyAlignment="1">
      <alignment vertical="center" wrapText="1"/>
    </xf>
    <xf numFmtId="0" fontId="4"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5"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13" fillId="0" borderId="0" xfId="0" applyFont="1" applyAlignment="1">
      <alignment horizontal="center"/>
    </xf>
    <xf numFmtId="0" fontId="0" fillId="2" borderId="4" xfId="0" applyFill="1" applyBorder="1" applyAlignment="1">
      <alignment horizontal="center"/>
    </xf>
    <xf numFmtId="0" fontId="0" fillId="2" borderId="17" xfId="0" applyFill="1" applyBorder="1" applyAlignment="1">
      <alignment horizontal="center"/>
    </xf>
    <xf numFmtId="0" fontId="3" fillId="0" borderId="7" xfId="0" applyFont="1" applyBorder="1" applyAlignment="1">
      <alignment horizontal="center" vertical="center"/>
    </xf>
    <xf numFmtId="0" fontId="18" fillId="16" borderId="8" xfId="0" applyFont="1" applyFill="1" applyBorder="1" applyAlignment="1">
      <alignment vertical="center"/>
    </xf>
    <xf numFmtId="0" fontId="18" fillId="16" borderId="9" xfId="0" applyFont="1" applyFill="1" applyBorder="1" applyAlignment="1">
      <alignment vertical="center"/>
    </xf>
    <xf numFmtId="0" fontId="18" fillId="16" borderId="10" xfId="0" applyFont="1" applyFill="1" applyBorder="1" applyAlignment="1">
      <alignment vertical="center"/>
    </xf>
    <xf numFmtId="0" fontId="18" fillId="16" borderId="30" xfId="0" applyFont="1" applyFill="1" applyBorder="1" applyAlignment="1">
      <alignment vertical="center"/>
    </xf>
    <xf numFmtId="0" fontId="0" fillId="0" borderId="30" xfId="0" applyBorder="1" applyAlignment="1">
      <alignment vertical="center"/>
    </xf>
    <xf numFmtId="0" fontId="4" fillId="13" borderId="43" xfId="0" applyFont="1" applyFill="1" applyBorder="1" applyAlignment="1">
      <alignment horizontal="left" vertical="center"/>
    </xf>
    <xf numFmtId="0" fontId="4" fillId="13" borderId="44" xfId="0" applyFont="1" applyFill="1" applyBorder="1" applyAlignment="1">
      <alignment horizontal="left" vertic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2" fillId="15" borderId="7" xfId="0" applyFont="1" applyFill="1" applyBorder="1" applyAlignment="1">
      <alignment horizontal="center" vertical="center" wrapText="1"/>
    </xf>
    <xf numFmtId="0" fontId="4"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5" fillId="0" borderId="6" xfId="0" applyFont="1" applyBorder="1" applyAlignment="1">
      <alignment horizontal="center" vertical="center"/>
    </xf>
    <xf numFmtId="0" fontId="15" fillId="0" borderId="24" xfId="0" applyFont="1" applyBorder="1" applyAlignment="1">
      <alignment horizontal="center" vertical="center"/>
    </xf>
    <xf numFmtId="0" fontId="15" fillId="0" borderId="48" xfId="0" applyFont="1" applyBorder="1" applyAlignment="1">
      <alignment horizontal="center" vertical="center"/>
    </xf>
    <xf numFmtId="0" fontId="15" fillId="0" borderId="38" xfId="0" applyFont="1" applyBorder="1" applyAlignment="1">
      <alignment horizontal="center" vertical="center"/>
    </xf>
    <xf numFmtId="9" fontId="15" fillId="0" borderId="33" xfId="1" applyFont="1" applyBorder="1" applyAlignment="1">
      <alignment horizontal="center" vertical="center"/>
    </xf>
    <xf numFmtId="0" fontId="15" fillId="0" borderId="11" xfId="0" applyFont="1" applyBorder="1" applyAlignment="1">
      <alignment horizontal="center" vertical="center"/>
    </xf>
    <xf numFmtId="0" fontId="15" fillId="0" borderId="13" xfId="0" applyFont="1" applyBorder="1" applyAlignment="1">
      <alignment horizontal="center" vertical="center"/>
    </xf>
    <xf numFmtId="9" fontId="15"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6" fillId="0" borderId="34" xfId="0" applyFont="1" applyBorder="1" applyAlignment="1">
      <alignment horizontal="center" vertical="center"/>
    </xf>
    <xf numFmtId="0" fontId="16" fillId="0" borderId="18" xfId="0" applyFont="1" applyBorder="1" applyAlignment="1">
      <alignment horizontal="center" vertical="center"/>
    </xf>
    <xf numFmtId="164" fontId="21" fillId="6" borderId="2" xfId="0" applyNumberFormat="1" applyFont="1" applyFill="1" applyBorder="1" applyAlignment="1">
      <alignment horizontal="center" vertical="center" wrapText="1"/>
    </xf>
    <xf numFmtId="164" fontId="21" fillId="6" borderId="14" xfId="0" applyNumberFormat="1" applyFont="1" applyFill="1" applyBorder="1" applyAlignment="1">
      <alignment horizontal="center" vertical="center" wrapText="1"/>
    </xf>
    <xf numFmtId="0" fontId="0" fillId="0" borderId="4" xfId="0" applyBorder="1" applyAlignment="1">
      <alignment horizontal="center" vertical="center"/>
    </xf>
    <xf numFmtId="0" fontId="0" fillId="2" borderId="50" xfId="0" applyFill="1" applyBorder="1" applyAlignment="1">
      <alignment horizontal="center"/>
    </xf>
    <xf numFmtId="0" fontId="0" fillId="2" borderId="29" xfId="0" applyFill="1" applyBorder="1" applyAlignment="1">
      <alignment horizontal="center"/>
    </xf>
    <xf numFmtId="0" fontId="0" fillId="0" borderId="0" xfId="0" applyProtection="1">
      <protection locked="0"/>
    </xf>
    <xf numFmtId="9" fontId="15" fillId="0" borderId="33" xfId="1" applyFont="1" applyBorder="1" applyAlignment="1" applyProtection="1">
      <alignment horizontal="center" vertical="center"/>
    </xf>
    <xf numFmtId="9" fontId="15" fillId="0" borderId="17" xfId="1" applyFont="1" applyBorder="1" applyAlignment="1" applyProtection="1">
      <alignment horizontal="center" vertical="center"/>
    </xf>
    <xf numFmtId="9" fontId="5" fillId="0" borderId="0" xfId="1" applyFont="1" applyBorder="1" applyAlignment="1" applyProtection="1">
      <alignment horizontal="center"/>
    </xf>
    <xf numFmtId="9" fontId="15" fillId="0" borderId="12" xfId="1" applyFont="1" applyBorder="1" applyAlignment="1" applyProtection="1">
      <alignment horizontal="center" vertical="center"/>
    </xf>
    <xf numFmtId="9" fontId="15" fillId="0" borderId="15" xfId="1" applyFont="1" applyBorder="1" applyAlignment="1" applyProtection="1">
      <alignment horizontal="center" vertical="center"/>
    </xf>
    <xf numFmtId="9" fontId="15" fillId="0" borderId="21" xfId="1" applyFont="1" applyBorder="1" applyAlignment="1" applyProtection="1">
      <alignment horizontal="center" vertical="center"/>
    </xf>
    <xf numFmtId="0" fontId="0" fillId="0" borderId="2" xfId="0" applyBorder="1" applyAlignment="1">
      <alignment vertical="center" wrapText="1"/>
    </xf>
    <xf numFmtId="0" fontId="18" fillId="16" borderId="9" xfId="0" applyFont="1" applyFill="1" applyBorder="1" applyAlignment="1">
      <alignment vertical="center" wrapText="1"/>
    </xf>
    <xf numFmtId="0" fontId="18" fillId="0" borderId="0" xfId="0" applyFont="1" applyAlignment="1">
      <alignment horizontal="left" vertical="center" wrapText="1"/>
    </xf>
    <xf numFmtId="0" fontId="18" fillId="16" borderId="9" xfId="0" applyFont="1" applyFill="1" applyBorder="1" applyAlignment="1">
      <alignment horizontal="center" vertical="center"/>
    </xf>
    <xf numFmtId="0" fontId="18" fillId="0" borderId="0" xfId="0" applyFont="1" applyAlignment="1">
      <alignment horizontal="center" vertical="center"/>
    </xf>
    <xf numFmtId="0" fontId="0" fillId="19" borderId="0" xfId="0" applyFill="1" applyAlignment="1">
      <alignment horizontal="center" vertical="center"/>
    </xf>
    <xf numFmtId="0" fontId="5" fillId="6" borderId="14" xfId="0" applyFont="1" applyFill="1" applyBorder="1" applyAlignment="1">
      <alignment horizontal="center" vertical="center"/>
    </xf>
    <xf numFmtId="0" fontId="5" fillId="0" borderId="4" xfId="0" applyFont="1" applyBorder="1" applyAlignment="1">
      <alignment vertical="center" wrapText="1"/>
    </xf>
    <xf numFmtId="0" fontId="5" fillId="0" borderId="4" xfId="0" applyFont="1" applyBorder="1" applyAlignment="1">
      <alignment vertical="center"/>
    </xf>
    <xf numFmtId="17" fontId="5" fillId="0" borderId="2" xfId="0" applyNumberFormat="1" applyFont="1" applyBorder="1" applyAlignment="1">
      <alignment horizontal="center" vertical="center"/>
    </xf>
    <xf numFmtId="49" fontId="15" fillId="4" borderId="2" xfId="0" applyNumberFormat="1" applyFont="1" applyFill="1" applyBorder="1" applyAlignment="1">
      <alignment horizontal="left" vertical="center" wrapText="1"/>
    </xf>
    <xf numFmtId="4" fontId="15" fillId="4" borderId="2" xfId="0" applyNumberFormat="1" applyFont="1" applyFill="1" applyBorder="1" applyAlignment="1">
      <alignment horizontal="left" vertical="center" wrapText="1"/>
    </xf>
    <xf numFmtId="0" fontId="5" fillId="0" borderId="4" xfId="0" applyFont="1" applyBorder="1" applyAlignment="1" applyProtection="1">
      <alignment vertical="center"/>
      <protection locked="0"/>
    </xf>
    <xf numFmtId="0" fontId="5" fillId="0" borderId="2" xfId="0" applyFont="1" applyBorder="1" applyAlignment="1">
      <alignment horizontal="center" vertical="center"/>
    </xf>
    <xf numFmtId="0" fontId="5" fillId="0" borderId="2" xfId="0" applyFont="1" applyBorder="1" applyAlignment="1">
      <alignment vertical="center" wrapText="1"/>
    </xf>
    <xf numFmtId="0" fontId="5" fillId="0" borderId="2" xfId="0" applyFont="1" applyBorder="1" applyAlignment="1">
      <alignment vertical="center"/>
    </xf>
    <xf numFmtId="49" fontId="15" fillId="0" borderId="2" xfId="0" applyNumberFormat="1" applyFont="1" applyBorder="1" applyAlignment="1">
      <alignment horizontal="left" vertical="center" wrapText="1"/>
    </xf>
    <xf numFmtId="4" fontId="15" fillId="0" borderId="2" xfId="0" applyNumberFormat="1" applyFont="1" applyBorder="1" applyAlignment="1">
      <alignment horizontal="left" vertical="center" wrapText="1"/>
    </xf>
    <xf numFmtId="0" fontId="5" fillId="4" borderId="2" xfId="0" applyFont="1" applyFill="1" applyBorder="1" applyAlignment="1">
      <alignment vertical="center" wrapText="1"/>
    </xf>
    <xf numFmtId="17" fontId="15" fillId="0" borderId="2" xfId="0" applyNumberFormat="1" applyFont="1" applyBorder="1" applyAlignment="1">
      <alignment horizontal="left" vertical="center" wrapText="1"/>
    </xf>
    <xf numFmtId="0" fontId="15" fillId="4" borderId="2" xfId="0" applyFont="1" applyFill="1" applyBorder="1" applyAlignment="1">
      <alignment horizontal="left" vertical="center" wrapText="1"/>
    </xf>
    <xf numFmtId="0" fontId="5" fillId="0" borderId="2" xfId="0" applyFont="1" applyBorder="1" applyAlignment="1">
      <alignment horizontal="center" vertical="center" wrapText="1"/>
    </xf>
    <xf numFmtId="17" fontId="5" fillId="0" borderId="4" xfId="0" applyNumberFormat="1" applyFont="1" applyBorder="1" applyAlignment="1">
      <alignment horizontal="center" vertical="center"/>
    </xf>
    <xf numFmtId="0" fontId="15" fillId="0" borderId="2" xfId="0" applyFont="1" applyBorder="1" applyAlignment="1">
      <alignment horizontal="left" vertical="center" wrapText="1"/>
    </xf>
    <xf numFmtId="0" fontId="15" fillId="0" borderId="2" xfId="0" applyFont="1" applyBorder="1" applyAlignment="1">
      <alignment vertical="center" wrapText="1"/>
    </xf>
    <xf numFmtId="0" fontId="15" fillId="0" borderId="0" xfId="0" applyFont="1" applyAlignment="1">
      <alignment vertical="center" wrapText="1"/>
    </xf>
    <xf numFmtId="0" fontId="15" fillId="0" borderId="2" xfId="0" applyFont="1" applyBorder="1" applyAlignment="1">
      <alignment horizontal="justify" vertical="center" wrapText="1"/>
    </xf>
    <xf numFmtId="165" fontId="15" fillId="0" borderId="2" xfId="0" applyNumberFormat="1" applyFont="1" applyBorder="1" applyAlignment="1">
      <alignment horizontal="left" vertical="center" wrapText="1"/>
    </xf>
    <xf numFmtId="17" fontId="15" fillId="4" borderId="2" xfId="0" applyNumberFormat="1" applyFont="1" applyFill="1" applyBorder="1" applyAlignment="1">
      <alignment horizontal="left" vertical="center" wrapText="1"/>
    </xf>
    <xf numFmtId="0" fontId="15" fillId="4" borderId="2" xfId="3" applyFont="1" applyFill="1" applyBorder="1" applyAlignment="1">
      <alignment horizontal="left" vertical="center" wrapText="1"/>
    </xf>
    <xf numFmtId="17" fontId="15" fillId="4" borderId="2" xfId="3" applyNumberFormat="1" applyFont="1" applyFill="1" applyBorder="1" applyAlignment="1">
      <alignment horizontal="left" vertical="center" wrapText="1"/>
    </xf>
    <xf numFmtId="4" fontId="15" fillId="4" borderId="2" xfId="3" applyNumberFormat="1" applyFont="1" applyFill="1" applyBorder="1" applyAlignment="1">
      <alignment horizontal="left" vertical="center" wrapText="1"/>
    </xf>
    <xf numFmtId="0" fontId="15" fillId="0" borderId="4" xfId="0" applyFont="1" applyBorder="1" applyAlignment="1">
      <alignment horizontal="justify" vertical="center" wrapText="1"/>
    </xf>
    <xf numFmtId="0" fontId="15" fillId="0" borderId="2" xfId="0" applyFont="1" applyBorder="1" applyAlignment="1">
      <alignment horizontal="center" vertical="center" wrapText="1"/>
    </xf>
    <xf numFmtId="17" fontId="15" fillId="0" borderId="2" xfId="0" applyNumberFormat="1" applyFont="1" applyBorder="1" applyAlignment="1">
      <alignment horizontal="center" vertical="center" wrapText="1"/>
    </xf>
    <xf numFmtId="4" fontId="15" fillId="0" borderId="2" xfId="0" applyNumberFormat="1" applyFont="1" applyBorder="1" applyAlignment="1">
      <alignment horizontal="center" vertical="center" wrapText="1"/>
    </xf>
    <xf numFmtId="17" fontId="15" fillId="4" borderId="4" xfId="0" applyNumberFormat="1" applyFont="1" applyFill="1" applyBorder="1" applyAlignment="1">
      <alignment horizontal="left" vertical="center" wrapText="1"/>
    </xf>
    <xf numFmtId="17" fontId="15" fillId="0" borderId="2" xfId="0" applyNumberFormat="1" applyFont="1" applyBorder="1" applyAlignment="1">
      <alignment horizontal="justify" vertical="center" wrapText="1"/>
    </xf>
    <xf numFmtId="165" fontId="15" fillId="4" borderId="2" xfId="0" applyNumberFormat="1" applyFont="1" applyFill="1" applyBorder="1" applyAlignment="1">
      <alignment horizontal="left" vertical="center" wrapText="1"/>
    </xf>
    <xf numFmtId="0" fontId="15" fillId="0" borderId="2" xfId="3" applyFont="1" applyBorder="1" applyAlignment="1">
      <alignment horizontal="left" vertical="center" wrapText="1"/>
    </xf>
    <xf numFmtId="166" fontId="15" fillId="4" borderId="2" xfId="0" applyNumberFormat="1" applyFont="1" applyFill="1" applyBorder="1" applyAlignment="1">
      <alignment horizontal="left" vertical="center" wrapText="1"/>
    </xf>
    <xf numFmtId="17" fontId="15" fillId="0" borderId="2" xfId="4" applyNumberFormat="1" applyFont="1" applyBorder="1" applyAlignment="1">
      <alignment horizontal="center" vertical="center"/>
    </xf>
    <xf numFmtId="0" fontId="15" fillId="4" borderId="2" xfId="0" applyFont="1" applyFill="1" applyBorder="1" applyAlignment="1">
      <alignment horizontal="justify" vertical="center" wrapText="1"/>
    </xf>
    <xf numFmtId="0" fontId="15" fillId="0" borderId="2" xfId="0" applyFont="1" applyBorder="1" applyAlignment="1">
      <alignment vertical="center"/>
    </xf>
    <xf numFmtId="0" fontId="5" fillId="0" borderId="4" xfId="0" applyFont="1" applyBorder="1" applyAlignment="1">
      <alignment horizontal="center" vertical="center" wrapText="1"/>
    </xf>
    <xf numFmtId="4" fontId="5" fillId="0" borderId="4" xfId="0" applyNumberFormat="1" applyFont="1" applyBorder="1" applyAlignment="1">
      <alignment horizontal="center" vertical="center" wrapText="1"/>
    </xf>
    <xf numFmtId="4" fontId="5" fillId="0" borderId="2" xfId="0" applyNumberFormat="1" applyFont="1" applyBorder="1" applyAlignment="1">
      <alignment horizontal="center" vertical="center" wrapText="1"/>
    </xf>
    <xf numFmtId="4" fontId="15" fillId="0" borderId="2" xfId="0" applyNumberFormat="1" applyFont="1" applyBorder="1" applyAlignment="1">
      <alignment horizontal="center" vertical="center"/>
    </xf>
    <xf numFmtId="17" fontId="5" fillId="0" borderId="2" xfId="0" applyNumberFormat="1" applyFont="1" applyBorder="1" applyAlignment="1">
      <alignment horizontal="center" vertical="center" wrapText="1"/>
    </xf>
    <xf numFmtId="0" fontId="15" fillId="0" borderId="4" xfId="0" applyFont="1" applyBorder="1" applyAlignment="1">
      <alignment horizontal="left" vertical="center" wrapText="1"/>
    </xf>
    <xf numFmtId="0" fontId="16" fillId="0" borderId="2" xfId="0" applyFont="1" applyBorder="1" applyAlignment="1">
      <alignment horizontal="justify" vertical="center" wrapText="1"/>
    </xf>
    <xf numFmtId="0" fontId="23" fillId="17" borderId="19" xfId="0" applyFont="1" applyFill="1" applyBorder="1" applyAlignment="1">
      <alignment horizontal="center" vertical="center" wrapText="1"/>
    </xf>
    <xf numFmtId="0" fontId="24" fillId="0" borderId="0" xfId="0" applyFont="1"/>
    <xf numFmtId="0" fontId="16" fillId="0" borderId="0" xfId="0" applyFont="1" applyAlignment="1">
      <alignment vertical="center" wrapText="1"/>
    </xf>
    <xf numFmtId="0" fontId="0" fillId="6" borderId="14" xfId="0" applyFill="1" applyBorder="1" applyAlignment="1">
      <alignment horizontal="center" vertical="center" wrapText="1"/>
    </xf>
    <xf numFmtId="164" fontId="26" fillId="6" borderId="14" xfId="0" applyNumberFormat="1" applyFont="1" applyFill="1" applyBorder="1" applyAlignment="1">
      <alignment horizontal="center" vertical="center" wrapText="1"/>
    </xf>
    <xf numFmtId="0" fontId="0" fillId="0" borderId="4" xfId="0" applyBorder="1" applyAlignment="1">
      <alignment horizontal="center" vertical="center" wrapText="1"/>
    </xf>
    <xf numFmtId="0" fontId="16" fillId="0" borderId="4" xfId="0" applyFont="1" applyBorder="1" applyAlignment="1">
      <alignment vertical="center" wrapText="1"/>
    </xf>
    <xf numFmtId="17" fontId="16" fillId="0" borderId="2" xfId="0" applyNumberFormat="1" applyFont="1" applyBorder="1" applyAlignment="1">
      <alignment horizontal="center" vertical="center" wrapText="1"/>
    </xf>
    <xf numFmtId="0" fontId="16" fillId="0" borderId="4" xfId="0" applyFont="1" applyBorder="1" applyAlignment="1" applyProtection="1">
      <alignment vertical="center" wrapText="1"/>
      <protection locked="0"/>
    </xf>
    <xf numFmtId="0" fontId="16" fillId="0" borderId="4" xfId="0" applyFont="1" applyBorder="1" applyAlignment="1">
      <alignment horizontal="center" vertical="center" wrapText="1"/>
    </xf>
    <xf numFmtId="0" fontId="0" fillId="0" borderId="2" xfId="0" applyBorder="1" applyAlignment="1">
      <alignment horizontal="center" vertical="center" wrapText="1"/>
    </xf>
    <xf numFmtId="0" fontId="16" fillId="0" borderId="2" xfId="0" applyFont="1" applyBorder="1" applyAlignment="1">
      <alignment vertical="center" wrapText="1"/>
    </xf>
    <xf numFmtId="0" fontId="16" fillId="0" borderId="2" xfId="0" applyFont="1" applyBorder="1" applyAlignment="1">
      <alignment horizontal="center" vertical="center" wrapText="1"/>
    </xf>
    <xf numFmtId="0" fontId="16" fillId="0" borderId="2" xfId="0" applyFont="1" applyBorder="1" applyAlignment="1">
      <alignment horizontal="left" vertical="center" wrapText="1"/>
    </xf>
    <xf numFmtId="165" fontId="16" fillId="0" borderId="2" xfId="0" applyNumberFormat="1" applyFont="1" applyBorder="1" applyAlignment="1">
      <alignment horizontal="left" vertical="center" wrapText="1"/>
    </xf>
    <xf numFmtId="0" fontId="16" fillId="0" borderId="2" xfId="3" applyFont="1" applyBorder="1" applyAlignment="1">
      <alignment horizontal="left" vertical="center" wrapText="1"/>
    </xf>
    <xf numFmtId="8" fontId="16" fillId="0" borderId="4" xfId="0" applyNumberFormat="1" applyFont="1" applyBorder="1" applyAlignment="1">
      <alignment vertical="center" wrapText="1"/>
    </xf>
    <xf numFmtId="17" fontId="16" fillId="0" borderId="4" xfId="0" applyNumberFormat="1" applyFont="1" applyBorder="1" applyAlignment="1">
      <alignment vertical="center" wrapText="1"/>
    </xf>
    <xf numFmtId="17" fontId="16" fillId="0" borderId="4" xfId="0" applyNumberFormat="1" applyFont="1" applyBorder="1" applyAlignment="1">
      <alignment horizontal="center" vertical="center" wrapText="1"/>
    </xf>
    <xf numFmtId="17" fontId="16" fillId="0" borderId="2" xfId="0" applyNumberFormat="1" applyFont="1" applyBorder="1" applyAlignment="1">
      <alignment horizontal="justify" vertical="center" wrapText="1"/>
    </xf>
    <xf numFmtId="17" fontId="16" fillId="0" borderId="2" xfId="0" applyNumberFormat="1" applyFont="1" applyBorder="1" applyAlignment="1">
      <alignment vertical="center" wrapText="1"/>
    </xf>
    <xf numFmtId="17" fontId="16" fillId="0" borderId="2" xfId="4" applyNumberFormat="1" applyFont="1" applyBorder="1" applyAlignment="1">
      <alignment horizontal="center" vertical="center" wrapText="1"/>
    </xf>
    <xf numFmtId="49" fontId="16" fillId="0" borderId="2" xfId="0" applyNumberFormat="1" applyFont="1" applyBorder="1" applyAlignment="1">
      <alignment horizontal="center" vertical="center" wrapText="1"/>
    </xf>
    <xf numFmtId="17" fontId="16" fillId="0" borderId="2" xfId="3" applyNumberFormat="1" applyFont="1" applyBorder="1" applyAlignment="1">
      <alignment horizontal="center" vertical="center" wrapText="1"/>
    </xf>
    <xf numFmtId="4" fontId="16" fillId="0" borderId="2" xfId="0" applyNumberFormat="1" applyFont="1" applyBorder="1" applyAlignment="1">
      <alignment horizontal="center" vertical="center" wrapText="1"/>
    </xf>
    <xf numFmtId="4" fontId="16" fillId="0" borderId="2" xfId="3" applyNumberFormat="1" applyFont="1" applyBorder="1" applyAlignment="1">
      <alignment horizontal="center" vertical="center" wrapText="1"/>
    </xf>
    <xf numFmtId="166" fontId="16" fillId="0" borderId="2" xfId="0" applyNumberFormat="1" applyFont="1" applyBorder="1" applyAlignment="1">
      <alignment horizontal="center" vertical="center" wrapText="1"/>
    </xf>
    <xf numFmtId="0" fontId="0" fillId="0" borderId="0" xfId="0" applyAlignment="1">
      <alignment horizontal="center" vertical="center" wrapText="1"/>
    </xf>
    <xf numFmtId="0" fontId="3" fillId="16" borderId="8" xfId="0" applyFont="1" applyFill="1" applyBorder="1" applyAlignment="1">
      <alignment vertical="center"/>
    </xf>
    <xf numFmtId="0" fontId="3" fillId="16" borderId="9" xfId="0" applyFont="1" applyFill="1" applyBorder="1" applyAlignment="1">
      <alignment vertical="center"/>
    </xf>
    <xf numFmtId="0" fontId="3" fillId="16" borderId="9" xfId="0" applyFont="1" applyFill="1" applyBorder="1" applyAlignment="1">
      <alignment horizontal="center" vertical="center"/>
    </xf>
    <xf numFmtId="0" fontId="3" fillId="16" borderId="30" xfId="0" applyFont="1" applyFill="1" applyBorder="1" applyAlignment="1">
      <alignment vertical="center"/>
    </xf>
    <xf numFmtId="0" fontId="3" fillId="16" borderId="10" xfId="0" applyFont="1" applyFill="1" applyBorder="1" applyAlignment="1">
      <alignment vertical="center"/>
    </xf>
    <xf numFmtId="0" fontId="3" fillId="0" borderId="31" xfId="0" applyFont="1" applyBorder="1" applyAlignment="1">
      <alignment horizontal="left" vertical="center"/>
    </xf>
    <xf numFmtId="0" fontId="3" fillId="0" borderId="30" xfId="0" applyFont="1" applyBorder="1" applyAlignment="1">
      <alignment horizontal="left" vertical="center"/>
    </xf>
    <xf numFmtId="0" fontId="3" fillId="0" borderId="0" xfId="0" applyFont="1" applyAlignment="1">
      <alignment horizontal="left" vertical="center"/>
    </xf>
    <xf numFmtId="0" fontId="3" fillId="0" borderId="0" xfId="0" applyFont="1" applyAlignment="1">
      <alignment horizontal="center" vertical="center"/>
    </xf>
    <xf numFmtId="0" fontId="3" fillId="16" borderId="29" xfId="0" applyFont="1" applyFill="1" applyBorder="1" applyAlignment="1">
      <alignment horizontal="center" vertical="center"/>
    </xf>
    <xf numFmtId="0" fontId="3" fillId="0" borderId="30" xfId="0" applyFont="1" applyBorder="1" applyAlignment="1">
      <alignment horizontal="center" vertical="center"/>
    </xf>
    <xf numFmtId="0" fontId="3" fillId="0" borderId="22" xfId="0" applyFont="1" applyBorder="1" applyAlignment="1">
      <alignment horizontal="center" vertical="center"/>
    </xf>
    <xf numFmtId="0" fontId="3" fillId="0" borderId="0" xfId="0" applyFont="1" applyAlignment="1">
      <alignment horizontal="center" vertical="center" wrapText="1"/>
    </xf>
    <xf numFmtId="0" fontId="0" fillId="6" borderId="2" xfId="0" applyFill="1" applyBorder="1" applyAlignment="1">
      <alignment horizontal="center" vertical="center" wrapText="1"/>
    </xf>
    <xf numFmtId="164" fontId="26" fillId="6" borderId="2" xfId="0" applyNumberFormat="1" applyFont="1" applyFill="1" applyBorder="1" applyAlignment="1">
      <alignment horizontal="center" vertical="center" wrapText="1"/>
    </xf>
    <xf numFmtId="0" fontId="0" fillId="19" borderId="0" xfId="0" applyFill="1" applyAlignment="1">
      <alignment horizontal="center" vertical="center" wrapText="1"/>
    </xf>
    <xf numFmtId="0" fontId="27" fillId="0" borderId="2" xfId="0" applyFont="1" applyBorder="1" applyAlignment="1">
      <alignment vertical="center" wrapText="1"/>
    </xf>
    <xf numFmtId="0" fontId="0" fillId="0" borderId="4" xfId="0" applyBorder="1" applyAlignment="1">
      <alignment vertical="center" wrapText="1"/>
    </xf>
    <xf numFmtId="0" fontId="18" fillId="0" borderId="30" xfId="0" applyFont="1" applyBorder="1" applyAlignment="1">
      <alignment horizontal="left" vertical="center" wrapText="1"/>
    </xf>
    <xf numFmtId="0" fontId="20" fillId="0" borderId="22" xfId="0" applyFont="1" applyBorder="1" applyAlignment="1">
      <alignment horizontal="center" vertical="center" wrapText="1"/>
    </xf>
    <xf numFmtId="0" fontId="9" fillId="19" borderId="0" xfId="0" applyFont="1" applyFill="1" applyAlignment="1">
      <alignment horizontal="right" vertical="center" wrapText="1"/>
    </xf>
    <xf numFmtId="0" fontId="4" fillId="0" borderId="0" xfId="0" applyFont="1" applyAlignment="1">
      <alignment vertical="center" wrapText="1"/>
    </xf>
    <xf numFmtId="0" fontId="0" fillId="0" borderId="30" xfId="0" applyBorder="1" applyAlignment="1">
      <alignment vertical="center" wrapText="1"/>
    </xf>
    <xf numFmtId="0" fontId="18" fillId="16" borderId="8" xfId="0" applyFont="1" applyFill="1" applyBorder="1" applyAlignment="1">
      <alignment vertical="center" wrapText="1"/>
    </xf>
    <xf numFmtId="0" fontId="18" fillId="16" borderId="30" xfId="0" applyFont="1" applyFill="1" applyBorder="1" applyAlignment="1">
      <alignment vertical="center" wrapText="1"/>
    </xf>
    <xf numFmtId="0" fontId="18" fillId="16" borderId="10" xfId="0" applyFont="1" applyFill="1" applyBorder="1" applyAlignment="1">
      <alignment vertical="center" wrapText="1"/>
    </xf>
    <xf numFmtId="0" fontId="18" fillId="0" borderId="31" xfId="0" applyFont="1" applyBorder="1" applyAlignment="1">
      <alignment horizontal="left" vertical="center" wrapText="1"/>
    </xf>
    <xf numFmtId="0" fontId="20" fillId="16" borderId="29" xfId="0" applyFont="1" applyFill="1" applyBorder="1" applyAlignment="1">
      <alignment horizontal="center" vertical="center" wrapText="1"/>
    </xf>
    <xf numFmtId="0" fontId="20" fillId="0" borderId="30" xfId="0" applyFont="1" applyBorder="1" applyAlignment="1">
      <alignment horizontal="center" vertical="center" wrapText="1"/>
    </xf>
    <xf numFmtId="0" fontId="7" fillId="0" borderId="0" xfId="0" applyFont="1" applyAlignment="1">
      <alignment horizontal="center" vertical="center" wrapText="1"/>
    </xf>
    <xf numFmtId="0" fontId="0" fillId="0" borderId="4" xfId="0" applyBorder="1" applyAlignment="1">
      <alignment vertical="top" wrapText="1"/>
    </xf>
    <xf numFmtId="0" fontId="0" fillId="4" borderId="2" xfId="0" applyFill="1" applyBorder="1" applyAlignment="1">
      <alignment vertical="center" wrapText="1"/>
    </xf>
    <xf numFmtId="0" fontId="0" fillId="4" borderId="2" xfId="0" applyFill="1" applyBorder="1" applyAlignment="1">
      <alignment horizontal="center" vertical="center" wrapText="1"/>
    </xf>
    <xf numFmtId="0" fontId="0" fillId="4" borderId="4" xfId="0" applyFill="1" applyBorder="1" applyAlignment="1">
      <alignment vertical="center" wrapText="1"/>
    </xf>
    <xf numFmtId="0" fontId="5" fillId="4" borderId="4" xfId="0" applyFont="1" applyFill="1" applyBorder="1" applyAlignment="1">
      <alignment horizontal="center" vertical="center" wrapText="1"/>
    </xf>
    <xf numFmtId="0" fontId="0" fillId="4" borderId="0" xfId="0" applyFill="1" applyAlignment="1">
      <alignment vertical="center" wrapText="1"/>
    </xf>
    <xf numFmtId="4" fontId="16" fillId="4" borderId="2" xfId="0" applyNumberFormat="1" applyFont="1" applyFill="1" applyBorder="1" applyAlignment="1">
      <alignment horizontal="center" vertical="center" wrapText="1"/>
    </xf>
    <xf numFmtId="0" fontId="16" fillId="4" borderId="2" xfId="0" applyFont="1" applyFill="1" applyBorder="1" applyAlignment="1">
      <alignment horizontal="center" vertical="center" wrapText="1"/>
    </xf>
    <xf numFmtId="17" fontId="16" fillId="4" borderId="2" xfId="0" applyNumberFormat="1" applyFont="1" applyFill="1" applyBorder="1" applyAlignment="1">
      <alignment horizontal="center" vertical="center" wrapText="1"/>
    </xf>
    <xf numFmtId="0" fontId="0" fillId="0" borderId="2" xfId="0" applyBorder="1" applyAlignment="1">
      <alignment vertical="top" wrapText="1"/>
    </xf>
    <xf numFmtId="17" fontId="16" fillId="0" borderId="2" xfId="0" applyNumberFormat="1" applyFont="1" applyBorder="1" applyAlignment="1">
      <alignment horizontal="center" vertical="top" wrapText="1"/>
    </xf>
    <xf numFmtId="49" fontId="16" fillId="4" borderId="2" xfId="0" applyNumberFormat="1" applyFont="1" applyFill="1" applyBorder="1" applyAlignment="1">
      <alignment horizontal="center" vertical="top" wrapText="1"/>
    </xf>
    <xf numFmtId="4" fontId="16" fillId="4" borderId="2" xfId="0" applyNumberFormat="1" applyFont="1" applyFill="1" applyBorder="1" applyAlignment="1">
      <alignment horizontal="center" vertical="top" wrapText="1"/>
    </xf>
    <xf numFmtId="0" fontId="16" fillId="0" borderId="4" xfId="0" applyFont="1" applyBorder="1" applyAlignment="1">
      <alignment horizontal="center" vertical="top" wrapText="1"/>
    </xf>
    <xf numFmtId="0" fontId="16" fillId="0" borderId="2" xfId="0" applyFont="1" applyBorder="1" applyAlignment="1">
      <alignment horizontal="center" vertical="top" wrapText="1"/>
    </xf>
    <xf numFmtId="0" fontId="0" fillId="0" borderId="4" xfId="0" applyBorder="1" applyAlignment="1" applyProtection="1">
      <alignment vertical="top" wrapText="1"/>
      <protection locked="0"/>
    </xf>
    <xf numFmtId="0" fontId="5" fillId="0" borderId="4" xfId="0" applyFont="1" applyBorder="1" applyAlignment="1">
      <alignment horizontal="center" vertical="top" wrapText="1"/>
    </xf>
    <xf numFmtId="0" fontId="0" fillId="0" borderId="2" xfId="0" applyBorder="1" applyAlignment="1">
      <alignment horizontal="center" vertical="top" wrapText="1"/>
    </xf>
    <xf numFmtId="49" fontId="16" fillId="0" borderId="2" xfId="0" applyNumberFormat="1" applyFont="1" applyBorder="1" applyAlignment="1">
      <alignment horizontal="center" vertical="top" wrapText="1"/>
    </xf>
    <xf numFmtId="4" fontId="16" fillId="0" borderId="2" xfId="0" applyNumberFormat="1" applyFont="1" applyBorder="1" applyAlignment="1">
      <alignment horizontal="center" vertical="top" wrapText="1"/>
    </xf>
    <xf numFmtId="0" fontId="12" fillId="0" borderId="2" xfId="0" applyFont="1" applyBorder="1" applyAlignment="1">
      <alignment vertical="top" wrapText="1"/>
    </xf>
    <xf numFmtId="0" fontId="16" fillId="4" borderId="2" xfId="0" applyFont="1" applyFill="1" applyBorder="1" applyAlignment="1">
      <alignment horizontal="center" vertical="top" wrapText="1"/>
    </xf>
    <xf numFmtId="165" fontId="16" fillId="0" borderId="2" xfId="0" applyNumberFormat="1" applyFont="1" applyBorder="1" applyAlignment="1">
      <alignment horizontal="center" vertical="top" wrapText="1"/>
    </xf>
    <xf numFmtId="0" fontId="5" fillId="0" borderId="2" xfId="0" applyFont="1" applyBorder="1" applyAlignment="1">
      <alignment horizontal="center" vertical="top" wrapText="1"/>
    </xf>
    <xf numFmtId="17" fontId="16" fillId="4" borderId="2" xfId="0" applyNumberFormat="1" applyFont="1" applyFill="1" applyBorder="1" applyAlignment="1">
      <alignment horizontal="center" vertical="top" wrapText="1"/>
    </xf>
    <xf numFmtId="0" fontId="16" fillId="4" borderId="2" xfId="3" applyFont="1" applyFill="1" applyBorder="1" applyAlignment="1">
      <alignment horizontal="center" vertical="top" wrapText="1"/>
    </xf>
    <xf numFmtId="17" fontId="16" fillId="4" borderId="2" xfId="3" applyNumberFormat="1" applyFont="1" applyFill="1" applyBorder="1" applyAlignment="1">
      <alignment horizontal="center" vertical="top" wrapText="1"/>
    </xf>
    <xf numFmtId="4" fontId="16" fillId="4" borderId="2" xfId="3" applyNumberFormat="1" applyFont="1" applyFill="1" applyBorder="1" applyAlignment="1">
      <alignment horizontal="center" vertical="top" wrapText="1"/>
    </xf>
    <xf numFmtId="0" fontId="1" fillId="0" borderId="4" xfId="7" applyBorder="1" applyAlignment="1">
      <alignment horizontal="center" vertical="top" wrapText="1"/>
    </xf>
    <xf numFmtId="17" fontId="16" fillId="0" borderId="4" xfId="0" applyNumberFormat="1" applyFont="1" applyBorder="1" applyAlignment="1">
      <alignment horizontal="center" vertical="top" wrapText="1"/>
    </xf>
    <xf numFmtId="0" fontId="16" fillId="0" borderId="2" xfId="0" applyFont="1" applyBorder="1" applyAlignment="1">
      <alignment vertical="top" wrapText="1"/>
    </xf>
    <xf numFmtId="165" fontId="16" fillId="4" borderId="2" xfId="0" applyNumberFormat="1" applyFont="1" applyFill="1" applyBorder="1" applyAlignment="1">
      <alignment horizontal="center" vertical="top" wrapText="1"/>
    </xf>
    <xf numFmtId="0" fontId="16" fillId="0" borderId="0" xfId="0" applyFont="1" applyAlignment="1">
      <alignment horizontal="center" vertical="top" wrapText="1"/>
    </xf>
    <xf numFmtId="0" fontId="0" fillId="21" borderId="2" xfId="0" applyFill="1" applyBorder="1" applyAlignment="1">
      <alignment vertical="top" wrapText="1"/>
    </xf>
    <xf numFmtId="0" fontId="0" fillId="4" borderId="2" xfId="0" applyFill="1" applyBorder="1" applyAlignment="1">
      <alignment vertical="top" wrapText="1"/>
    </xf>
    <xf numFmtId="0" fontId="0" fillId="4" borderId="4" xfId="0" applyFill="1" applyBorder="1" applyAlignment="1">
      <alignment vertical="top" wrapText="1"/>
    </xf>
    <xf numFmtId="0" fontId="5" fillId="4" borderId="4" xfId="0" applyFont="1" applyFill="1" applyBorder="1" applyAlignment="1">
      <alignment horizontal="center" vertical="top" wrapText="1"/>
    </xf>
    <xf numFmtId="0" fontId="3" fillId="0" borderId="2" xfId="0" applyFont="1" applyBorder="1" applyAlignment="1">
      <alignment vertical="top" wrapText="1"/>
    </xf>
    <xf numFmtId="17" fontId="0" fillId="0" borderId="2" xfId="0" applyNumberFormat="1" applyBorder="1" applyAlignment="1">
      <alignment vertical="top" wrapText="1"/>
    </xf>
    <xf numFmtId="0" fontId="13" fillId="0" borderId="2" xfId="0" applyFont="1" applyBorder="1" applyAlignment="1">
      <alignment vertical="top" wrapText="1"/>
    </xf>
    <xf numFmtId="0" fontId="3" fillId="4" borderId="2" xfId="0" applyFont="1" applyFill="1" applyBorder="1" applyAlignment="1">
      <alignment vertical="top" wrapText="1"/>
    </xf>
    <xf numFmtId="0" fontId="16" fillId="0" borderId="4" xfId="0" applyFont="1" applyBorder="1" applyAlignment="1">
      <alignment vertical="top" wrapText="1"/>
    </xf>
    <xf numFmtId="0" fontId="5" fillId="6" borderId="2" xfId="0" applyFont="1" applyFill="1" applyBorder="1" applyAlignment="1">
      <alignment horizontal="center" vertical="center" wrapText="1"/>
    </xf>
    <xf numFmtId="0" fontId="5" fillId="6" borderId="14" xfId="0" applyFont="1" applyFill="1" applyBorder="1" applyAlignment="1">
      <alignment horizontal="center" vertical="center" wrapText="1"/>
    </xf>
    <xf numFmtId="0" fontId="5" fillId="0" borderId="5" xfId="0" applyFont="1" applyBorder="1" applyAlignment="1">
      <alignment horizontal="center" vertical="center" wrapText="1"/>
    </xf>
    <xf numFmtId="0" fontId="5" fillId="19" borderId="0" xfId="0" applyFont="1" applyFill="1" applyAlignment="1">
      <alignment vertical="center" wrapText="1"/>
    </xf>
    <xf numFmtId="0" fontId="5" fillId="19" borderId="0" xfId="0" applyFont="1" applyFill="1" applyAlignment="1">
      <alignment vertical="center"/>
    </xf>
    <xf numFmtId="0" fontId="5" fillId="0" borderId="0" xfId="0" applyFont="1" applyAlignment="1">
      <alignment vertical="center" wrapText="1"/>
    </xf>
    <xf numFmtId="0" fontId="14" fillId="0" borderId="0" xfId="0" applyFont="1" applyAlignment="1">
      <alignment vertical="center"/>
    </xf>
    <xf numFmtId="49" fontId="15" fillId="0" borderId="2" xfId="0" applyNumberFormat="1" applyFont="1" applyBorder="1" applyAlignment="1">
      <alignment horizontal="center" vertical="center" wrapText="1"/>
    </xf>
    <xf numFmtId="0" fontId="5" fillId="4" borderId="4" xfId="0" applyFont="1" applyFill="1" applyBorder="1" applyAlignment="1">
      <alignment vertical="center" wrapText="1"/>
    </xf>
    <xf numFmtId="0" fontId="5" fillId="4" borderId="2" xfId="0" applyFont="1" applyFill="1" applyBorder="1" applyAlignment="1">
      <alignment horizontal="center" vertical="center" wrapText="1"/>
    </xf>
    <xf numFmtId="0" fontId="5" fillId="4" borderId="0" xfId="0" applyFont="1" applyFill="1" applyAlignment="1">
      <alignment horizontal="center" vertical="center" wrapText="1"/>
    </xf>
    <xf numFmtId="0" fontId="5" fillId="0" borderId="30" xfId="0" applyFont="1" applyBorder="1" applyAlignment="1">
      <alignment vertical="center" wrapText="1"/>
    </xf>
    <xf numFmtId="0" fontId="7" fillId="16" borderId="8" xfId="0" applyFont="1" applyFill="1" applyBorder="1" applyAlignment="1">
      <alignment vertical="center" wrapText="1"/>
    </xf>
    <xf numFmtId="0" fontId="7" fillId="16" borderId="9" xfId="0" applyFont="1" applyFill="1" applyBorder="1" applyAlignment="1">
      <alignment vertical="center" wrapText="1"/>
    </xf>
    <xf numFmtId="0" fontId="7" fillId="16" borderId="30" xfId="0" applyFont="1" applyFill="1" applyBorder="1" applyAlignment="1">
      <alignment vertical="center" wrapText="1"/>
    </xf>
    <xf numFmtId="0" fontId="7" fillId="16" borderId="10" xfId="0" applyFont="1" applyFill="1" applyBorder="1" applyAlignment="1">
      <alignment vertical="center" wrapText="1"/>
    </xf>
    <xf numFmtId="0" fontId="7" fillId="0" borderId="31" xfId="0" applyFont="1" applyBorder="1" applyAlignment="1">
      <alignment horizontal="left" vertical="center" wrapText="1"/>
    </xf>
    <xf numFmtId="0" fontId="7" fillId="0" borderId="30" xfId="0" applyFont="1" applyBorder="1" applyAlignment="1">
      <alignment horizontal="left" vertical="center" wrapText="1"/>
    </xf>
    <xf numFmtId="0" fontId="7" fillId="0" borderId="0" xfId="0" applyFont="1" applyAlignment="1">
      <alignment horizontal="left" vertical="center" wrapText="1"/>
    </xf>
    <xf numFmtId="0" fontId="7" fillId="16" borderId="29" xfId="0" applyFont="1" applyFill="1" applyBorder="1" applyAlignment="1">
      <alignment horizontal="center" vertical="center" wrapText="1"/>
    </xf>
    <xf numFmtId="0" fontId="7" fillId="0" borderId="30" xfId="0" applyFont="1" applyBorder="1" applyAlignment="1">
      <alignment horizontal="center" vertical="center" wrapText="1"/>
    </xf>
    <xf numFmtId="0" fontId="7" fillId="0" borderId="22" xfId="0" applyFont="1" applyBorder="1" applyAlignment="1">
      <alignment horizontal="center" vertical="center" wrapText="1"/>
    </xf>
    <xf numFmtId="0" fontId="15" fillId="4" borderId="2" xfId="0" applyFont="1" applyFill="1" applyBorder="1" applyAlignment="1">
      <alignment horizontal="center" vertical="center" wrapText="1"/>
    </xf>
    <xf numFmtId="17" fontId="15" fillId="4" borderId="2" xfId="0" applyNumberFormat="1" applyFont="1" applyFill="1" applyBorder="1" applyAlignment="1">
      <alignment horizontal="center" vertical="center" wrapText="1"/>
    </xf>
    <xf numFmtId="4" fontId="15" fillId="4" borderId="2" xfId="0" applyNumberFormat="1" applyFont="1" applyFill="1" applyBorder="1" applyAlignment="1">
      <alignment horizontal="center" vertical="center" wrapText="1"/>
    </xf>
    <xf numFmtId="49" fontId="15" fillId="4" borderId="2" xfId="0" applyNumberFormat="1" applyFont="1" applyFill="1" applyBorder="1" applyAlignment="1">
      <alignment horizontal="center" vertical="center" wrapText="1"/>
    </xf>
    <xf numFmtId="0" fontId="15" fillId="0" borderId="4" xfId="0" applyFont="1" applyBorder="1" applyAlignment="1">
      <alignment horizontal="center" vertical="center" wrapText="1"/>
    </xf>
    <xf numFmtId="165" fontId="15" fillId="0" borderId="2" xfId="0" applyNumberFormat="1" applyFont="1" applyBorder="1" applyAlignment="1">
      <alignment horizontal="center" vertical="center" wrapText="1"/>
    </xf>
    <xf numFmtId="0" fontId="15" fillId="4" borderId="4" xfId="0" applyFont="1" applyFill="1" applyBorder="1" applyAlignment="1">
      <alignment vertical="center" wrapText="1"/>
    </xf>
    <xf numFmtId="0" fontId="15" fillId="4" borderId="2" xfId="3" applyFont="1" applyFill="1" applyBorder="1" applyAlignment="1">
      <alignment horizontal="center" vertical="center" wrapText="1"/>
    </xf>
    <xf numFmtId="17" fontId="15" fillId="4" borderId="2" xfId="3" applyNumberFormat="1" applyFont="1" applyFill="1" applyBorder="1" applyAlignment="1">
      <alignment horizontal="center" vertical="center" wrapText="1"/>
    </xf>
    <xf numFmtId="4" fontId="15" fillId="4" borderId="2" xfId="3" applyNumberFormat="1" applyFont="1" applyFill="1" applyBorder="1" applyAlignment="1">
      <alignment horizontal="center" vertical="center" wrapText="1"/>
    </xf>
    <xf numFmtId="0" fontId="29" fillId="4" borderId="2" xfId="0" applyFont="1" applyFill="1" applyBorder="1" applyAlignment="1">
      <alignment vertical="center" wrapText="1"/>
    </xf>
    <xf numFmtId="0" fontId="5" fillId="0" borderId="4" xfId="7" applyFont="1" applyBorder="1" applyAlignment="1">
      <alignment horizontal="center" vertical="center" wrapText="1"/>
    </xf>
    <xf numFmtId="17" fontId="15" fillId="0" borderId="4" xfId="0" applyNumberFormat="1" applyFont="1" applyBorder="1" applyAlignment="1">
      <alignment horizontal="center" vertical="center" wrapText="1"/>
    </xf>
    <xf numFmtId="0" fontId="15" fillId="4" borderId="2" xfId="0" applyFont="1" applyFill="1" applyBorder="1" applyAlignment="1">
      <alignment vertical="center" wrapText="1"/>
    </xf>
    <xf numFmtId="165" fontId="15" fillId="4" borderId="2" xfId="0" applyNumberFormat="1" applyFont="1" applyFill="1" applyBorder="1" applyAlignment="1">
      <alignment horizontal="center" vertical="center" wrapText="1"/>
    </xf>
    <xf numFmtId="0" fontId="15" fillId="0" borderId="0" xfId="0" applyFont="1" applyAlignment="1">
      <alignment horizontal="center" vertical="center" wrapText="1"/>
    </xf>
    <xf numFmtId="0" fontId="5" fillId="0" borderId="53" xfId="0" applyFont="1" applyBorder="1" applyAlignment="1">
      <alignment horizontal="center" vertical="center" wrapText="1"/>
    </xf>
    <xf numFmtId="0" fontId="5" fillId="0" borderId="53" xfId="0" applyFont="1" applyBorder="1" applyAlignment="1">
      <alignment vertical="center" wrapText="1"/>
    </xf>
    <xf numFmtId="0" fontId="15" fillId="4" borderId="53" xfId="0" applyFont="1" applyFill="1" applyBorder="1" applyAlignment="1">
      <alignment horizontal="center" vertical="center" wrapText="1"/>
    </xf>
    <xf numFmtId="0" fontId="15" fillId="0" borderId="53" xfId="0" applyFont="1" applyBorder="1" applyAlignment="1">
      <alignment horizontal="center" vertical="center" wrapText="1"/>
    </xf>
    <xf numFmtId="17" fontId="15" fillId="0" borderId="53" xfId="0" applyNumberFormat="1" applyFont="1" applyBorder="1" applyAlignment="1">
      <alignment horizontal="center" vertical="center" wrapText="1"/>
    </xf>
    <xf numFmtId="4" fontId="15" fillId="4" borderId="53" xfId="0" applyNumberFormat="1" applyFont="1" applyFill="1" applyBorder="1" applyAlignment="1">
      <alignment horizontal="center" vertical="center" wrapText="1"/>
    </xf>
    <xf numFmtId="0" fontId="5" fillId="0" borderId="53" xfId="0" applyFont="1" applyBorder="1" applyAlignment="1">
      <alignment vertical="center"/>
    </xf>
    <xf numFmtId="0" fontId="5" fillId="4" borderId="53" xfId="0" applyFont="1" applyFill="1" applyBorder="1" applyAlignment="1">
      <alignment vertical="center" wrapText="1"/>
    </xf>
    <xf numFmtId="0" fontId="5" fillId="19" borderId="53" xfId="0" applyFont="1" applyFill="1" applyBorder="1" applyAlignment="1">
      <alignment vertical="center"/>
    </xf>
    <xf numFmtId="0" fontId="5" fillId="0" borderId="5" xfId="0" applyFont="1" applyBorder="1" applyAlignment="1">
      <alignment vertical="center" wrapText="1"/>
    </xf>
    <xf numFmtId="0" fontId="15" fillId="4" borderId="5" xfId="0" applyFont="1" applyFill="1" applyBorder="1" applyAlignment="1">
      <alignment horizontal="center" vertical="center" wrapText="1"/>
    </xf>
    <xf numFmtId="0" fontId="15" fillId="0" borderId="5" xfId="0" applyFont="1" applyBorder="1" applyAlignment="1">
      <alignment horizontal="center" vertical="center" wrapText="1"/>
    </xf>
    <xf numFmtId="17" fontId="15" fillId="0" borderId="5" xfId="0" applyNumberFormat="1" applyFont="1" applyBorder="1" applyAlignment="1">
      <alignment horizontal="center" vertical="center" wrapText="1"/>
    </xf>
    <xf numFmtId="4" fontId="15" fillId="4" borderId="5" xfId="0" applyNumberFormat="1" applyFont="1" applyFill="1" applyBorder="1" applyAlignment="1">
      <alignment horizontal="center" vertical="center" wrapText="1"/>
    </xf>
    <xf numFmtId="0" fontId="5" fillId="0" borderId="3" xfId="0" applyFont="1" applyBorder="1" applyAlignment="1">
      <alignment vertical="center"/>
    </xf>
    <xf numFmtId="0" fontId="5" fillId="4" borderId="5" xfId="0" applyFont="1" applyFill="1" applyBorder="1" applyAlignment="1">
      <alignment vertical="center" wrapText="1"/>
    </xf>
    <xf numFmtId="165" fontId="15" fillId="4" borderId="4" xfId="0" applyNumberFormat="1" applyFont="1" applyFill="1" applyBorder="1" applyAlignment="1">
      <alignment horizontal="center" vertical="center" wrapText="1"/>
    </xf>
    <xf numFmtId="4" fontId="15" fillId="4" borderId="4" xfId="0" applyNumberFormat="1" applyFont="1" applyFill="1" applyBorder="1" applyAlignment="1">
      <alignment horizontal="center" vertical="center" wrapText="1"/>
    </xf>
    <xf numFmtId="0" fontId="30" fillId="4" borderId="4" xfId="0" applyFont="1" applyFill="1" applyBorder="1" applyAlignment="1">
      <alignment vertical="center" wrapText="1"/>
    </xf>
    <xf numFmtId="0" fontId="30" fillId="4" borderId="2" xfId="0" applyFont="1" applyFill="1" applyBorder="1" applyAlignment="1">
      <alignment vertical="center" wrapText="1"/>
    </xf>
    <xf numFmtId="0" fontId="33" fillId="4" borderId="2" xfId="0" applyFont="1" applyFill="1" applyBorder="1" applyAlignment="1">
      <alignment vertical="center" wrapText="1"/>
    </xf>
    <xf numFmtId="0" fontId="32" fillId="0" borderId="4" xfId="0" applyFont="1" applyBorder="1" applyAlignment="1">
      <alignment vertical="center" wrapText="1"/>
    </xf>
    <xf numFmtId="0" fontId="32" fillId="0" borderId="2" xfId="0" applyFont="1" applyBorder="1" applyAlignment="1">
      <alignment vertical="center" wrapText="1"/>
    </xf>
    <xf numFmtId="0" fontId="36" fillId="4" borderId="4" xfId="0" applyFont="1" applyFill="1" applyBorder="1" applyAlignment="1">
      <alignment vertical="center" wrapText="1"/>
    </xf>
    <xf numFmtId="0" fontId="37" fillId="4" borderId="2" xfId="0" applyFont="1" applyFill="1" applyBorder="1" applyAlignment="1">
      <alignment vertical="center" wrapText="1"/>
    </xf>
    <xf numFmtId="0" fontId="17" fillId="19" borderId="0" xfId="0" applyFont="1" applyFill="1" applyAlignment="1">
      <alignment horizontal="left" vertical="center"/>
    </xf>
    <xf numFmtId="0" fontId="11" fillId="0" borderId="1" xfId="0" applyFont="1" applyBorder="1" applyAlignment="1">
      <alignment horizontal="left" vertical="center"/>
    </xf>
    <xf numFmtId="0" fontId="7" fillId="6" borderId="5" xfId="0" applyFont="1" applyFill="1" applyBorder="1" applyAlignment="1">
      <alignment horizontal="center" vertical="center"/>
    </xf>
    <xf numFmtId="0" fontId="7" fillId="6" borderId="4" xfId="0" applyFont="1" applyFill="1" applyBorder="1" applyAlignment="1">
      <alignment horizontal="center" vertical="center"/>
    </xf>
    <xf numFmtId="0" fontId="5" fillId="6" borderId="2" xfId="0" applyFont="1" applyFill="1" applyBorder="1" applyAlignment="1">
      <alignment horizontal="center" vertical="center"/>
    </xf>
    <xf numFmtId="0" fontId="5" fillId="6" borderId="2" xfId="0" applyFont="1" applyFill="1" applyBorder="1" applyAlignment="1">
      <alignment horizontal="center" vertical="center" wrapText="1"/>
    </xf>
    <xf numFmtId="0" fontId="7" fillId="6" borderId="2" xfId="0" applyFont="1" applyFill="1" applyBorder="1" applyAlignment="1">
      <alignment horizontal="center" vertical="center"/>
    </xf>
    <xf numFmtId="0" fontId="15" fillId="6" borderId="2" xfId="0" applyFont="1" applyFill="1" applyBorder="1" applyAlignment="1">
      <alignment horizontal="center" vertical="center"/>
    </xf>
    <xf numFmtId="0" fontId="17" fillId="19" borderId="0" xfId="0" applyFont="1" applyFill="1" applyAlignment="1">
      <alignment horizontal="left" vertical="center"/>
    </xf>
    <xf numFmtId="0" fontId="11" fillId="0" borderId="1" xfId="0" applyFont="1" applyBorder="1" applyAlignment="1">
      <alignment horizontal="left" vertical="center"/>
    </xf>
    <xf numFmtId="0" fontId="8" fillId="11" borderId="40" xfId="0" applyFont="1" applyFill="1" applyBorder="1" applyAlignment="1">
      <alignment horizontal="center" vertical="center"/>
    </xf>
    <xf numFmtId="0" fontId="8" fillId="11" borderId="42" xfId="0" applyFont="1" applyFill="1" applyBorder="1" applyAlignment="1">
      <alignment horizontal="center" vertical="center"/>
    </xf>
    <xf numFmtId="0" fontId="8" fillId="11" borderId="39" xfId="0" applyFont="1" applyFill="1" applyBorder="1" applyAlignment="1">
      <alignment horizontal="center" vertical="center"/>
    </xf>
    <xf numFmtId="0" fontId="5" fillId="6" borderId="4" xfId="0" applyFont="1" applyFill="1" applyBorder="1" applyAlignment="1">
      <alignment horizontal="center" vertical="center"/>
    </xf>
    <xf numFmtId="0" fontId="5" fillId="6" borderId="14" xfId="0" applyFont="1" applyFill="1" applyBorder="1" applyAlignment="1">
      <alignment horizontal="center" vertical="center"/>
    </xf>
    <xf numFmtId="0" fontId="5" fillId="6" borderId="16"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4" xfId="0" applyFont="1" applyFill="1" applyBorder="1" applyAlignment="1">
      <alignment horizontal="center" vertical="center" wrapText="1"/>
    </xf>
    <xf numFmtId="0" fontId="5" fillId="6" borderId="14" xfId="0" applyFont="1" applyFill="1" applyBorder="1" applyAlignment="1">
      <alignment horizontal="center" vertical="center" wrapText="1"/>
    </xf>
    <xf numFmtId="0" fontId="5" fillId="12" borderId="33" xfId="0" applyFont="1" applyFill="1" applyBorder="1" applyAlignment="1">
      <alignment horizontal="center" vertical="center" wrapText="1"/>
    </xf>
    <xf numFmtId="0" fontId="5" fillId="12" borderId="15" xfId="0" applyFont="1" applyFill="1" applyBorder="1" applyAlignment="1">
      <alignment horizontal="center" vertical="center" wrapText="1"/>
    </xf>
    <xf numFmtId="0" fontId="6" fillId="0" borderId="23" xfId="0" applyFont="1" applyBorder="1" applyAlignment="1">
      <alignment horizontal="left" vertical="center" wrapText="1"/>
    </xf>
    <xf numFmtId="0" fontId="6" fillId="0" borderId="6" xfId="0" applyFont="1" applyBorder="1" applyAlignment="1">
      <alignment horizontal="left" vertical="center" wrapText="1"/>
    </xf>
    <xf numFmtId="0" fontId="19" fillId="0" borderId="23" xfId="0" applyFont="1" applyBorder="1" applyAlignment="1">
      <alignment horizontal="left" vertical="center"/>
    </xf>
    <xf numFmtId="0" fontId="19" fillId="0" borderId="6" xfId="0" applyFont="1" applyBorder="1" applyAlignment="1">
      <alignment horizontal="left" vertical="center"/>
    </xf>
    <xf numFmtId="0" fontId="5" fillId="12" borderId="35" xfId="0" applyFont="1" applyFill="1" applyBorder="1" applyAlignment="1">
      <alignment horizontal="center" vertical="center" wrapText="1"/>
    </xf>
    <xf numFmtId="0" fontId="5" fillId="12" borderId="41" xfId="0" applyFont="1" applyFill="1" applyBorder="1" applyAlignment="1">
      <alignment horizontal="center" vertical="center" wrapText="1"/>
    </xf>
    <xf numFmtId="0" fontId="10" fillId="19" borderId="8" xfId="0" applyFont="1" applyFill="1" applyBorder="1" applyAlignment="1">
      <alignment horizontal="center" vertical="center"/>
    </xf>
    <xf numFmtId="0" fontId="10" fillId="19" borderId="9" xfId="0" applyFont="1" applyFill="1" applyBorder="1" applyAlignment="1">
      <alignment horizontal="center" vertical="center"/>
    </xf>
    <xf numFmtId="0" fontId="10" fillId="19" borderId="10" xfId="0" applyFont="1" applyFill="1" applyBorder="1" applyAlignment="1">
      <alignment horizontal="center" vertical="center"/>
    </xf>
    <xf numFmtId="0" fontId="5" fillId="0" borderId="37"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15" fillId="6" borderId="35" xfId="0" applyFont="1" applyFill="1" applyBorder="1" applyAlignment="1">
      <alignment horizontal="center" vertical="center"/>
    </xf>
    <xf numFmtId="0" fontId="15" fillId="6" borderId="36" xfId="0" applyFont="1" applyFill="1" applyBorder="1" applyAlignment="1">
      <alignment horizontal="center" vertical="center"/>
    </xf>
    <xf numFmtId="0" fontId="5" fillId="0" borderId="4" xfId="0" applyFont="1" applyBorder="1" applyAlignment="1">
      <alignment horizontal="center" vertical="center" wrapText="1"/>
    </xf>
    <xf numFmtId="0" fontId="5" fillId="12" borderId="32" xfId="0" applyFont="1" applyFill="1" applyBorder="1" applyAlignment="1">
      <alignment horizontal="center" vertical="center" wrapText="1"/>
    </xf>
    <xf numFmtId="0" fontId="5" fillId="12" borderId="14" xfId="0" applyFont="1" applyFill="1" applyBorder="1" applyAlignment="1">
      <alignment horizontal="center" vertical="center" wrapText="1"/>
    </xf>
    <xf numFmtId="0" fontId="8" fillId="10" borderId="32" xfId="0" applyFont="1" applyFill="1" applyBorder="1" applyAlignment="1">
      <alignment horizontal="center" vertical="center" wrapText="1"/>
    </xf>
    <xf numFmtId="0" fontId="8" fillId="10" borderId="14" xfId="0" applyFont="1" applyFill="1" applyBorder="1" applyAlignment="1">
      <alignment horizontal="center" vertical="center" wrapText="1"/>
    </xf>
    <xf numFmtId="0" fontId="8" fillId="13" borderId="32" xfId="0" applyFont="1" applyFill="1" applyBorder="1" applyAlignment="1">
      <alignment horizontal="center" vertical="center" wrapText="1"/>
    </xf>
    <xf numFmtId="0" fontId="8" fillId="13" borderId="14" xfId="0" applyFont="1" applyFill="1" applyBorder="1" applyAlignment="1">
      <alignment horizontal="center" vertical="center" wrapText="1"/>
    </xf>
    <xf numFmtId="0" fontId="5" fillId="14" borderId="32" xfId="0" applyFont="1" applyFill="1" applyBorder="1" applyAlignment="1">
      <alignment horizontal="center" vertical="center" wrapText="1"/>
    </xf>
    <xf numFmtId="0" fontId="5" fillId="14" borderId="14" xfId="0" applyFont="1" applyFill="1" applyBorder="1" applyAlignment="1">
      <alignment horizontal="center" vertical="center" wrapText="1"/>
    </xf>
    <xf numFmtId="0" fontId="5" fillId="12" borderId="37" xfId="0" applyFont="1" applyFill="1" applyBorder="1" applyAlignment="1">
      <alignment horizontal="center" vertical="center" wrapText="1"/>
    </xf>
    <xf numFmtId="0" fontId="5" fillId="12" borderId="49" xfId="0" applyFont="1" applyFill="1" applyBorder="1" applyAlignment="1">
      <alignment horizontal="center" vertical="center" wrapText="1"/>
    </xf>
    <xf numFmtId="0" fontId="8" fillId="5" borderId="8" xfId="0" applyFont="1" applyFill="1" applyBorder="1" applyAlignment="1">
      <alignment horizontal="center" vertical="center"/>
    </xf>
    <xf numFmtId="0" fontId="8" fillId="5" borderId="9" xfId="0" applyFont="1" applyFill="1" applyBorder="1" applyAlignment="1">
      <alignment horizontal="center" vertical="center"/>
    </xf>
    <xf numFmtId="0" fontId="8" fillId="5" borderId="34" xfId="0" applyFont="1" applyFill="1" applyBorder="1" applyAlignment="1">
      <alignment horizontal="center" vertical="center"/>
    </xf>
    <xf numFmtId="0" fontId="5" fillId="14" borderId="35" xfId="0" applyFont="1" applyFill="1" applyBorder="1" applyAlignment="1">
      <alignment horizontal="center" vertical="center" wrapText="1"/>
    </xf>
    <xf numFmtId="0" fontId="5" fillId="14" borderId="41" xfId="0" applyFont="1" applyFill="1" applyBorder="1" applyAlignment="1">
      <alignment horizontal="center" vertical="center" wrapText="1"/>
    </xf>
    <xf numFmtId="0" fontId="5" fillId="12" borderId="38" xfId="0" applyFont="1" applyFill="1" applyBorder="1" applyAlignment="1">
      <alignment horizontal="center" vertical="center" wrapText="1"/>
    </xf>
    <xf numFmtId="0" fontId="5" fillId="12" borderId="13"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7" borderId="32"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8" fillId="8" borderId="32" xfId="0" applyFont="1" applyFill="1" applyBorder="1" applyAlignment="1">
      <alignment horizontal="center" vertical="center" wrapText="1"/>
    </xf>
    <xf numFmtId="0" fontId="8" fillId="8" borderId="14" xfId="0" applyFont="1" applyFill="1" applyBorder="1" applyAlignment="1">
      <alignment horizontal="center" vertical="center" wrapText="1"/>
    </xf>
    <xf numFmtId="1" fontId="8" fillId="9" borderId="32" xfId="0" applyNumberFormat="1" applyFont="1" applyFill="1" applyBorder="1" applyAlignment="1">
      <alignment horizontal="center" vertical="center" wrapText="1"/>
    </xf>
    <xf numFmtId="1" fontId="8" fillId="9" borderId="14" xfId="0" applyNumberFormat="1" applyFont="1" applyFill="1" applyBorder="1" applyAlignment="1">
      <alignment horizontal="center" vertical="center" wrapText="1"/>
    </xf>
    <xf numFmtId="0" fontId="17" fillId="19" borderId="0" xfId="0" applyFont="1" applyFill="1" applyAlignment="1">
      <alignment horizontal="center" vertical="center"/>
    </xf>
    <xf numFmtId="0" fontId="5" fillId="0" borderId="23" xfId="0" applyFont="1" applyBorder="1" applyAlignment="1">
      <alignment horizontal="center" vertical="center"/>
    </xf>
    <xf numFmtId="0" fontId="5" fillId="0" borderId="6" xfId="0" applyFont="1" applyBorder="1" applyAlignment="1">
      <alignment horizontal="center" vertical="center"/>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18" fillId="0" borderId="23" xfId="0" applyFont="1" applyBorder="1" applyAlignment="1">
      <alignment horizontal="center"/>
    </xf>
    <xf numFmtId="0" fontId="13" fillId="0" borderId="0" xfId="0" applyFont="1" applyAlignment="1">
      <alignment horizontal="center"/>
    </xf>
    <xf numFmtId="0" fontId="9" fillId="19" borderId="8" xfId="0" applyFont="1" applyFill="1" applyBorder="1" applyAlignment="1">
      <alignment horizontal="center" vertical="center" wrapText="1"/>
    </xf>
    <xf numFmtId="0" fontId="9" fillId="19" borderId="9" xfId="0" applyFont="1" applyFill="1" applyBorder="1" applyAlignment="1">
      <alignment horizontal="center" vertical="center" wrapText="1"/>
    </xf>
    <xf numFmtId="0" fontId="9" fillId="19" borderId="10" xfId="0" applyFont="1" applyFill="1" applyBorder="1" applyAlignment="1">
      <alignment horizontal="center" vertical="center" wrapText="1"/>
    </xf>
    <xf numFmtId="0" fontId="2" fillId="19" borderId="0" xfId="0" applyFont="1" applyFill="1" applyAlignment="1">
      <alignment horizontal="center" vertical="center"/>
    </xf>
    <xf numFmtId="0" fontId="15" fillId="0" borderId="0" xfId="0" applyFont="1" applyAlignment="1">
      <alignment horizontal="left" vertical="center" wrapText="1"/>
    </xf>
    <xf numFmtId="0" fontId="16" fillId="6" borderId="2" xfId="0" applyFont="1" applyFill="1" applyBorder="1" applyAlignment="1">
      <alignment horizontal="center" vertical="center"/>
    </xf>
    <xf numFmtId="0" fontId="0" fillId="6" borderId="2" xfId="0" applyFill="1" applyBorder="1" applyAlignment="1">
      <alignment horizontal="center" vertical="center"/>
    </xf>
    <xf numFmtId="0" fontId="3" fillId="6" borderId="2" xfId="0" applyFont="1" applyFill="1" applyBorder="1" applyAlignment="1">
      <alignment horizontal="center" vertical="center"/>
    </xf>
    <xf numFmtId="0" fontId="0" fillId="6" borderId="2" xfId="0" applyFill="1" applyBorder="1" applyAlignment="1">
      <alignment horizontal="center" vertical="center" wrapText="1"/>
    </xf>
    <xf numFmtId="0" fontId="3" fillId="6" borderId="5" xfId="0" applyFont="1" applyFill="1" applyBorder="1" applyAlignment="1">
      <alignment horizontal="center" vertical="center"/>
    </xf>
    <xf numFmtId="0" fontId="3" fillId="6" borderId="4" xfId="0" applyFont="1" applyFill="1" applyBorder="1" applyAlignment="1">
      <alignment horizontal="center" vertical="center"/>
    </xf>
    <xf numFmtId="0" fontId="16" fillId="6" borderId="2"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0" fillId="0" borderId="5"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0" fillId="12" borderId="37" xfId="0" applyFill="1" applyBorder="1" applyAlignment="1">
      <alignment horizontal="center" vertical="center" wrapText="1"/>
    </xf>
    <xf numFmtId="0" fontId="0" fillId="12" borderId="49" xfId="0" applyFill="1" applyBorder="1" applyAlignment="1">
      <alignment horizontal="center" vertical="center" wrapText="1"/>
    </xf>
    <xf numFmtId="0" fontId="0" fillId="12" borderId="32" xfId="0" applyFill="1" applyBorder="1" applyAlignment="1">
      <alignment horizontal="center" vertical="center" wrapText="1"/>
    </xf>
    <xf numFmtId="0" fontId="0" fillId="12" borderId="14" xfId="0" applyFill="1" applyBorder="1" applyAlignment="1">
      <alignment horizontal="center" vertical="center" wrapText="1"/>
    </xf>
    <xf numFmtId="0" fontId="0" fillId="14" borderId="32" xfId="0" applyFill="1" applyBorder="1" applyAlignment="1">
      <alignment horizontal="center" vertical="center" wrapText="1"/>
    </xf>
    <xf numFmtId="0" fontId="0" fillId="14" borderId="14" xfId="0" applyFill="1" applyBorder="1" applyAlignment="1">
      <alignment horizontal="center" vertical="center" wrapText="1"/>
    </xf>
    <xf numFmtId="0" fontId="25" fillId="3" borderId="32" xfId="0" applyFont="1" applyFill="1" applyBorder="1" applyAlignment="1">
      <alignment horizontal="center" vertical="center" wrapText="1"/>
    </xf>
    <xf numFmtId="0" fontId="25" fillId="3" borderId="14" xfId="0" applyFont="1" applyFill="1" applyBorder="1" applyAlignment="1">
      <alignment horizontal="center" vertical="center" wrapText="1"/>
    </xf>
    <xf numFmtId="0" fontId="0" fillId="6" borderId="16" xfId="0" applyFill="1" applyBorder="1" applyAlignment="1">
      <alignment horizontal="center" vertical="center" wrapText="1"/>
    </xf>
    <xf numFmtId="0" fontId="0" fillId="6" borderId="13" xfId="0" applyFill="1" applyBorder="1" applyAlignment="1">
      <alignment horizontal="center" vertical="center" wrapText="1"/>
    </xf>
    <xf numFmtId="0" fontId="0" fillId="6" borderId="4" xfId="0" applyFill="1" applyBorder="1" applyAlignment="1">
      <alignment horizontal="center" vertical="center" wrapText="1"/>
    </xf>
    <xf numFmtId="0" fontId="0" fillId="6" borderId="14" xfId="0" applyFill="1" applyBorder="1" applyAlignment="1">
      <alignment horizontal="center" vertical="center" wrapText="1"/>
    </xf>
    <xf numFmtId="0" fontId="0" fillId="0" borderId="37" xfId="0" applyBorder="1" applyAlignment="1">
      <alignment horizontal="center" vertical="top" wrapText="1"/>
    </xf>
    <xf numFmtId="0" fontId="0" fillId="12" borderId="35" xfId="0" applyFill="1" applyBorder="1" applyAlignment="1">
      <alignment horizontal="center" vertical="center" wrapText="1"/>
    </xf>
    <xf numFmtId="0" fontId="0" fillId="12" borderId="41" xfId="0" applyFill="1" applyBorder="1" applyAlignment="1">
      <alignment horizontal="center" vertical="center" wrapText="1"/>
    </xf>
    <xf numFmtId="0" fontId="0" fillId="14" borderId="35" xfId="0" applyFill="1" applyBorder="1" applyAlignment="1">
      <alignment horizontal="center" vertical="center" wrapText="1"/>
    </xf>
    <xf numFmtId="0" fontId="0" fillId="14" borderId="41" xfId="0" applyFill="1" applyBorder="1" applyAlignment="1">
      <alignment horizontal="center" vertical="center" wrapText="1"/>
    </xf>
    <xf numFmtId="0" fontId="0" fillId="12" borderId="38" xfId="0" applyFill="1" applyBorder="1" applyAlignment="1">
      <alignment horizontal="center" vertical="center" wrapText="1"/>
    </xf>
    <xf numFmtId="0" fontId="0" fillId="12" borderId="13" xfId="0" applyFill="1" applyBorder="1" applyAlignment="1">
      <alignment horizontal="center" vertical="center" wrapText="1"/>
    </xf>
    <xf numFmtId="0" fontId="25" fillId="7" borderId="32" xfId="0" applyFont="1" applyFill="1" applyBorder="1" applyAlignment="1">
      <alignment horizontal="center" vertical="center" wrapText="1"/>
    </xf>
    <xf numFmtId="0" fontId="25" fillId="7" borderId="14" xfId="0" applyFont="1" applyFill="1" applyBorder="1" applyAlignment="1">
      <alignment horizontal="center" vertical="center" wrapText="1"/>
    </xf>
    <xf numFmtId="0" fontId="25" fillId="8" borderId="32" xfId="0" applyFont="1" applyFill="1" applyBorder="1" applyAlignment="1">
      <alignment horizontal="center" vertical="center" wrapText="1"/>
    </xf>
    <xf numFmtId="0" fontId="25" fillId="8" borderId="14" xfId="0" applyFont="1" applyFill="1" applyBorder="1" applyAlignment="1">
      <alignment horizontal="center" vertical="center" wrapText="1"/>
    </xf>
    <xf numFmtId="1" fontId="25" fillId="9" borderId="32" xfId="0" applyNumberFormat="1" applyFont="1" applyFill="1" applyBorder="1" applyAlignment="1">
      <alignment horizontal="center" vertical="center" wrapText="1"/>
    </xf>
    <xf numFmtId="1" fontId="25" fillId="9" borderId="14" xfId="0" applyNumberFormat="1" applyFont="1" applyFill="1" applyBorder="1" applyAlignment="1">
      <alignment horizontal="center" vertical="center" wrapText="1"/>
    </xf>
    <xf numFmtId="0" fontId="25" fillId="10" borderId="32" xfId="0" applyFont="1" applyFill="1" applyBorder="1" applyAlignment="1">
      <alignment horizontal="center" vertical="center" wrapText="1"/>
    </xf>
    <xf numFmtId="0" fontId="25" fillId="10" borderId="14" xfId="0" applyFont="1" applyFill="1" applyBorder="1" applyAlignment="1">
      <alignment horizontal="center" vertical="center" wrapText="1"/>
    </xf>
    <xf numFmtId="0" fontId="25" fillId="13" borderId="32" xfId="0" applyFont="1" applyFill="1" applyBorder="1" applyAlignment="1">
      <alignment horizontal="center" vertical="center" wrapText="1"/>
    </xf>
    <xf numFmtId="0" fontId="25" fillId="13" borderId="14" xfId="0" applyFont="1" applyFill="1" applyBorder="1" applyAlignment="1">
      <alignment horizontal="center" vertical="center" wrapText="1"/>
    </xf>
    <xf numFmtId="0" fontId="16" fillId="6" borderId="35" xfId="0" applyFont="1" applyFill="1" applyBorder="1" applyAlignment="1">
      <alignment horizontal="center" vertical="center" wrapText="1"/>
    </xf>
    <xf numFmtId="0" fontId="16" fillId="6" borderId="36" xfId="0" applyFont="1" applyFill="1" applyBorder="1" applyAlignment="1">
      <alignment horizontal="center" vertical="center" wrapText="1"/>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25" fillId="5" borderId="8" xfId="0" applyFont="1" applyFill="1" applyBorder="1" applyAlignment="1">
      <alignment horizontal="center" vertical="center" wrapText="1"/>
    </xf>
    <xf numFmtId="0" fontId="25" fillId="5" borderId="9" xfId="0" applyFont="1" applyFill="1" applyBorder="1" applyAlignment="1">
      <alignment horizontal="center" vertical="center" wrapText="1"/>
    </xf>
    <xf numFmtId="0" fontId="25" fillId="5" borderId="34" xfId="0" applyFont="1" applyFill="1" applyBorder="1" applyAlignment="1">
      <alignment horizontal="center" vertical="center" wrapText="1"/>
    </xf>
    <xf numFmtId="0" fontId="25" fillId="11" borderId="40" xfId="0" applyFont="1" applyFill="1" applyBorder="1" applyAlignment="1">
      <alignment horizontal="center" vertical="center" wrapText="1"/>
    </xf>
    <xf numFmtId="0" fontId="25" fillId="11" borderId="42" xfId="0" applyFont="1" applyFill="1" applyBorder="1" applyAlignment="1">
      <alignment horizontal="center" vertical="center" wrapText="1"/>
    </xf>
    <xf numFmtId="0" fontId="25" fillId="11" borderId="39" xfId="0" applyFont="1" applyFill="1" applyBorder="1" applyAlignment="1">
      <alignment horizontal="center" vertical="center" wrapText="1"/>
    </xf>
    <xf numFmtId="0" fontId="0" fillId="12" borderId="33" xfId="0" applyFill="1" applyBorder="1" applyAlignment="1">
      <alignment horizontal="center" vertical="center" wrapText="1"/>
    </xf>
    <xf numFmtId="0" fontId="0" fillId="12" borderId="15" xfId="0" applyFill="1" applyBorder="1" applyAlignment="1">
      <alignment horizontal="center" vertical="center" wrapText="1"/>
    </xf>
    <xf numFmtId="0" fontId="15" fillId="0" borderId="23" xfId="0" applyFont="1" applyBorder="1" applyAlignment="1">
      <alignment horizontal="left" vertical="center" wrapText="1"/>
    </xf>
    <xf numFmtId="0" fontId="15" fillId="0" borderId="6" xfId="0" applyFont="1" applyBorder="1" applyAlignment="1">
      <alignment horizontal="left" vertical="center" wrapText="1"/>
    </xf>
    <xf numFmtId="0" fontId="15" fillId="6" borderId="2" xfId="0" applyFont="1" applyFill="1" applyBorder="1" applyAlignment="1">
      <alignment horizontal="center" vertical="center" wrapText="1"/>
    </xf>
    <xf numFmtId="0" fontId="7" fillId="6" borderId="2"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5" fillId="6" borderId="16" xfId="0" applyFont="1" applyFill="1" applyBorder="1" applyAlignment="1">
      <alignment horizontal="center" vertical="center" wrapText="1"/>
    </xf>
    <xf numFmtId="0" fontId="5" fillId="6" borderId="13" xfId="0" applyFont="1" applyFill="1" applyBorder="1" applyAlignment="1">
      <alignment horizontal="center" vertical="center" wrapText="1"/>
    </xf>
    <xf numFmtId="0" fontId="0" fillId="0" borderId="37" xfId="0" applyBorder="1" applyAlignment="1">
      <alignment horizontal="center" vertical="center" wrapText="1"/>
    </xf>
    <xf numFmtId="0" fontId="17" fillId="19" borderId="0" xfId="0" applyFont="1" applyFill="1" applyAlignment="1">
      <alignment horizontal="left" vertical="center" wrapText="1"/>
    </xf>
    <xf numFmtId="0" fontId="11" fillId="0" borderId="1" xfId="0" applyFont="1" applyBorder="1" applyAlignment="1">
      <alignment horizontal="left" vertical="center" wrapText="1"/>
    </xf>
    <xf numFmtId="0" fontId="19" fillId="0" borderId="23" xfId="0" applyFont="1" applyBorder="1" applyAlignment="1">
      <alignment horizontal="left" vertical="center" wrapText="1"/>
    </xf>
    <xf numFmtId="0" fontId="19" fillId="0" borderId="6" xfId="0" applyFont="1" applyBorder="1" applyAlignment="1">
      <alignment horizontal="left" vertical="center" wrapText="1"/>
    </xf>
    <xf numFmtId="0" fontId="8" fillId="5" borderId="8"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34" xfId="0" applyFont="1" applyFill="1" applyBorder="1" applyAlignment="1">
      <alignment horizontal="center" vertical="center" wrapText="1"/>
    </xf>
    <xf numFmtId="0" fontId="8" fillId="11" borderId="40" xfId="0" applyFont="1" applyFill="1" applyBorder="1" applyAlignment="1">
      <alignment horizontal="center" vertical="center" wrapText="1"/>
    </xf>
    <xf numFmtId="0" fontId="8" fillId="11" borderId="42" xfId="0" applyFont="1" applyFill="1" applyBorder="1" applyAlignment="1">
      <alignment horizontal="center" vertical="center" wrapText="1"/>
    </xf>
    <xf numFmtId="0" fontId="8" fillId="11" borderId="39" xfId="0" applyFont="1" applyFill="1" applyBorder="1" applyAlignment="1">
      <alignment horizontal="center" vertical="center" wrapText="1"/>
    </xf>
    <xf numFmtId="0" fontId="0" fillId="0" borderId="5"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7" xfId="0" applyBorder="1" applyAlignment="1">
      <alignment horizontal="center" vertical="center"/>
    </xf>
    <xf numFmtId="0" fontId="6" fillId="0" borderId="23" xfId="0" applyFont="1" applyBorder="1" applyAlignment="1">
      <alignment horizontal="left" vertical="center"/>
    </xf>
    <xf numFmtId="0" fontId="6" fillId="0" borderId="6" xfId="0" applyFont="1" applyBorder="1" applyAlignment="1">
      <alignment horizontal="left" vertical="center"/>
    </xf>
    <xf numFmtId="0" fontId="5" fillId="0" borderId="48" xfId="0" applyFont="1" applyBorder="1" applyAlignment="1">
      <alignment horizontal="center" vertical="center" wrapText="1"/>
    </xf>
    <xf numFmtId="0" fontId="5" fillId="0" borderId="52" xfId="0" applyFont="1" applyBorder="1" applyAlignment="1">
      <alignment horizontal="center" vertical="center" wrapText="1"/>
    </xf>
    <xf numFmtId="0" fontId="34" fillId="14" borderId="32" xfId="0" applyFont="1" applyFill="1" applyBorder="1" applyAlignment="1">
      <alignment horizontal="center" vertical="center" wrapText="1"/>
    </xf>
    <xf numFmtId="0" fontId="10" fillId="18" borderId="32" xfId="0" applyFont="1" applyFill="1" applyBorder="1" applyAlignment="1">
      <alignment horizontal="center" vertical="center" wrapText="1"/>
    </xf>
    <xf numFmtId="0" fontId="8" fillId="18" borderId="14" xfId="0" applyFont="1" applyFill="1" applyBorder="1" applyAlignment="1">
      <alignment horizontal="center" vertical="center" wrapText="1"/>
    </xf>
    <xf numFmtId="0" fontId="10" fillId="10" borderId="32" xfId="0" applyFont="1" applyFill="1" applyBorder="1" applyAlignment="1">
      <alignment horizontal="center" vertical="center" wrapText="1"/>
    </xf>
    <xf numFmtId="0" fontId="10" fillId="10" borderId="14" xfId="0" applyFont="1" applyFill="1" applyBorder="1" applyAlignment="1">
      <alignment horizontal="center" vertical="center" wrapText="1"/>
    </xf>
    <xf numFmtId="0" fontId="15" fillId="6" borderId="35" xfId="0" applyFont="1" applyFill="1" applyBorder="1" applyAlignment="1">
      <alignment horizontal="center" vertical="center" wrapText="1"/>
    </xf>
    <xf numFmtId="0" fontId="15" fillId="6" borderId="36" xfId="0" applyFont="1" applyFill="1" applyBorder="1" applyAlignment="1">
      <alignment horizontal="center" vertical="center" wrapText="1"/>
    </xf>
    <xf numFmtId="0" fontId="10" fillId="7" borderId="32"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5" fillId="0" borderId="23" xfId="0" applyFont="1" applyBorder="1" applyAlignment="1">
      <alignment horizontal="left" vertical="center"/>
    </xf>
    <xf numFmtId="0" fontId="5" fillId="0" borderId="6" xfId="0" applyFont="1" applyBorder="1" applyAlignment="1">
      <alignment horizontal="left" vertical="center"/>
    </xf>
    <xf numFmtId="0" fontId="24" fillId="19" borderId="0" xfId="0" applyFont="1" applyFill="1" applyAlignment="1">
      <alignment vertical="center"/>
    </xf>
    <xf numFmtId="0" fontId="24" fillId="0" borderId="0" xfId="0" applyFont="1" applyAlignment="1">
      <alignment vertical="center"/>
    </xf>
    <xf numFmtId="0" fontId="6" fillId="0" borderId="0" xfId="0" applyFont="1" applyAlignment="1">
      <alignment horizontal="center" vertical="center" wrapText="1"/>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center" vertical="center"/>
    </xf>
    <xf numFmtId="0" fontId="19" fillId="0" borderId="0" xfId="0" applyFont="1" applyAlignment="1">
      <alignment horizontal="center" vertical="center" wrapText="1"/>
    </xf>
    <xf numFmtId="0" fontId="19" fillId="19" borderId="0" xfId="0" applyFont="1" applyFill="1" applyAlignment="1">
      <alignment vertical="center"/>
    </xf>
    <xf numFmtId="0" fontId="38" fillId="0" borderId="0" xfId="0" applyFont="1" applyAlignment="1">
      <alignment vertical="center"/>
    </xf>
    <xf numFmtId="0" fontId="24" fillId="19" borderId="0" xfId="0" applyFont="1" applyFill="1" applyAlignment="1">
      <alignment vertical="center" wrapText="1"/>
    </xf>
    <xf numFmtId="0" fontId="39" fillId="0" borderId="1" xfId="0" applyFont="1" applyBorder="1" applyAlignment="1">
      <alignment horizontal="left" vertical="center"/>
    </xf>
    <xf numFmtId="0" fontId="24" fillId="0" borderId="1" xfId="0" applyFont="1" applyBorder="1" applyAlignment="1">
      <alignment vertical="center"/>
    </xf>
    <xf numFmtId="0" fontId="6" fillId="0" borderId="0" xfId="0" applyFont="1" applyBorder="1" applyAlignment="1">
      <alignment horizontal="center" vertical="center" wrapText="1"/>
    </xf>
    <xf numFmtId="0" fontId="6" fillId="0" borderId="0" xfId="0" applyFont="1" applyBorder="1" applyAlignment="1">
      <alignment vertical="center" wrapText="1"/>
    </xf>
  </cellXfs>
  <cellStyles count="8">
    <cellStyle name="Estilo 1" xfId="5" xr:uid="{00000000-0005-0000-0000-000000000000}"/>
    <cellStyle name="Normal" xfId="0" builtinId="0"/>
    <cellStyle name="Normal 2" xfId="2" xr:uid="{00000000-0005-0000-0000-000002000000}"/>
    <cellStyle name="Normal 3" xfId="4" xr:uid="{00000000-0005-0000-0000-000003000000}"/>
    <cellStyle name="Normal 4" xfId="3" xr:uid="{00000000-0005-0000-0000-000004000000}"/>
    <cellStyle name="Normal 5" xfId="7" xr:uid="{0B960D79-3D25-4714-9703-904E3D355EE0}"/>
    <cellStyle name="Normal 6" xfId="6" xr:uid="{00000000-0005-0000-0000-000005000000}"/>
    <cellStyle name="Porcentagem" xfId="1" builtinId="5"/>
  </cellStyles>
  <dxfs count="61">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0070C0"/>
      </font>
      <fill>
        <patternFill>
          <bgColor rgb="FF0070C0"/>
        </patternFill>
      </fill>
    </dxf>
    <dxf>
      <font>
        <color rgb="FF0070C0"/>
      </font>
      <fill>
        <patternFill>
          <bgColor rgb="FF0070C0"/>
        </patternFill>
      </fill>
    </dxf>
    <dxf>
      <font>
        <color rgb="FF92D050"/>
      </font>
      <fill>
        <patternFill patternType="solid">
          <fgColor rgb="FF92D050"/>
          <bgColor rgb="FF92D050"/>
        </patternFill>
      </fill>
    </dxf>
    <dxf>
      <font>
        <color rgb="FF92D050"/>
      </font>
      <fill>
        <patternFill patternType="solid">
          <fgColor rgb="FF92D050"/>
          <bgColor rgb="FF92D050"/>
        </patternFill>
      </fill>
    </dxf>
    <dxf>
      <font>
        <color rgb="FFFFC000"/>
      </font>
      <fill>
        <patternFill>
          <bgColor rgb="FFFFC000"/>
        </patternFill>
      </fill>
    </dxf>
    <dxf>
      <font>
        <color rgb="FFFFC000"/>
      </font>
      <fill>
        <patternFill>
          <bgColor rgb="FFFFC000"/>
        </patternFill>
      </fill>
    </dxf>
    <dxf>
      <font>
        <color rgb="FFFFC000"/>
      </font>
      <fill>
        <patternFill>
          <bgColor rgb="FFFFC000"/>
        </patternFill>
      </fill>
    </dxf>
    <dxf>
      <font>
        <color rgb="FFFF0000"/>
      </font>
      <fill>
        <patternFill>
          <bgColor rgb="FFFF0000"/>
        </patternFill>
      </fill>
    </dxf>
    <dxf>
      <font>
        <color rgb="FFFF0000"/>
      </font>
      <fill>
        <patternFill>
          <bgColor rgb="FFFF0000"/>
        </patternFill>
      </fill>
    </dxf>
    <dxf>
      <font>
        <color rgb="FFFF0000"/>
      </font>
      <fill>
        <patternFill>
          <bgColor rgb="FFFF0000"/>
        </patternFill>
      </fill>
    </dxf>
    <dxf>
      <font>
        <color theme="0" tint="-0.34998626667073579"/>
      </font>
      <fill>
        <patternFill>
          <bgColor theme="0" tint="-0.34998626667073579"/>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ill>
        <patternFill patternType="solid">
          <fgColor rgb="FFC6E0B4"/>
          <bgColor rgb="FFC6E0B4"/>
        </patternFill>
      </fill>
    </dxf>
    <dxf>
      <fill>
        <patternFill patternType="solid">
          <fgColor rgb="FFC6E0B4"/>
          <bgColor rgb="FFC6E0B4"/>
        </patternFill>
      </fill>
    </dxf>
    <dxf>
      <font>
        <b/>
        <color rgb="FFFFFFFF"/>
      </font>
      <fill>
        <patternFill patternType="solid">
          <fgColor rgb="FF70AD47"/>
          <bgColor rgb="FF70AD47"/>
        </patternFill>
      </fill>
    </dxf>
    <dxf>
      <font>
        <b/>
        <color rgb="FFFFFFFF"/>
      </font>
      <fill>
        <patternFill patternType="solid">
          <fgColor rgb="FF70AD47"/>
          <bgColor rgb="FF70AD47"/>
        </patternFill>
      </fill>
    </dxf>
    <dxf>
      <font>
        <b/>
        <color rgb="FFFFFFFF"/>
      </font>
      <fill>
        <patternFill patternType="solid">
          <fgColor rgb="FF70AD47"/>
          <bgColor rgb="FF70AD47"/>
        </patternFill>
      </fill>
      <border>
        <top style="thick">
          <color rgb="FFFFFFFF"/>
        </top>
      </border>
    </dxf>
    <dxf>
      <font>
        <b/>
        <color rgb="FFFFFFFF"/>
      </font>
      <fill>
        <patternFill patternType="solid">
          <fgColor rgb="FF70AD47"/>
          <bgColor rgb="FF70AD47"/>
        </patternFill>
      </fill>
      <border>
        <bottom style="thick">
          <color rgb="FFFFFFFF"/>
        </bottom>
      </border>
    </dxf>
    <dxf>
      <font>
        <color rgb="FF000000"/>
      </font>
      <fill>
        <patternFill patternType="solid">
          <fgColor rgb="FFE2EFDA"/>
          <bgColor rgb="FFE2EFDA"/>
        </patternFill>
      </fill>
      <border>
        <vertical style="thin">
          <color rgb="FFFFFFFF"/>
        </vertical>
        <horizontal style="thin">
          <color rgb="FFFFFFFF"/>
        </horizontal>
      </border>
    </dxf>
  </dxfs>
  <tableStyles count="1" defaultTableStyle="TableStyleMedium2" defaultPivotStyle="PivotStyleLight16">
    <tableStyle name="TableStyleMedium14 2" pivot="0" count="7" xr9:uid="{00000000-0011-0000-FFFF-FFFF00000000}">
      <tableStyleElement type="wholeTable" dxfId="60"/>
      <tableStyleElement type="headerRow" dxfId="59"/>
      <tableStyleElement type="totalRow" dxfId="58"/>
      <tableStyleElement type="firstColumn" dxfId="57"/>
      <tableStyleElement type="lastColumn" dxfId="56"/>
      <tableStyleElement type="firstRowStripe" dxfId="55"/>
      <tableStyleElement type="firstColumnStripe" dxfId="54"/>
    </tableStyle>
  </tableStyles>
  <colors>
    <mruColors>
      <color rgb="FF006600"/>
      <color rgb="FFFF99CC"/>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- 1'!$E$32:$E$38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- 1'!$F$32:$F$38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- 1'!$G$32:$G$38</c:f>
              <c:numCache>
                <c:formatCode>General</c:formatCode>
                <c:ptCount val="7"/>
                <c:pt idx="0">
                  <c:v>0</c:v>
                </c:pt>
                <c:pt idx="1">
                  <c:v>0</c:v>
                </c:pt>
                <c:pt idx="2">
                  <c:v>1</c:v>
                </c:pt>
                <c:pt idx="3">
                  <c:v>0</c:v>
                </c:pt>
                <c:pt idx="4">
                  <c:v>1</c:v>
                </c:pt>
                <c:pt idx="5">
                  <c:v>0</c:v>
                </c:pt>
                <c:pt idx="6">
                  <c:v>5</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- 1'!$H$32:$H$38</c:f>
              <c:numCache>
                <c:formatCode>General</c:formatCode>
                <c:ptCount val="7"/>
                <c:pt idx="0">
                  <c:v>4</c:v>
                </c:pt>
                <c:pt idx="1">
                  <c:v>0</c:v>
                </c:pt>
                <c:pt idx="2">
                  <c:v>1</c:v>
                </c:pt>
                <c:pt idx="3">
                  <c:v>0</c:v>
                </c:pt>
                <c:pt idx="4">
                  <c:v>0</c:v>
                </c:pt>
                <c:pt idx="5">
                  <c:v>1</c:v>
                </c:pt>
                <c:pt idx="6">
                  <c:v>4</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- 1'!$I$32:$I$38</c:f>
              <c:numCache>
                <c:formatCode>General</c:formatCode>
                <c:ptCount val="7"/>
                <c:pt idx="0">
                  <c:v>5</c:v>
                </c:pt>
                <c:pt idx="1">
                  <c:v>6</c:v>
                </c:pt>
                <c:pt idx="2">
                  <c:v>6</c:v>
                </c:pt>
                <c:pt idx="3">
                  <c:v>4</c:v>
                </c:pt>
                <c:pt idx="4">
                  <c:v>8</c:v>
                </c:pt>
                <c:pt idx="5">
                  <c:v>3</c:v>
                </c:pt>
                <c:pt idx="6">
                  <c:v>7</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- 1'!$J$32:$J$38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44125184"/>
        <c:axId val="44163840"/>
      </c:barChart>
      <c:catAx>
        <c:axId val="44125184"/>
        <c:scaling>
          <c:orientation val="maxMin"/>
        </c:scaling>
        <c:delete val="0"/>
        <c:axPos val="l"/>
        <c:numFmt formatCode="ge\r\a\l" sourceLinked="0"/>
        <c:majorTickMark val="out"/>
        <c:minorTickMark val="none"/>
        <c:tickLblPos val="nextTo"/>
        <c:txPr>
          <a:bodyPr/>
          <a:lstStyle/>
          <a:p>
            <a:pPr>
              <a:defRPr sz="1100"/>
            </a:pPr>
            <a:endParaRPr lang="pt-BR"/>
          </a:p>
        </c:txPr>
        <c:crossAx val="44163840"/>
        <c:crosses val="autoZero"/>
        <c:auto val="1"/>
        <c:lblAlgn val="ctr"/>
        <c:lblOffset val="100"/>
        <c:noMultiLvlLbl val="0"/>
      </c:catAx>
      <c:valAx>
        <c:axId val="44163840"/>
        <c:scaling>
          <c:orientation val="minMax"/>
        </c:scaling>
        <c:delete val="0"/>
        <c:axPos val="t"/>
        <c:majorGridlines/>
        <c:numFmt formatCode="General" sourceLinked="1"/>
        <c:majorTickMark val="out"/>
        <c:minorTickMark val="none"/>
        <c:tickLblPos val="nextTo"/>
        <c:crossAx val="4412518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47409024"/>
        <c:axId val="47410560"/>
      </c:barChart>
      <c:catAx>
        <c:axId val="47409024"/>
        <c:scaling>
          <c:orientation val="maxMin"/>
        </c:scaling>
        <c:delete val="0"/>
        <c:axPos val="l"/>
        <c:numFmt formatCode="ge\r\a\l" sourceLinked="0"/>
        <c:majorTickMark val="out"/>
        <c:minorTickMark val="none"/>
        <c:tickLblPos val="nextTo"/>
        <c:txPr>
          <a:bodyPr/>
          <a:lstStyle/>
          <a:p>
            <a:pPr>
              <a:defRPr sz="1100"/>
            </a:pPr>
            <a:endParaRPr lang="pt-BR"/>
          </a:p>
        </c:txPr>
        <c:crossAx val="47410560"/>
        <c:crosses val="autoZero"/>
        <c:auto val="1"/>
        <c:lblAlgn val="ctr"/>
        <c:lblOffset val="100"/>
        <c:noMultiLvlLbl val="0"/>
      </c:catAx>
      <c:valAx>
        <c:axId val="47410560"/>
        <c:scaling>
          <c:orientation val="minMax"/>
        </c:scaling>
        <c:delete val="0"/>
        <c:axPos val="t"/>
        <c:majorGridlines/>
        <c:numFmt formatCode="General" sourceLinked="1"/>
        <c:majorTickMark val="out"/>
        <c:minorTickMark val="none"/>
        <c:tickLblPos val="nextTo"/>
        <c:crossAx val="4740902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1.3986013986013986E-2</c:v>
                </c:pt>
                <c:pt idx="1">
                  <c:v>0.24475524475524477</c:v>
                </c:pt>
                <c:pt idx="2">
                  <c:v>0.17482517482517482</c:v>
                </c:pt>
                <c:pt idx="3">
                  <c:v>0.25874125874125875</c:v>
                </c:pt>
                <c:pt idx="4">
                  <c:v>0.28671328671328672</c:v>
                </c:pt>
                <c:pt idx="5">
                  <c:v>2.097902097902098E-2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Final'!$E$25:$E$31</c:f>
              <c:numCache>
                <c:formatCode>General</c:formatCode>
                <c:ptCount val="7"/>
                <c:pt idx="0">
                  <c:v>4</c:v>
                </c:pt>
                <c:pt idx="1">
                  <c:v>2</c:v>
                </c:pt>
                <c:pt idx="2">
                  <c:v>0</c:v>
                </c:pt>
                <c:pt idx="3">
                  <c:v>1</c:v>
                </c:pt>
                <c:pt idx="4">
                  <c:v>1</c:v>
                </c:pt>
                <c:pt idx="5">
                  <c:v>0</c:v>
                </c:pt>
                <c:pt idx="6">
                  <c:v>1</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Final'!$C$25:$C$31</c:f>
              <c:strCache>
                <c:ptCount val="7"/>
                <c:pt idx="0">
                  <c:v>OBJETIVO 1</c:v>
                </c:pt>
                <c:pt idx="1">
                  <c:v>OBJETIVO 2</c:v>
                </c:pt>
                <c:pt idx="2">
                  <c:v>OBJETIVO 3</c:v>
                </c:pt>
                <c:pt idx="3">
                  <c:v>OBJETIVO 4</c:v>
                </c:pt>
                <c:pt idx="4">
                  <c:v>OBJETIVO 5</c:v>
                </c:pt>
                <c:pt idx="5">
                  <c:v>OBJETIVO 6</c:v>
                </c:pt>
                <c:pt idx="6">
                  <c:v>OBJETIVO 7</c:v>
                </c:pt>
              </c:strCache>
            </c:strRef>
          </c:cat>
          <c:val>
            <c:numRef>
              <c:f>'Painel de Gestão Final'!$F$25:$F$31</c:f>
              <c:numCache>
                <c:formatCode>General</c:formatCode>
                <c:ptCount val="7"/>
                <c:pt idx="0">
                  <c:v>6</c:v>
                </c:pt>
                <c:pt idx="1">
                  <c:v>1</c:v>
                </c:pt>
                <c:pt idx="2">
                  <c:v>1</c:v>
                </c:pt>
                <c:pt idx="3">
                  <c:v>0</c:v>
                </c:pt>
                <c:pt idx="4">
                  <c:v>2</c:v>
                </c:pt>
                <c:pt idx="5">
                  <c:v>2</c:v>
                </c:pt>
                <c:pt idx="6">
                  <c:v>5</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Final'!$G$25:$G$31</c:f>
              <c:numCache>
                <c:formatCode>General</c:formatCode>
                <c:ptCount val="7"/>
                <c:pt idx="0">
                  <c:v>0</c:v>
                </c:pt>
                <c:pt idx="1">
                  <c:v>2</c:v>
                </c:pt>
                <c:pt idx="2">
                  <c:v>7</c:v>
                </c:pt>
                <c:pt idx="3">
                  <c:v>3</c:v>
                </c:pt>
                <c:pt idx="4">
                  <c:v>5</c:v>
                </c:pt>
                <c:pt idx="5">
                  <c:v>3</c:v>
                </c:pt>
                <c:pt idx="6">
                  <c:v>10</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47689728"/>
        <c:axId val="47691264"/>
      </c:barChart>
      <c:catAx>
        <c:axId val="47689728"/>
        <c:scaling>
          <c:orientation val="maxMin"/>
        </c:scaling>
        <c:delete val="0"/>
        <c:axPos val="l"/>
        <c:numFmt formatCode="ge\r\a\l" sourceLinked="0"/>
        <c:majorTickMark val="out"/>
        <c:minorTickMark val="none"/>
        <c:tickLblPos val="nextTo"/>
        <c:crossAx val="47691264"/>
        <c:crosses val="autoZero"/>
        <c:auto val="1"/>
        <c:lblAlgn val="ctr"/>
        <c:lblOffset val="100"/>
        <c:noMultiLvlLbl val="0"/>
      </c:catAx>
      <c:valAx>
        <c:axId val="47691264"/>
        <c:scaling>
          <c:orientation val="minMax"/>
        </c:scaling>
        <c:delete val="0"/>
        <c:axPos val="t"/>
        <c:majorGridlines/>
        <c:numFmt formatCode="General" sourceLinked="1"/>
        <c:majorTickMark val="out"/>
        <c:minorTickMark val="none"/>
        <c:tickLblPos val="nextTo"/>
        <c:crossAx val="47689728"/>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0.16071428571428573</c:v>
                </c:pt>
                <c:pt idx="1">
                  <c:v>0.30357142857142855</c:v>
                </c:pt>
                <c:pt idx="2">
                  <c:v>0.5357142857142857</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0.125</c:v>
                </c:pt>
                <c:pt idx="2">
                  <c:v>0.17857142857142858</c:v>
                </c:pt>
                <c:pt idx="3">
                  <c:v>0.6964285714285714</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0.125</c:v>
                </c:pt>
                <c:pt idx="2">
                  <c:v>0.17857142857142858</c:v>
                </c:pt>
                <c:pt idx="3">
                  <c:v>0.6964285714285714</c:v>
                </c:pt>
                <c:pt idx="4">
                  <c:v>0</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1"/>
          <c:order val="0"/>
          <c:spPr>
            <a:solidFill>
              <a:schemeClr val="bg1">
                <a:lumMod val="65000"/>
              </a:schemeClr>
            </a:solidFill>
          </c:spPr>
          <c:invertIfNegative val="0"/>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- 2'!$F$32:$F$38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9FFB-45F9-AB43-E482C8921681}"/>
            </c:ext>
          </c:extLst>
        </c:ser>
        <c:ser>
          <c:idx val="2"/>
          <c:order val="1"/>
          <c:spPr>
            <a:solidFill>
              <a:srgbClr val="FF0000"/>
            </a:solidFill>
          </c:spPr>
          <c:invertIfNegative val="0"/>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- 2'!$G$32:$G$38</c:f>
              <c:numCache>
                <c:formatCode>General</c:formatCode>
                <c:ptCount val="7"/>
                <c:pt idx="0">
                  <c:v>1</c:v>
                </c:pt>
                <c:pt idx="1">
                  <c:v>0</c:v>
                </c:pt>
                <c:pt idx="2">
                  <c:v>1</c:v>
                </c:pt>
                <c:pt idx="3">
                  <c:v>0</c:v>
                </c:pt>
                <c:pt idx="4">
                  <c:v>1</c:v>
                </c:pt>
                <c:pt idx="5">
                  <c:v>0</c:v>
                </c:pt>
                <c:pt idx="6">
                  <c:v>3</c:v>
                </c:pt>
              </c:numCache>
            </c:numRef>
          </c:val>
          <c:extLst>
            <c:ext xmlns:c16="http://schemas.microsoft.com/office/drawing/2014/chart" uri="{C3380CC4-5D6E-409C-BE32-E72D297353CC}">
              <c16:uniqueId val="{00000002-9FFB-45F9-AB43-E482C8921681}"/>
            </c:ext>
          </c:extLst>
        </c:ser>
        <c:ser>
          <c:idx val="3"/>
          <c:order val="2"/>
          <c:spPr>
            <a:solidFill>
              <a:srgbClr val="FFC000"/>
            </a:solidFill>
          </c:spPr>
          <c:invertIfNegative val="0"/>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- 2'!$H$32:$H$38</c:f>
              <c:numCache>
                <c:formatCode>General</c:formatCode>
                <c:ptCount val="7"/>
                <c:pt idx="0">
                  <c:v>6</c:v>
                </c:pt>
                <c:pt idx="1">
                  <c:v>0</c:v>
                </c:pt>
                <c:pt idx="2">
                  <c:v>1</c:v>
                </c:pt>
                <c:pt idx="3">
                  <c:v>1</c:v>
                </c:pt>
                <c:pt idx="4">
                  <c:v>0</c:v>
                </c:pt>
                <c:pt idx="5">
                  <c:v>1</c:v>
                </c:pt>
                <c:pt idx="6">
                  <c:v>6</c:v>
                </c:pt>
              </c:numCache>
            </c:numRef>
          </c:val>
          <c:extLst>
            <c:ext xmlns:c16="http://schemas.microsoft.com/office/drawing/2014/chart" uri="{C3380CC4-5D6E-409C-BE32-E72D297353CC}">
              <c16:uniqueId val="{00000003-9FFB-45F9-AB43-E482C8921681}"/>
            </c:ext>
          </c:extLst>
        </c:ser>
        <c:ser>
          <c:idx val="4"/>
          <c:order val="3"/>
          <c:spPr>
            <a:solidFill>
              <a:srgbClr val="92D050"/>
            </a:solidFill>
          </c:spPr>
          <c:invertIfNegative val="0"/>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- 2'!$I$32:$I$38</c:f>
              <c:numCache>
                <c:formatCode>General</c:formatCode>
                <c:ptCount val="7"/>
                <c:pt idx="0">
                  <c:v>2</c:v>
                </c:pt>
                <c:pt idx="1">
                  <c:v>6</c:v>
                </c:pt>
                <c:pt idx="2">
                  <c:v>6</c:v>
                </c:pt>
                <c:pt idx="3">
                  <c:v>3</c:v>
                </c:pt>
                <c:pt idx="4">
                  <c:v>8</c:v>
                </c:pt>
                <c:pt idx="5">
                  <c:v>3</c:v>
                </c:pt>
                <c:pt idx="6">
                  <c:v>6</c:v>
                </c:pt>
              </c:numCache>
            </c:numRef>
          </c:val>
          <c:extLst>
            <c:ext xmlns:c16="http://schemas.microsoft.com/office/drawing/2014/chart" uri="{C3380CC4-5D6E-409C-BE32-E72D297353CC}">
              <c16:uniqueId val="{00000004-9FFB-45F9-AB43-E482C8921681}"/>
            </c:ext>
          </c:extLst>
        </c:ser>
        <c:ser>
          <c:idx val="5"/>
          <c:order val="4"/>
          <c:spPr>
            <a:solidFill>
              <a:srgbClr val="0070C0"/>
            </a:solidFill>
          </c:spPr>
          <c:invertIfNegative val="0"/>
          <c:cat>
            <c:strRef>
              <c:f>'Painel de Gestão - 2'!$C$32:$C$38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- 2'!$J$32:$J$38</c:f>
              <c:numCache>
                <c:formatCode>General</c:formatCode>
                <c:ptCount val="7"/>
                <c:pt idx="0">
                  <c:v>0</c:v>
                </c:pt>
                <c:pt idx="1">
                  <c:v>0</c:v>
                </c:pt>
                <c:pt idx="2">
                  <c:v>0</c:v>
                </c:pt>
                <c:pt idx="3">
                  <c:v>0</c:v>
                </c:pt>
                <c:pt idx="4">
                  <c:v>0</c:v>
                </c:pt>
                <c:pt idx="5">
                  <c:v>0</c:v>
                </c:pt>
                <c:pt idx="6">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43931904"/>
        <c:axId val="43937792"/>
      </c:barChart>
      <c:catAx>
        <c:axId val="43931904"/>
        <c:scaling>
          <c:orientation val="maxMin"/>
        </c:scaling>
        <c:delete val="0"/>
        <c:axPos val="l"/>
        <c:numFmt formatCode="ge\r\a\l" sourceLinked="0"/>
        <c:majorTickMark val="out"/>
        <c:minorTickMark val="none"/>
        <c:tickLblPos val="nextTo"/>
        <c:txPr>
          <a:bodyPr/>
          <a:lstStyle/>
          <a:p>
            <a:pPr>
              <a:defRPr sz="1100"/>
            </a:pPr>
            <a:endParaRPr lang="pt-BR"/>
          </a:p>
        </c:txPr>
        <c:crossAx val="43937792"/>
        <c:crosses val="autoZero"/>
        <c:auto val="1"/>
        <c:lblAlgn val="ctr"/>
        <c:lblOffset val="100"/>
        <c:noMultiLvlLbl val="0"/>
      </c:catAx>
      <c:valAx>
        <c:axId val="43937792"/>
        <c:scaling>
          <c:orientation val="minMax"/>
        </c:scaling>
        <c:delete val="0"/>
        <c:axPos val="t"/>
        <c:majorGridlines/>
        <c:numFmt formatCode="General" sourceLinked="1"/>
        <c:majorTickMark val="out"/>
        <c:minorTickMark val="none"/>
        <c:tickLblPos val="nextTo"/>
        <c:crossAx val="4393190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0.10714285714285714</c:v>
                </c:pt>
                <c:pt idx="2">
                  <c:v>0.26785714285714285</c:v>
                </c:pt>
                <c:pt idx="3">
                  <c:v>0.6071428571428571</c:v>
                </c:pt>
                <c:pt idx="4">
                  <c:v>1.7857142857142856E-2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c:v>
                </c:pt>
                <c:pt idx="1">
                  <c:v>8.9285714285714288E-2</c:v>
                </c:pt>
                <c:pt idx="2">
                  <c:v>0.26785714285714285</c:v>
                </c:pt>
                <c:pt idx="3">
                  <c:v>0.5892857142857143</c:v>
                </c:pt>
                <c:pt idx="4">
                  <c:v>1.7857142857142856E-2</c:v>
                </c:pt>
                <c:pt idx="5">
                  <c:v>3.5714285714285712E-2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1"/>
          <c:order val="0"/>
          <c:spPr>
            <a:solidFill>
              <a:schemeClr val="bg1">
                <a:lumMod val="65000"/>
              </a:schemeClr>
            </a:solidFill>
          </c:spPr>
          <c:invertIfNegative val="0"/>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- 3'!$F$32:$F$38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1-9FFB-45F9-AB43-E482C8921681}"/>
            </c:ext>
          </c:extLst>
        </c:ser>
        <c:ser>
          <c:idx val="2"/>
          <c:order val="1"/>
          <c:spPr>
            <a:solidFill>
              <a:srgbClr val="FF0000"/>
            </a:solidFill>
          </c:spPr>
          <c:invertIfNegative val="0"/>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- 3'!$G$32:$G$38</c:f>
              <c:numCache>
                <c:formatCode>General</c:formatCode>
                <c:ptCount val="7"/>
                <c:pt idx="0">
                  <c:v>1</c:v>
                </c:pt>
                <c:pt idx="1">
                  <c:v>0</c:v>
                </c:pt>
                <c:pt idx="2">
                  <c:v>0</c:v>
                </c:pt>
                <c:pt idx="3">
                  <c:v>0</c:v>
                </c:pt>
                <c:pt idx="4">
                  <c:v>0</c:v>
                </c:pt>
                <c:pt idx="5">
                  <c:v>0</c:v>
                </c:pt>
                <c:pt idx="6">
                  <c:v>1</c:v>
                </c:pt>
              </c:numCache>
            </c:numRef>
          </c:val>
          <c:extLst>
            <c:ext xmlns:c16="http://schemas.microsoft.com/office/drawing/2014/chart" uri="{C3380CC4-5D6E-409C-BE32-E72D297353CC}">
              <c16:uniqueId val="{00000002-9FFB-45F9-AB43-E482C8921681}"/>
            </c:ext>
          </c:extLst>
        </c:ser>
        <c:ser>
          <c:idx val="3"/>
          <c:order val="2"/>
          <c:spPr>
            <a:solidFill>
              <a:srgbClr val="FFC000"/>
            </a:solidFill>
          </c:spPr>
          <c:invertIfNegative val="0"/>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- 3'!$H$32:$H$38</c:f>
              <c:numCache>
                <c:formatCode>General</c:formatCode>
                <c:ptCount val="7"/>
                <c:pt idx="0">
                  <c:v>7</c:v>
                </c:pt>
                <c:pt idx="1">
                  <c:v>5</c:v>
                </c:pt>
                <c:pt idx="2">
                  <c:v>2</c:v>
                </c:pt>
                <c:pt idx="3">
                  <c:v>1</c:v>
                </c:pt>
                <c:pt idx="4">
                  <c:v>3</c:v>
                </c:pt>
                <c:pt idx="5">
                  <c:v>3</c:v>
                </c:pt>
                <c:pt idx="6">
                  <c:v>4</c:v>
                </c:pt>
              </c:numCache>
            </c:numRef>
          </c:val>
          <c:extLst>
            <c:ext xmlns:c16="http://schemas.microsoft.com/office/drawing/2014/chart" uri="{C3380CC4-5D6E-409C-BE32-E72D297353CC}">
              <c16:uniqueId val="{00000003-9FFB-45F9-AB43-E482C8921681}"/>
            </c:ext>
          </c:extLst>
        </c:ser>
        <c:ser>
          <c:idx val="4"/>
          <c:order val="3"/>
          <c:spPr>
            <a:solidFill>
              <a:srgbClr val="92D050"/>
            </a:solidFill>
          </c:spPr>
          <c:invertIfNegative val="0"/>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- 3'!$I$32:$I$38</c:f>
              <c:numCache>
                <c:formatCode>General</c:formatCode>
                <c:ptCount val="7"/>
                <c:pt idx="0">
                  <c:v>1</c:v>
                </c:pt>
                <c:pt idx="1">
                  <c:v>1</c:v>
                </c:pt>
                <c:pt idx="2">
                  <c:v>6</c:v>
                </c:pt>
                <c:pt idx="3">
                  <c:v>3</c:v>
                </c:pt>
                <c:pt idx="4">
                  <c:v>5</c:v>
                </c:pt>
                <c:pt idx="5">
                  <c:v>2</c:v>
                </c:pt>
                <c:pt idx="6">
                  <c:v>10</c:v>
                </c:pt>
              </c:numCache>
            </c:numRef>
          </c:val>
          <c:extLst>
            <c:ext xmlns:c16="http://schemas.microsoft.com/office/drawing/2014/chart" uri="{C3380CC4-5D6E-409C-BE32-E72D297353CC}">
              <c16:uniqueId val="{00000004-9FFB-45F9-AB43-E482C8921681}"/>
            </c:ext>
          </c:extLst>
        </c:ser>
        <c:ser>
          <c:idx val="5"/>
          <c:order val="4"/>
          <c:spPr>
            <a:solidFill>
              <a:srgbClr val="0070C0"/>
            </a:solidFill>
          </c:spPr>
          <c:invertIfNegative val="0"/>
          <c:cat>
            <c:strRef>
              <c:f>'Painel de Gestão - 3'!$C$32:$C$38</c:f>
              <c:strCache>
                <c:ptCount val="7"/>
                <c:pt idx="0">
                  <c:v>OBJETIVO 1</c:v>
                </c:pt>
                <c:pt idx="1">
                  <c:v>OBJETIVO 2</c:v>
                </c:pt>
                <c:pt idx="2">
                  <c:v>OBJETIVO 3</c:v>
                </c:pt>
                <c:pt idx="3">
                  <c:v>OBJETIVO 4</c:v>
                </c:pt>
                <c:pt idx="4">
                  <c:v>OBJETIVO 5</c:v>
                </c:pt>
                <c:pt idx="5">
                  <c:v>OBJETIVO 6</c:v>
                </c:pt>
                <c:pt idx="6">
                  <c:v>OBJETIVO 7</c:v>
                </c:pt>
              </c:strCache>
            </c:strRef>
          </c:cat>
          <c:val>
            <c:numRef>
              <c:f>'Painel de Gestão - 3'!$J$32:$J$38</c:f>
              <c:numCache>
                <c:formatCode>General</c:formatCode>
                <c:ptCount val="7"/>
                <c:pt idx="0">
                  <c:v>0</c:v>
                </c:pt>
                <c:pt idx="1">
                  <c:v>0</c:v>
                </c:pt>
                <c:pt idx="2">
                  <c:v>0</c:v>
                </c:pt>
                <c:pt idx="3">
                  <c:v>0</c:v>
                </c:pt>
                <c:pt idx="4">
                  <c:v>0</c:v>
                </c:pt>
                <c:pt idx="5">
                  <c:v>0</c:v>
                </c:pt>
                <c:pt idx="6">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45761664"/>
        <c:axId val="45763200"/>
      </c:barChart>
      <c:catAx>
        <c:axId val="45761664"/>
        <c:scaling>
          <c:orientation val="maxMin"/>
        </c:scaling>
        <c:delete val="0"/>
        <c:axPos val="l"/>
        <c:numFmt formatCode="ge\r\a\l" sourceLinked="0"/>
        <c:majorTickMark val="out"/>
        <c:minorTickMark val="none"/>
        <c:tickLblPos val="nextTo"/>
        <c:txPr>
          <a:bodyPr/>
          <a:lstStyle/>
          <a:p>
            <a:pPr>
              <a:defRPr sz="1100"/>
            </a:pPr>
            <a:endParaRPr lang="pt-BR"/>
          </a:p>
        </c:txPr>
        <c:crossAx val="45763200"/>
        <c:crosses val="autoZero"/>
        <c:auto val="1"/>
        <c:lblAlgn val="ctr"/>
        <c:lblOffset val="100"/>
        <c:noMultiLvlLbl val="0"/>
      </c:catAx>
      <c:valAx>
        <c:axId val="45763200"/>
        <c:scaling>
          <c:orientation val="minMax"/>
        </c:scaling>
        <c:delete val="0"/>
        <c:axPos val="t"/>
        <c:majorGridlines/>
        <c:numFmt formatCode="General" sourceLinked="1"/>
        <c:majorTickMark val="out"/>
        <c:minorTickMark val="none"/>
        <c:tickLblPos val="nextTo"/>
        <c:crossAx val="457616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3.5714285714285712E-2</c:v>
                </c:pt>
                <c:pt idx="2">
                  <c:v>0.44642857142857145</c:v>
                </c:pt>
                <c:pt idx="3">
                  <c:v>0.5</c:v>
                </c:pt>
                <c:pt idx="4">
                  <c:v>1.7857142857142856E-2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1.8518518518518517E-2</c:v>
                </c:pt>
                <c:pt idx="2">
                  <c:v>0.3888888888888889</c:v>
                </c:pt>
                <c:pt idx="3">
                  <c:v>0.51851851851851849</c:v>
                </c:pt>
                <c:pt idx="4">
                  <c:v>1.8518518518518517E-2</c:v>
                </c:pt>
                <c:pt idx="5">
                  <c:v>5.5555555555555552E-2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38</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38</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38</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31</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22"/>
  <sheetViews>
    <sheetView showGridLines="0" zoomScale="80" zoomScaleNormal="80" workbookViewId="0">
      <selection activeCell="C11" sqref="C11"/>
    </sheetView>
  </sheetViews>
  <sheetFormatPr defaultRowHeight="15" x14ac:dyDescent="0.25"/>
  <cols>
    <col min="1" max="1" width="42.85546875" style="2" customWidth="1"/>
    <col min="2" max="2" width="7.28515625" style="2" customWidth="1"/>
    <col min="3" max="3" width="57" style="2" customWidth="1"/>
    <col min="4" max="4" width="31.85546875" style="2" customWidth="1"/>
    <col min="5" max="5" width="23.28515625" style="2" customWidth="1"/>
    <col min="6" max="7" width="15.5703125" style="66" customWidth="1"/>
    <col min="8" max="8" width="23.5703125" style="2" customWidth="1"/>
    <col min="9" max="9" width="32.42578125" style="60" customWidth="1"/>
    <col min="10" max="10" width="50.28515625" style="2" customWidth="1"/>
    <col min="11" max="12" width="13" style="2" customWidth="1"/>
    <col min="13" max="13" width="27.7109375" style="2" bestFit="1" customWidth="1"/>
    <col min="14" max="19" width="18.28515625" style="60" customWidth="1"/>
    <col min="20" max="20" width="58.7109375" style="2" customWidth="1"/>
    <col min="21" max="21" width="82.85546875" style="2" customWidth="1"/>
    <col min="22" max="22" width="47.42578125" style="2" customWidth="1"/>
    <col min="23" max="23" width="26.7109375" style="2" customWidth="1"/>
    <col min="24" max="24" width="43.42578125" style="2" customWidth="1"/>
    <col min="25" max="25" width="31.140625" style="2" customWidth="1"/>
    <col min="26" max="27" width="28.85546875" style="2" customWidth="1"/>
    <col min="28" max="28" width="21.5703125" style="2" customWidth="1"/>
    <col min="29" max="31" width="18.7109375" style="2" customWidth="1"/>
    <col min="32" max="32" width="44.85546875" style="2" customWidth="1"/>
    <col min="33" max="33" width="23" style="2" bestFit="1" customWidth="1"/>
    <col min="34" max="34" width="18.7109375" style="2" customWidth="1"/>
    <col min="35" max="35" width="51.28515625" style="2" customWidth="1"/>
    <col min="36" max="36" width="7" style="2" customWidth="1"/>
    <col min="37" max="39" width="8.85546875" style="2"/>
    <col min="40" max="40" width="8.85546875" style="2" hidden="1" customWidth="1"/>
    <col min="41" max="16384" width="9.140625" style="2"/>
  </cols>
  <sheetData>
    <row r="1" spans="1:40" ht="33.75" customHeight="1" x14ac:dyDescent="0.25">
      <c r="A1" s="334" t="s">
        <v>0</v>
      </c>
      <c r="B1" s="334"/>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18"/>
    </row>
    <row r="2" spans="1:40" ht="33.75" customHeight="1" thickBot="1" x14ac:dyDescent="0.3">
      <c r="A2" s="335" t="s">
        <v>1</v>
      </c>
      <c r="B2" s="335"/>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c r="AJ2" s="18"/>
    </row>
    <row r="3" spans="1:40" ht="15.75" thickTop="1" x14ac:dyDescent="0.25">
      <c r="AJ3" s="18"/>
    </row>
    <row r="4" spans="1:40" ht="45" customHeight="1" x14ac:dyDescent="0.25">
      <c r="A4" s="55" t="s">
        <v>2</v>
      </c>
      <c r="B4" s="347" t="s">
        <v>3</v>
      </c>
      <c r="C4" s="347"/>
      <c r="D4" s="347"/>
      <c r="E4" s="347"/>
      <c r="F4" s="347"/>
      <c r="G4" s="348"/>
      <c r="H4" s="13"/>
      <c r="I4" s="13"/>
      <c r="J4" s="13"/>
      <c r="K4" s="13"/>
      <c r="L4" s="13"/>
      <c r="M4" s="13"/>
      <c r="N4" s="13"/>
      <c r="O4" s="13"/>
      <c r="P4" s="13"/>
      <c r="Q4" s="13"/>
      <c r="R4" s="13"/>
      <c r="S4" s="2"/>
      <c r="AJ4" s="18"/>
    </row>
    <row r="5" spans="1:40" x14ac:dyDescent="0.25">
      <c r="AJ5" s="18"/>
    </row>
    <row r="6" spans="1:40" ht="27" customHeight="1" x14ac:dyDescent="0.25">
      <c r="A6" s="55" t="s">
        <v>4</v>
      </c>
      <c r="B6" s="349" t="s">
        <v>5</v>
      </c>
      <c r="C6" s="350"/>
      <c r="M6" s="60"/>
      <c r="AJ6" s="18"/>
      <c r="AN6" s="2" t="s">
        <v>6</v>
      </c>
    </row>
    <row r="7" spans="1:40" ht="15.75" thickBot="1" x14ac:dyDescent="0.3">
      <c r="AJ7" s="18"/>
      <c r="AN7" s="61" t="s">
        <v>7</v>
      </c>
    </row>
    <row r="8" spans="1:40" ht="27" customHeight="1" thickBot="1" x14ac:dyDescent="0.3">
      <c r="A8" s="353" t="s">
        <v>8</v>
      </c>
      <c r="B8" s="354"/>
      <c r="C8" s="354"/>
      <c r="D8" s="354"/>
      <c r="E8" s="354"/>
      <c r="F8" s="354"/>
      <c r="G8" s="354"/>
      <c r="H8" s="354"/>
      <c r="I8" s="354"/>
      <c r="J8" s="354"/>
      <c r="K8" s="354"/>
      <c r="L8" s="354"/>
      <c r="M8" s="355"/>
      <c r="N8" s="372" t="s">
        <v>9</v>
      </c>
      <c r="O8" s="373"/>
      <c r="P8" s="373"/>
      <c r="Q8" s="373"/>
      <c r="R8" s="373"/>
      <c r="S8" s="373"/>
      <c r="T8" s="373"/>
      <c r="U8" s="373"/>
      <c r="V8" s="373"/>
      <c r="W8" s="373"/>
      <c r="X8" s="374"/>
      <c r="Y8" s="336" t="s">
        <v>10</v>
      </c>
      <c r="Z8" s="337"/>
      <c r="AA8" s="337"/>
      <c r="AB8" s="337"/>
      <c r="AC8" s="337"/>
      <c r="AD8" s="337"/>
      <c r="AE8" s="337"/>
      <c r="AF8" s="337"/>
      <c r="AG8" s="337"/>
      <c r="AH8" s="337"/>
      <c r="AI8" s="338"/>
      <c r="AJ8" s="18"/>
    </row>
    <row r="9" spans="1:40" ht="24" customHeight="1" x14ac:dyDescent="0.25">
      <c r="A9" s="341" t="s">
        <v>11</v>
      </c>
      <c r="B9" s="339" t="s">
        <v>12</v>
      </c>
      <c r="C9" s="339" t="s">
        <v>13</v>
      </c>
      <c r="D9" s="339" t="s">
        <v>14</v>
      </c>
      <c r="E9" s="343" t="s">
        <v>15</v>
      </c>
      <c r="F9" s="339" t="s">
        <v>16</v>
      </c>
      <c r="G9" s="339"/>
      <c r="H9" s="339" t="s">
        <v>17</v>
      </c>
      <c r="I9" s="343" t="s">
        <v>18</v>
      </c>
      <c r="J9" s="339" t="s">
        <v>19</v>
      </c>
      <c r="K9" s="359" t="s">
        <v>20</v>
      </c>
      <c r="L9" s="360"/>
      <c r="M9" s="339" t="s">
        <v>21</v>
      </c>
      <c r="N9" s="379" t="s">
        <v>22</v>
      </c>
      <c r="O9" s="381" t="s">
        <v>23</v>
      </c>
      <c r="P9" s="383" t="s">
        <v>24</v>
      </c>
      <c r="Q9" s="385" t="s">
        <v>25</v>
      </c>
      <c r="R9" s="364" t="s">
        <v>26</v>
      </c>
      <c r="S9" s="366" t="s">
        <v>27</v>
      </c>
      <c r="T9" s="368" t="s">
        <v>28</v>
      </c>
      <c r="U9" s="368" t="s">
        <v>29</v>
      </c>
      <c r="V9" s="368" t="s">
        <v>30</v>
      </c>
      <c r="W9" s="368" t="s">
        <v>31</v>
      </c>
      <c r="X9" s="375" t="s">
        <v>32</v>
      </c>
      <c r="Y9" s="377" t="s">
        <v>33</v>
      </c>
      <c r="Z9" s="362" t="s">
        <v>34</v>
      </c>
      <c r="AA9" s="370" t="s">
        <v>35</v>
      </c>
      <c r="AB9" s="362" t="s">
        <v>36</v>
      </c>
      <c r="AC9" s="362" t="s">
        <v>37</v>
      </c>
      <c r="AD9" s="362" t="s">
        <v>38</v>
      </c>
      <c r="AE9" s="362" t="s">
        <v>39</v>
      </c>
      <c r="AF9" s="351" t="s">
        <v>40</v>
      </c>
      <c r="AG9" s="362" t="s">
        <v>41</v>
      </c>
      <c r="AH9" s="362" t="s">
        <v>42</v>
      </c>
      <c r="AI9" s="345" t="s">
        <v>43</v>
      </c>
      <c r="AJ9" s="18"/>
    </row>
    <row r="10" spans="1:40" ht="44.25" customHeight="1" thickBot="1" x14ac:dyDescent="0.3">
      <c r="A10" s="342"/>
      <c r="B10" s="340"/>
      <c r="C10" s="340"/>
      <c r="D10" s="340"/>
      <c r="E10" s="344"/>
      <c r="F10" s="118" t="s">
        <v>44</v>
      </c>
      <c r="G10" s="118" t="s">
        <v>45</v>
      </c>
      <c r="H10" s="340"/>
      <c r="I10" s="344"/>
      <c r="J10" s="340"/>
      <c r="K10" s="101" t="s">
        <v>46</v>
      </c>
      <c r="L10" s="101" t="s">
        <v>47</v>
      </c>
      <c r="M10" s="340"/>
      <c r="N10" s="380"/>
      <c r="O10" s="382"/>
      <c r="P10" s="384"/>
      <c r="Q10" s="386"/>
      <c r="R10" s="365"/>
      <c r="S10" s="367"/>
      <c r="T10" s="369"/>
      <c r="U10" s="369"/>
      <c r="V10" s="369"/>
      <c r="W10" s="369"/>
      <c r="X10" s="376"/>
      <c r="Y10" s="378"/>
      <c r="Z10" s="363"/>
      <c r="AA10" s="371"/>
      <c r="AB10" s="363"/>
      <c r="AC10" s="363"/>
      <c r="AD10" s="363"/>
      <c r="AE10" s="363"/>
      <c r="AF10" s="352"/>
      <c r="AG10" s="363"/>
      <c r="AH10" s="363"/>
      <c r="AI10" s="346"/>
      <c r="AJ10" s="18"/>
    </row>
    <row r="11" spans="1:40" ht="115.5" customHeight="1" x14ac:dyDescent="0.25">
      <c r="A11" s="356" t="s">
        <v>48</v>
      </c>
      <c r="B11" s="64" t="s">
        <v>49</v>
      </c>
      <c r="C11" s="119" t="s">
        <v>50</v>
      </c>
      <c r="D11" s="119" t="s">
        <v>51</v>
      </c>
      <c r="E11" s="120"/>
      <c r="F11" s="121">
        <v>42856</v>
      </c>
      <c r="G11" s="121">
        <v>44682</v>
      </c>
      <c r="H11" s="122" t="s">
        <v>52</v>
      </c>
      <c r="I11" s="123">
        <v>2500000</v>
      </c>
      <c r="J11" s="119" t="s">
        <v>53</v>
      </c>
      <c r="K11" s="120"/>
      <c r="L11" s="120"/>
      <c r="M11" s="120"/>
      <c r="N11" s="120"/>
      <c r="O11" s="124"/>
      <c r="P11" s="120"/>
      <c r="Q11" s="120" t="s">
        <v>54</v>
      </c>
      <c r="R11" s="120"/>
      <c r="S11" s="64"/>
      <c r="T11" s="136" t="s">
        <v>55</v>
      </c>
      <c r="U11" s="137" t="s">
        <v>56</v>
      </c>
      <c r="V11" s="119"/>
      <c r="W11" s="122" t="s">
        <v>52</v>
      </c>
      <c r="X11" s="119"/>
      <c r="Y11" s="119"/>
      <c r="Z11" s="119"/>
      <c r="AA11" s="119"/>
      <c r="AB11" s="119"/>
      <c r="AC11" s="119"/>
      <c r="AD11" s="119"/>
      <c r="AE11" s="157"/>
      <c r="AF11" s="119"/>
      <c r="AG11" s="119"/>
      <c r="AH11" s="119"/>
      <c r="AI11" s="119"/>
      <c r="AJ11" s="18"/>
    </row>
    <row r="12" spans="1:40" ht="99.75" customHeight="1" x14ac:dyDescent="0.25">
      <c r="A12" s="357"/>
      <c r="B12" s="125" t="s">
        <v>57</v>
      </c>
      <c r="C12" s="126" t="s">
        <v>58</v>
      </c>
      <c r="D12" s="126" t="s">
        <v>59</v>
      </c>
      <c r="E12" s="127"/>
      <c r="F12" s="121">
        <v>42856</v>
      </c>
      <c r="G12" s="121">
        <v>44682</v>
      </c>
      <c r="H12" s="128" t="s">
        <v>60</v>
      </c>
      <c r="I12" s="129">
        <v>2000000</v>
      </c>
      <c r="J12" s="126" t="s">
        <v>61</v>
      </c>
      <c r="K12" s="127"/>
      <c r="L12" s="127"/>
      <c r="M12" s="127"/>
      <c r="N12" s="120"/>
      <c r="O12" s="120"/>
      <c r="P12" s="120"/>
      <c r="Q12" s="120" t="s">
        <v>54</v>
      </c>
      <c r="R12" s="120"/>
      <c r="S12" s="64"/>
      <c r="T12" s="138" t="s">
        <v>62</v>
      </c>
      <c r="U12" s="126"/>
      <c r="V12" s="126"/>
      <c r="W12" s="128" t="s">
        <v>60</v>
      </c>
      <c r="X12" s="126"/>
      <c r="Y12" s="126"/>
      <c r="Z12" s="126"/>
      <c r="AA12" s="126"/>
      <c r="AB12" s="126"/>
      <c r="AC12" s="126"/>
      <c r="AD12" s="126"/>
      <c r="AE12" s="158"/>
      <c r="AF12" s="126"/>
      <c r="AG12" s="126"/>
      <c r="AH12" s="126"/>
      <c r="AI12" s="126"/>
      <c r="AJ12" s="18"/>
    </row>
    <row r="13" spans="1:40" ht="90.75" customHeight="1" x14ac:dyDescent="0.25">
      <c r="A13" s="357"/>
      <c r="B13" s="125" t="s">
        <v>63</v>
      </c>
      <c r="C13" s="126" t="s">
        <v>64</v>
      </c>
      <c r="D13" s="126" t="s">
        <v>65</v>
      </c>
      <c r="E13" s="127"/>
      <c r="F13" s="121">
        <v>42856</v>
      </c>
      <c r="G13" s="121">
        <v>44682</v>
      </c>
      <c r="H13" s="128" t="s">
        <v>66</v>
      </c>
      <c r="I13" s="129">
        <v>120000</v>
      </c>
      <c r="J13" s="126" t="s">
        <v>67</v>
      </c>
      <c r="K13" s="127"/>
      <c r="L13" s="127"/>
      <c r="M13" s="127"/>
      <c r="N13" s="120"/>
      <c r="O13" s="120"/>
      <c r="P13" s="120" t="s">
        <v>54</v>
      </c>
      <c r="Q13" s="120"/>
      <c r="R13" s="120"/>
      <c r="S13" s="64"/>
      <c r="T13" s="138" t="s">
        <v>68</v>
      </c>
      <c r="U13" s="138" t="s">
        <v>69</v>
      </c>
      <c r="V13" s="138" t="s">
        <v>70</v>
      </c>
      <c r="W13" s="128" t="s">
        <v>66</v>
      </c>
      <c r="X13" s="138" t="s">
        <v>71</v>
      </c>
      <c r="Y13" s="126"/>
      <c r="Z13" s="126"/>
      <c r="AA13" s="126"/>
      <c r="AB13" s="126"/>
      <c r="AC13" s="126"/>
      <c r="AD13" s="126"/>
      <c r="AE13" s="158"/>
      <c r="AF13" s="126"/>
      <c r="AG13" s="126"/>
      <c r="AH13" s="126"/>
      <c r="AI13" s="126"/>
      <c r="AJ13" s="18"/>
    </row>
    <row r="14" spans="1:40" ht="148.5" customHeight="1" x14ac:dyDescent="0.25">
      <c r="A14" s="357"/>
      <c r="B14" s="125" t="s">
        <v>72</v>
      </c>
      <c r="C14" s="126" t="s">
        <v>73</v>
      </c>
      <c r="D14" s="126" t="s">
        <v>74</v>
      </c>
      <c r="E14" s="127"/>
      <c r="F14" s="121">
        <v>42856</v>
      </c>
      <c r="G14" s="121">
        <v>44682</v>
      </c>
      <c r="H14" s="122" t="s">
        <v>52</v>
      </c>
      <c r="I14" s="123">
        <v>1800000</v>
      </c>
      <c r="J14" s="126" t="s">
        <v>75</v>
      </c>
      <c r="K14" s="127"/>
      <c r="L14" s="127"/>
      <c r="M14" s="127"/>
      <c r="N14" s="120"/>
      <c r="O14" s="120"/>
      <c r="P14" s="120" t="s">
        <v>54</v>
      </c>
      <c r="Q14" s="120"/>
      <c r="R14" s="120"/>
      <c r="S14" s="64"/>
      <c r="T14" s="126" t="s">
        <v>76</v>
      </c>
      <c r="U14" s="138" t="s">
        <v>77</v>
      </c>
      <c r="V14" s="138" t="s">
        <v>78</v>
      </c>
      <c r="W14" s="122" t="s">
        <v>52</v>
      </c>
      <c r="X14" s="138" t="s">
        <v>79</v>
      </c>
      <c r="Y14" s="126"/>
      <c r="Z14" s="126"/>
      <c r="AA14" s="126"/>
      <c r="AB14" s="126"/>
      <c r="AC14" s="126"/>
      <c r="AD14" s="126"/>
      <c r="AE14" s="158"/>
      <c r="AF14" s="126"/>
      <c r="AG14" s="126"/>
      <c r="AH14" s="126"/>
      <c r="AI14" s="126"/>
      <c r="AJ14" s="18"/>
    </row>
    <row r="15" spans="1:40" ht="86.25" customHeight="1" x14ac:dyDescent="0.25">
      <c r="A15" s="357"/>
      <c r="B15" s="125" t="s">
        <v>80</v>
      </c>
      <c r="C15" s="126" t="s">
        <v>81</v>
      </c>
      <c r="D15" s="126" t="s">
        <v>82</v>
      </c>
      <c r="E15" s="127"/>
      <c r="F15" s="121">
        <v>42856</v>
      </c>
      <c r="G15" s="121">
        <v>44682</v>
      </c>
      <c r="H15" s="128" t="s">
        <v>60</v>
      </c>
      <c r="I15" s="129">
        <v>50000</v>
      </c>
      <c r="J15" s="126" t="s">
        <v>61</v>
      </c>
      <c r="K15" s="127"/>
      <c r="L15" s="127"/>
      <c r="M15" s="127"/>
      <c r="N15" s="120"/>
      <c r="O15" s="120"/>
      <c r="P15" s="120" t="s">
        <v>54</v>
      </c>
      <c r="Q15" s="120"/>
      <c r="R15" s="120"/>
      <c r="S15" s="64"/>
      <c r="T15" s="138" t="s">
        <v>83</v>
      </c>
      <c r="U15" s="126"/>
      <c r="V15" s="138" t="s">
        <v>84</v>
      </c>
      <c r="W15" s="128" t="s">
        <v>60</v>
      </c>
      <c r="X15" s="126"/>
      <c r="Y15" s="126"/>
      <c r="Z15" s="126"/>
      <c r="AA15" s="126"/>
      <c r="AB15" s="126"/>
      <c r="AC15" s="126"/>
      <c r="AD15" s="126"/>
      <c r="AE15" s="158"/>
      <c r="AF15" s="126"/>
      <c r="AG15" s="126"/>
      <c r="AH15" s="126"/>
      <c r="AI15" s="126"/>
      <c r="AJ15" s="18"/>
    </row>
    <row r="16" spans="1:40" ht="116.25" customHeight="1" x14ac:dyDescent="0.25">
      <c r="A16" s="357"/>
      <c r="B16" s="125" t="s">
        <v>85</v>
      </c>
      <c r="C16" s="126" t="s">
        <v>86</v>
      </c>
      <c r="D16" s="126" t="s">
        <v>87</v>
      </c>
      <c r="E16" s="127"/>
      <c r="F16" s="121">
        <v>42856</v>
      </c>
      <c r="G16" s="121">
        <v>44682</v>
      </c>
      <c r="H16" s="128" t="s">
        <v>60</v>
      </c>
      <c r="I16" s="129">
        <v>50000</v>
      </c>
      <c r="J16" s="126" t="s">
        <v>88</v>
      </c>
      <c r="K16" s="127"/>
      <c r="L16" s="127"/>
      <c r="M16" s="127"/>
      <c r="N16" s="120"/>
      <c r="O16" s="120"/>
      <c r="P16" s="120" t="s">
        <v>54</v>
      </c>
      <c r="Q16" s="120"/>
      <c r="R16" s="120"/>
      <c r="S16" s="64"/>
      <c r="T16" s="138" t="s">
        <v>89</v>
      </c>
      <c r="U16" s="126"/>
      <c r="V16" s="138" t="s">
        <v>90</v>
      </c>
      <c r="W16" s="128" t="s">
        <v>60</v>
      </c>
      <c r="X16" s="126"/>
      <c r="Y16" s="126"/>
      <c r="Z16" s="126"/>
      <c r="AA16" s="126"/>
      <c r="AB16" s="126"/>
      <c r="AC16" s="126"/>
      <c r="AD16" s="126"/>
      <c r="AE16" s="158"/>
      <c r="AF16" s="126"/>
      <c r="AG16" s="126"/>
      <c r="AH16" s="126"/>
      <c r="AI16" s="126"/>
      <c r="AJ16" s="18"/>
    </row>
    <row r="17" spans="1:36" ht="114.75" customHeight="1" x14ac:dyDescent="0.25">
      <c r="A17" s="357"/>
      <c r="B17" s="125" t="s">
        <v>91</v>
      </c>
      <c r="C17" s="126" t="s">
        <v>92</v>
      </c>
      <c r="D17" s="126" t="s">
        <v>82</v>
      </c>
      <c r="E17" s="127"/>
      <c r="F17" s="121">
        <v>42856</v>
      </c>
      <c r="G17" s="121">
        <v>44682</v>
      </c>
      <c r="H17" s="128" t="s">
        <v>60</v>
      </c>
      <c r="I17" s="129">
        <v>50000</v>
      </c>
      <c r="J17" s="126" t="s">
        <v>88</v>
      </c>
      <c r="K17" s="127"/>
      <c r="L17" s="127"/>
      <c r="M17" s="127"/>
      <c r="N17" s="120"/>
      <c r="O17" s="120"/>
      <c r="P17" s="120"/>
      <c r="Q17" s="120" t="s">
        <v>54</v>
      </c>
      <c r="R17" s="120"/>
      <c r="S17" s="64"/>
      <c r="T17" s="138" t="s">
        <v>93</v>
      </c>
      <c r="U17" s="126"/>
      <c r="V17" s="126"/>
      <c r="W17" s="128" t="s">
        <v>60</v>
      </c>
      <c r="X17" s="126"/>
      <c r="Y17" s="126"/>
      <c r="Z17" s="126"/>
      <c r="AA17" s="126"/>
      <c r="AB17" s="126"/>
      <c r="AC17" s="126"/>
      <c r="AD17" s="126"/>
      <c r="AE17" s="158"/>
      <c r="AF17" s="126"/>
      <c r="AG17" s="126"/>
      <c r="AH17" s="126"/>
      <c r="AI17" s="126"/>
      <c r="AJ17" s="18"/>
    </row>
    <row r="18" spans="1:36" ht="69" customHeight="1" x14ac:dyDescent="0.25">
      <c r="A18" s="357"/>
      <c r="B18" s="125" t="s">
        <v>94</v>
      </c>
      <c r="C18" s="126" t="s">
        <v>95</v>
      </c>
      <c r="D18" s="126" t="s">
        <v>96</v>
      </c>
      <c r="E18" s="127"/>
      <c r="F18" s="121">
        <v>42856</v>
      </c>
      <c r="G18" s="121">
        <v>44593</v>
      </c>
      <c r="H18" s="128" t="s">
        <v>60</v>
      </c>
      <c r="I18" s="129">
        <v>9000</v>
      </c>
      <c r="J18" s="126" t="s">
        <v>97</v>
      </c>
      <c r="K18" s="127"/>
      <c r="L18" s="127"/>
      <c r="M18" s="127"/>
      <c r="N18" s="120"/>
      <c r="O18" s="120"/>
      <c r="P18" s="120"/>
      <c r="Q18" s="120" t="s">
        <v>54</v>
      </c>
      <c r="R18" s="120"/>
      <c r="S18" s="64"/>
      <c r="T18" s="126" t="s">
        <v>98</v>
      </c>
      <c r="U18" s="126"/>
      <c r="V18" s="130"/>
      <c r="W18" s="126" t="s">
        <v>99</v>
      </c>
      <c r="X18" s="126"/>
      <c r="Y18" s="126"/>
      <c r="Z18" s="126"/>
      <c r="AA18" s="126"/>
      <c r="AB18" s="126"/>
      <c r="AC18" s="126"/>
      <c r="AD18" s="126"/>
      <c r="AE18" s="158"/>
      <c r="AF18" s="126" t="s">
        <v>100</v>
      </c>
      <c r="AG18" s="126"/>
      <c r="AH18" s="126"/>
      <c r="AI18" s="126"/>
      <c r="AJ18" s="18"/>
    </row>
    <row r="19" spans="1:36" ht="89.25" customHeight="1" x14ac:dyDescent="0.25">
      <c r="A19" s="357"/>
      <c r="B19" s="125" t="s">
        <v>101</v>
      </c>
      <c r="C19" s="126" t="s">
        <v>102</v>
      </c>
      <c r="D19" s="126" t="s">
        <v>59</v>
      </c>
      <c r="E19" s="127"/>
      <c r="F19" s="121">
        <v>42856</v>
      </c>
      <c r="G19" s="121">
        <v>44682</v>
      </c>
      <c r="H19" s="131" t="s">
        <v>103</v>
      </c>
      <c r="I19" s="129">
        <v>61596</v>
      </c>
      <c r="J19" s="126" t="s">
        <v>104</v>
      </c>
      <c r="K19" s="127"/>
      <c r="L19" s="127"/>
      <c r="M19" s="127"/>
      <c r="N19" s="120"/>
      <c r="O19" s="120"/>
      <c r="P19" s="120"/>
      <c r="Q19" s="120" t="s">
        <v>54</v>
      </c>
      <c r="R19" s="120"/>
      <c r="S19" s="64"/>
      <c r="T19" s="138" t="s">
        <v>105</v>
      </c>
      <c r="U19" s="126"/>
      <c r="V19" s="126"/>
      <c r="W19" s="131" t="s">
        <v>103</v>
      </c>
      <c r="X19" s="126"/>
      <c r="Y19" s="126"/>
      <c r="Z19" s="126"/>
      <c r="AA19" s="126"/>
      <c r="AB19" s="126"/>
      <c r="AC19" s="126"/>
      <c r="AD19" s="126"/>
      <c r="AE19" s="158"/>
      <c r="AF19" s="126"/>
      <c r="AG19" s="126"/>
      <c r="AH19" s="126"/>
      <c r="AI19" s="126"/>
      <c r="AJ19" s="18"/>
    </row>
    <row r="20" spans="1:36" ht="144.75" customHeight="1" x14ac:dyDescent="0.25">
      <c r="A20" s="358" t="s">
        <v>106</v>
      </c>
      <c r="B20" s="125" t="s">
        <v>107</v>
      </c>
      <c r="C20" s="126" t="s">
        <v>108</v>
      </c>
      <c r="D20" s="132" t="s">
        <v>109</v>
      </c>
      <c r="E20" s="127"/>
      <c r="F20" s="121">
        <v>42856</v>
      </c>
      <c r="G20" s="121">
        <v>44682</v>
      </c>
      <c r="H20" s="122" t="s">
        <v>60</v>
      </c>
      <c r="I20" s="123">
        <v>120000</v>
      </c>
      <c r="J20" s="126" t="s">
        <v>110</v>
      </c>
      <c r="K20" s="127"/>
      <c r="L20" s="127"/>
      <c r="M20" s="127"/>
      <c r="N20" s="120"/>
      <c r="O20" s="120"/>
      <c r="P20" s="120"/>
      <c r="Q20" s="120" t="s">
        <v>54</v>
      </c>
      <c r="R20" s="120"/>
      <c r="S20" s="64"/>
      <c r="T20" s="138" t="s">
        <v>111</v>
      </c>
      <c r="U20" s="138" t="s">
        <v>112</v>
      </c>
      <c r="V20" s="126"/>
      <c r="W20" s="122" t="s">
        <v>60</v>
      </c>
      <c r="X20" s="126"/>
      <c r="Y20" s="126"/>
      <c r="Z20" s="126"/>
      <c r="AA20" s="126"/>
      <c r="AB20" s="126"/>
      <c r="AC20" s="126"/>
      <c r="AD20" s="126"/>
      <c r="AE20" s="158"/>
      <c r="AF20" s="126"/>
      <c r="AG20" s="126"/>
      <c r="AH20" s="126"/>
      <c r="AI20" s="126"/>
      <c r="AJ20" s="18"/>
    </row>
    <row r="21" spans="1:36" ht="146.25" customHeight="1" x14ac:dyDescent="0.25">
      <c r="A21" s="357"/>
      <c r="B21" s="125" t="s">
        <v>113</v>
      </c>
      <c r="C21" s="126" t="s">
        <v>114</v>
      </c>
      <c r="D21" s="139" t="s">
        <v>115</v>
      </c>
      <c r="E21" s="127"/>
      <c r="F21" s="121">
        <v>42856</v>
      </c>
      <c r="G21" s="121">
        <v>44682</v>
      </c>
      <c r="H21" s="135" t="s">
        <v>116</v>
      </c>
      <c r="I21" s="129">
        <v>10000</v>
      </c>
      <c r="J21" s="126" t="s">
        <v>117</v>
      </c>
      <c r="K21" s="127"/>
      <c r="L21" s="127"/>
      <c r="M21" s="127"/>
      <c r="N21" s="120"/>
      <c r="O21" s="120"/>
      <c r="P21" s="120"/>
      <c r="Q21" s="120" t="s">
        <v>54</v>
      </c>
      <c r="R21" s="120"/>
      <c r="S21" s="64"/>
      <c r="T21" s="138" t="s">
        <v>118</v>
      </c>
      <c r="U21" s="138" t="s">
        <v>119</v>
      </c>
      <c r="V21" s="126"/>
      <c r="W21" s="135" t="s">
        <v>120</v>
      </c>
      <c r="X21" s="126"/>
      <c r="Y21" s="126"/>
      <c r="Z21" s="126"/>
      <c r="AA21" s="126"/>
      <c r="AB21" s="126"/>
      <c r="AC21" s="126"/>
      <c r="AD21" s="126"/>
      <c r="AE21" s="158"/>
      <c r="AF21" s="133" t="s">
        <v>121</v>
      </c>
      <c r="AG21" s="126"/>
      <c r="AH21" s="126"/>
      <c r="AI21" s="126"/>
      <c r="AJ21" s="18"/>
    </row>
    <row r="22" spans="1:36" ht="152.25" customHeight="1" x14ac:dyDescent="0.25">
      <c r="A22" s="357"/>
      <c r="B22" s="125" t="s">
        <v>122</v>
      </c>
      <c r="C22" s="119" t="s">
        <v>123</v>
      </c>
      <c r="D22" s="132" t="s">
        <v>124</v>
      </c>
      <c r="E22" s="120"/>
      <c r="F22" s="121">
        <v>42856</v>
      </c>
      <c r="G22" s="121">
        <v>44682</v>
      </c>
      <c r="H22" s="132" t="s">
        <v>125</v>
      </c>
      <c r="I22" s="123">
        <v>350000</v>
      </c>
      <c r="J22" s="119" t="s">
        <v>126</v>
      </c>
      <c r="K22" s="120"/>
      <c r="L22" s="120"/>
      <c r="M22" s="120"/>
      <c r="N22" s="120"/>
      <c r="O22" s="120"/>
      <c r="P22" s="120"/>
      <c r="Q22" s="120" t="s">
        <v>54</v>
      </c>
      <c r="R22" s="120"/>
      <c r="S22" s="64"/>
      <c r="T22" s="138" t="s">
        <v>127</v>
      </c>
      <c r="U22" s="138" t="s">
        <v>128</v>
      </c>
      <c r="V22" s="138" t="s">
        <v>129</v>
      </c>
      <c r="W22" s="132"/>
      <c r="X22" s="138" t="s">
        <v>130</v>
      </c>
      <c r="Y22" s="119"/>
      <c r="Z22" s="119"/>
      <c r="AA22" s="119"/>
      <c r="AB22" s="119"/>
      <c r="AC22" s="119"/>
      <c r="AD22" s="119"/>
      <c r="AE22" s="157"/>
      <c r="AF22" s="138" t="s">
        <v>131</v>
      </c>
      <c r="AG22" s="119"/>
      <c r="AH22" s="119"/>
      <c r="AI22" s="119"/>
      <c r="AJ22" s="18"/>
    </row>
    <row r="23" spans="1:36" ht="234" customHeight="1" x14ac:dyDescent="0.25">
      <c r="A23" s="357"/>
      <c r="B23" s="125" t="s">
        <v>132</v>
      </c>
      <c r="C23" s="119" t="s">
        <v>133</v>
      </c>
      <c r="D23" s="132" t="s">
        <v>134</v>
      </c>
      <c r="E23" s="120"/>
      <c r="F23" s="121">
        <v>42856</v>
      </c>
      <c r="G23" s="121">
        <v>44682</v>
      </c>
      <c r="H23" s="132" t="s">
        <v>125</v>
      </c>
      <c r="I23" s="123">
        <v>100000</v>
      </c>
      <c r="J23" s="119" t="s">
        <v>126</v>
      </c>
      <c r="K23" s="120"/>
      <c r="L23" s="120"/>
      <c r="M23" s="120"/>
      <c r="N23" s="120"/>
      <c r="O23" s="120"/>
      <c r="P23" s="120"/>
      <c r="Q23" s="120" t="s">
        <v>54</v>
      </c>
      <c r="R23" s="120"/>
      <c r="S23" s="64"/>
      <c r="T23" s="138" t="s">
        <v>135</v>
      </c>
      <c r="U23" s="138" t="s">
        <v>136</v>
      </c>
      <c r="V23" s="138" t="s">
        <v>137</v>
      </c>
      <c r="W23" s="132" t="s">
        <v>125</v>
      </c>
      <c r="X23" s="138" t="s">
        <v>138</v>
      </c>
      <c r="Y23" s="119"/>
      <c r="Z23" s="119"/>
      <c r="AA23" s="119"/>
      <c r="AB23" s="119"/>
      <c r="AC23" s="119"/>
      <c r="AD23" s="119"/>
      <c r="AE23" s="157"/>
      <c r="AF23" s="119"/>
      <c r="AG23" s="119"/>
      <c r="AH23" s="119"/>
      <c r="AI23" s="119"/>
      <c r="AJ23" s="18"/>
    </row>
    <row r="24" spans="1:36" ht="82.5" customHeight="1" x14ac:dyDescent="0.25">
      <c r="A24" s="357"/>
      <c r="B24" s="125" t="s">
        <v>139</v>
      </c>
      <c r="C24" s="119" t="s">
        <v>140</v>
      </c>
      <c r="D24" s="135" t="s">
        <v>141</v>
      </c>
      <c r="E24" s="120"/>
      <c r="F24" s="121">
        <v>42856</v>
      </c>
      <c r="G24" s="121">
        <v>44682</v>
      </c>
      <c r="H24" s="128" t="s">
        <v>60</v>
      </c>
      <c r="I24" s="129">
        <v>100000</v>
      </c>
      <c r="J24" s="119" t="s">
        <v>110</v>
      </c>
      <c r="K24" s="120"/>
      <c r="L24" s="120"/>
      <c r="M24" s="120"/>
      <c r="N24" s="120"/>
      <c r="O24" s="120"/>
      <c r="P24" s="120"/>
      <c r="Q24" s="120" t="s">
        <v>54</v>
      </c>
      <c r="R24" s="120"/>
      <c r="S24" s="64"/>
      <c r="T24" s="138" t="s">
        <v>142</v>
      </c>
      <c r="U24" s="119"/>
      <c r="V24" s="119"/>
      <c r="W24" s="128" t="s">
        <v>60</v>
      </c>
      <c r="X24" s="119"/>
      <c r="Y24" s="119"/>
      <c r="Z24" s="119"/>
      <c r="AA24" s="119"/>
      <c r="AB24" s="119"/>
      <c r="AC24" s="119"/>
      <c r="AD24" s="119"/>
      <c r="AE24" s="157"/>
      <c r="AF24" s="119"/>
      <c r="AG24" s="119"/>
      <c r="AH24" s="119"/>
      <c r="AI24" s="119"/>
      <c r="AJ24" s="18"/>
    </row>
    <row r="25" spans="1:36" ht="112.5" customHeight="1" x14ac:dyDescent="0.25">
      <c r="A25" s="357"/>
      <c r="B25" s="125" t="s">
        <v>143</v>
      </c>
      <c r="C25" s="119" t="s">
        <v>144</v>
      </c>
      <c r="D25" s="135" t="s">
        <v>145</v>
      </c>
      <c r="E25" s="120"/>
      <c r="F25" s="121">
        <v>42856</v>
      </c>
      <c r="G25" s="121">
        <v>44682</v>
      </c>
      <c r="H25" s="128" t="s">
        <v>60</v>
      </c>
      <c r="I25" s="129">
        <v>50000</v>
      </c>
      <c r="J25" s="119" t="s">
        <v>110</v>
      </c>
      <c r="K25" s="120"/>
      <c r="L25" s="120"/>
      <c r="M25" s="120"/>
      <c r="N25" s="120"/>
      <c r="O25" s="120"/>
      <c r="P25" s="120"/>
      <c r="Q25" s="120" t="s">
        <v>146</v>
      </c>
      <c r="R25" s="120"/>
      <c r="S25" s="64"/>
      <c r="T25" s="138" t="s">
        <v>147</v>
      </c>
      <c r="U25" s="119"/>
      <c r="V25" s="119"/>
      <c r="W25" s="128" t="s">
        <v>60</v>
      </c>
      <c r="X25" s="119"/>
      <c r="Y25" s="119"/>
      <c r="Z25" s="119"/>
      <c r="AA25" s="119"/>
      <c r="AB25" s="119"/>
      <c r="AC25" s="119"/>
      <c r="AD25" s="119"/>
      <c r="AE25" s="157"/>
      <c r="AF25" s="119"/>
      <c r="AG25" s="119"/>
      <c r="AH25" s="119"/>
      <c r="AI25" s="119"/>
      <c r="AJ25" s="18"/>
    </row>
    <row r="26" spans="1:36" ht="79.5" customHeight="1" x14ac:dyDescent="0.25">
      <c r="A26" s="358" t="s">
        <v>148</v>
      </c>
      <c r="B26" s="125" t="s">
        <v>149</v>
      </c>
      <c r="C26" s="126" t="s">
        <v>150</v>
      </c>
      <c r="D26" s="132" t="s">
        <v>151</v>
      </c>
      <c r="E26" s="127"/>
      <c r="F26" s="121">
        <v>42856</v>
      </c>
      <c r="G26" s="121">
        <v>44682</v>
      </c>
      <c r="H26" s="140" t="s">
        <v>152</v>
      </c>
      <c r="I26" s="123">
        <v>11000000</v>
      </c>
      <c r="J26" s="126" t="s">
        <v>153</v>
      </c>
      <c r="K26" s="127"/>
      <c r="L26" s="127"/>
      <c r="M26" s="127"/>
      <c r="N26" s="120"/>
      <c r="O26" s="120"/>
      <c r="P26" s="120"/>
      <c r="Q26" s="120" t="s">
        <v>54</v>
      </c>
      <c r="R26" s="120"/>
      <c r="S26" s="64"/>
      <c r="T26" s="138" t="s">
        <v>154</v>
      </c>
      <c r="U26" s="138" t="s">
        <v>155</v>
      </c>
      <c r="V26" s="126"/>
      <c r="W26" s="140" t="s">
        <v>152</v>
      </c>
      <c r="X26" s="126"/>
      <c r="Y26" s="126"/>
      <c r="Z26" s="126"/>
      <c r="AA26" s="126"/>
      <c r="AB26" s="126"/>
      <c r="AC26" s="126"/>
      <c r="AD26" s="126"/>
      <c r="AE26" s="158"/>
      <c r="AF26" s="126"/>
      <c r="AG26" s="126"/>
      <c r="AH26" s="126"/>
      <c r="AI26" s="126"/>
      <c r="AJ26" s="18"/>
    </row>
    <row r="27" spans="1:36" ht="90.75" customHeight="1" x14ac:dyDescent="0.25">
      <c r="A27" s="357"/>
      <c r="B27" s="125" t="s">
        <v>156</v>
      </c>
      <c r="C27" s="126" t="s">
        <v>157</v>
      </c>
      <c r="D27" s="132" t="s">
        <v>158</v>
      </c>
      <c r="E27" s="127"/>
      <c r="F27" s="121">
        <v>42856</v>
      </c>
      <c r="G27" s="121">
        <v>44682</v>
      </c>
      <c r="H27" s="140" t="s">
        <v>159</v>
      </c>
      <c r="I27" s="123">
        <v>5000000</v>
      </c>
      <c r="J27" s="126" t="s">
        <v>160</v>
      </c>
      <c r="K27" s="127"/>
      <c r="L27" s="127"/>
      <c r="M27" s="127"/>
      <c r="N27" s="120"/>
      <c r="O27" s="120"/>
      <c r="P27" s="120"/>
      <c r="Q27" s="120" t="s">
        <v>54</v>
      </c>
      <c r="R27" s="120"/>
      <c r="S27" s="64"/>
      <c r="T27" s="138" t="s">
        <v>161</v>
      </c>
      <c r="U27" s="138" t="s">
        <v>162</v>
      </c>
      <c r="V27" s="126"/>
      <c r="W27" s="140" t="s">
        <v>159</v>
      </c>
      <c r="X27" s="126"/>
      <c r="Y27" s="126"/>
      <c r="Z27" s="126"/>
      <c r="AA27" s="126"/>
      <c r="AB27" s="126"/>
      <c r="AC27" s="126"/>
      <c r="AD27" s="126"/>
      <c r="AE27" s="158"/>
      <c r="AF27" s="126"/>
      <c r="AG27" s="126"/>
      <c r="AH27" s="126"/>
      <c r="AI27" s="126"/>
      <c r="AJ27" s="18"/>
    </row>
    <row r="28" spans="1:36" ht="77.25" customHeight="1" x14ac:dyDescent="0.25">
      <c r="A28" s="357"/>
      <c r="B28" s="125" t="s">
        <v>163</v>
      </c>
      <c r="C28" s="126" t="s">
        <v>164</v>
      </c>
      <c r="D28" s="141" t="s">
        <v>165</v>
      </c>
      <c r="E28" s="127"/>
      <c r="F28" s="121">
        <v>42856</v>
      </c>
      <c r="G28" s="121">
        <v>44682</v>
      </c>
      <c r="H28" s="142" t="s">
        <v>166</v>
      </c>
      <c r="I28" s="143">
        <v>50000</v>
      </c>
      <c r="J28" s="126" t="s">
        <v>167</v>
      </c>
      <c r="K28" s="127"/>
      <c r="L28" s="127"/>
      <c r="M28" s="127"/>
      <c r="N28" s="120"/>
      <c r="O28" s="120"/>
      <c r="P28" s="120"/>
      <c r="Q28" s="120" t="s">
        <v>54</v>
      </c>
      <c r="R28" s="120"/>
      <c r="S28" s="64"/>
      <c r="T28" s="138" t="s">
        <v>168</v>
      </c>
      <c r="U28" s="141" t="s">
        <v>169</v>
      </c>
      <c r="V28" s="126"/>
      <c r="W28" s="142" t="s">
        <v>166</v>
      </c>
      <c r="X28" s="126"/>
      <c r="Y28" s="126"/>
      <c r="Z28" s="126"/>
      <c r="AA28" s="126"/>
      <c r="AB28" s="126"/>
      <c r="AC28" s="126"/>
      <c r="AD28" s="126"/>
      <c r="AE28" s="158"/>
      <c r="AF28" s="126"/>
      <c r="AG28" s="126"/>
      <c r="AH28" s="126"/>
      <c r="AI28" s="126"/>
      <c r="AJ28" s="18"/>
    </row>
    <row r="29" spans="1:36" ht="146.25" customHeight="1" x14ac:dyDescent="0.25">
      <c r="A29" s="357"/>
      <c r="B29" s="125" t="s">
        <v>170</v>
      </c>
      <c r="C29" s="126" t="s">
        <v>171</v>
      </c>
      <c r="D29" s="132" t="s">
        <v>172</v>
      </c>
      <c r="E29" s="120"/>
      <c r="F29" s="121">
        <v>42856</v>
      </c>
      <c r="G29" s="121">
        <v>44682</v>
      </c>
      <c r="H29" s="140" t="s">
        <v>173</v>
      </c>
      <c r="I29" s="123">
        <v>350000</v>
      </c>
      <c r="J29" s="119" t="s">
        <v>126</v>
      </c>
      <c r="K29" s="120"/>
      <c r="L29" s="120"/>
      <c r="M29" s="120"/>
      <c r="N29" s="120"/>
      <c r="O29" s="120"/>
      <c r="P29" s="120"/>
      <c r="Q29" s="120" t="s">
        <v>54</v>
      </c>
      <c r="R29" s="120"/>
      <c r="S29" s="64"/>
      <c r="T29" s="138" t="s">
        <v>174</v>
      </c>
      <c r="U29" s="138" t="s">
        <v>175</v>
      </c>
      <c r="V29" s="119"/>
      <c r="W29" s="140" t="s">
        <v>173</v>
      </c>
      <c r="X29" s="138" t="s">
        <v>176</v>
      </c>
      <c r="Y29" s="119"/>
      <c r="Z29" s="119"/>
      <c r="AA29" s="119"/>
      <c r="AB29" s="119"/>
      <c r="AC29" s="119"/>
      <c r="AD29" s="119"/>
      <c r="AE29" s="157"/>
      <c r="AF29" s="119"/>
      <c r="AG29" s="119"/>
      <c r="AH29" s="119"/>
      <c r="AI29" s="119"/>
      <c r="AJ29" s="18"/>
    </row>
    <row r="30" spans="1:36" ht="93.75" customHeight="1" x14ac:dyDescent="0.25">
      <c r="A30" s="357"/>
      <c r="B30" s="125" t="s">
        <v>177</v>
      </c>
      <c r="C30" s="126" t="s">
        <v>178</v>
      </c>
      <c r="D30" s="135" t="s">
        <v>179</v>
      </c>
      <c r="E30" s="120"/>
      <c r="F30" s="121">
        <v>42856</v>
      </c>
      <c r="G30" s="121">
        <v>44682</v>
      </c>
      <c r="H30" s="131" t="s">
        <v>180</v>
      </c>
      <c r="I30" s="129">
        <v>5000000</v>
      </c>
      <c r="J30" s="119" t="s">
        <v>181</v>
      </c>
      <c r="K30" s="120"/>
      <c r="L30" s="120"/>
      <c r="M30" s="120"/>
      <c r="N30" s="120"/>
      <c r="O30" s="120"/>
      <c r="P30" s="120"/>
      <c r="Q30" s="120" t="s">
        <v>54</v>
      </c>
      <c r="R30" s="120"/>
      <c r="S30" s="64"/>
      <c r="T30" s="138" t="s">
        <v>182</v>
      </c>
      <c r="U30" s="119" t="s">
        <v>183</v>
      </c>
      <c r="V30" s="119"/>
      <c r="W30" s="126" t="s">
        <v>99</v>
      </c>
      <c r="X30" s="119"/>
      <c r="Y30" s="119"/>
      <c r="Z30" s="119"/>
      <c r="AA30" s="119"/>
      <c r="AB30" s="119"/>
      <c r="AC30" s="119"/>
      <c r="AD30" s="119" t="s">
        <v>184</v>
      </c>
      <c r="AE30" s="157"/>
      <c r="AF30" s="119"/>
      <c r="AG30" s="119"/>
      <c r="AH30" s="119"/>
      <c r="AI30" s="119"/>
      <c r="AJ30" s="18"/>
    </row>
    <row r="31" spans="1:36" ht="58.5" customHeight="1" x14ac:dyDescent="0.25">
      <c r="A31" s="357"/>
      <c r="B31" s="125" t="s">
        <v>185</v>
      </c>
      <c r="C31" s="126" t="s">
        <v>186</v>
      </c>
      <c r="D31" s="135" t="s">
        <v>187</v>
      </c>
      <c r="E31" s="120"/>
      <c r="F31" s="121">
        <v>42856</v>
      </c>
      <c r="G31" s="121">
        <v>44682</v>
      </c>
      <c r="H31" s="131" t="s">
        <v>188</v>
      </c>
      <c r="I31" s="129">
        <v>10000</v>
      </c>
      <c r="J31" s="119" t="s">
        <v>189</v>
      </c>
      <c r="K31" s="120"/>
      <c r="L31" s="120"/>
      <c r="M31" s="120"/>
      <c r="N31" s="120"/>
      <c r="O31" s="120" t="s">
        <v>54</v>
      </c>
      <c r="P31" s="120"/>
      <c r="Q31" s="120"/>
      <c r="R31" s="120"/>
      <c r="S31" s="64"/>
      <c r="T31" s="119"/>
      <c r="U31" s="119"/>
      <c r="V31" s="138" t="s">
        <v>190</v>
      </c>
      <c r="W31" s="131" t="s">
        <v>191</v>
      </c>
      <c r="X31" s="119"/>
      <c r="Y31" s="119"/>
      <c r="Z31" s="119"/>
      <c r="AA31" s="119"/>
      <c r="AB31" s="119"/>
      <c r="AC31" s="119"/>
      <c r="AD31" s="119"/>
      <c r="AE31" s="157"/>
      <c r="AF31" s="119"/>
      <c r="AG31" s="119"/>
      <c r="AH31" s="119"/>
      <c r="AI31" s="119"/>
      <c r="AJ31" s="18"/>
    </row>
    <row r="32" spans="1:36" ht="102" customHeight="1" x14ac:dyDescent="0.25">
      <c r="A32" s="357"/>
      <c r="B32" s="125" t="s">
        <v>192</v>
      </c>
      <c r="C32" s="126" t="s">
        <v>193</v>
      </c>
      <c r="D32" s="132" t="s">
        <v>194</v>
      </c>
      <c r="E32" s="120"/>
      <c r="F32" s="121">
        <v>42856</v>
      </c>
      <c r="G32" s="134">
        <v>43221</v>
      </c>
      <c r="H32" s="140" t="s">
        <v>195</v>
      </c>
      <c r="I32" s="123">
        <v>5000</v>
      </c>
      <c r="J32" s="119" t="s">
        <v>196</v>
      </c>
      <c r="K32" s="120"/>
      <c r="L32" s="120"/>
      <c r="M32" s="120"/>
      <c r="N32" s="120"/>
      <c r="O32" s="120"/>
      <c r="P32" s="120" t="s">
        <v>146</v>
      </c>
      <c r="Q32" s="120"/>
      <c r="R32" s="120"/>
      <c r="S32" s="64"/>
      <c r="T32" s="144" t="s">
        <v>197</v>
      </c>
      <c r="U32" s="144" t="s">
        <v>198</v>
      </c>
      <c r="V32" s="144" t="s">
        <v>199</v>
      </c>
      <c r="W32" s="140" t="s">
        <v>195</v>
      </c>
      <c r="X32" s="135" t="s">
        <v>200</v>
      </c>
      <c r="Y32" s="119"/>
      <c r="Z32" s="119"/>
      <c r="AA32" s="119"/>
      <c r="AB32" s="145"/>
      <c r="AC32" s="146">
        <v>44105</v>
      </c>
      <c r="AD32" s="145" t="s">
        <v>201</v>
      </c>
      <c r="AE32" s="147">
        <v>15000</v>
      </c>
      <c r="AF32" s="145" t="s">
        <v>202</v>
      </c>
      <c r="AG32" s="119"/>
      <c r="AH32" s="119"/>
      <c r="AI32" s="119" t="s">
        <v>203</v>
      </c>
      <c r="AJ32" s="18"/>
    </row>
    <row r="33" spans="1:36" ht="192" customHeight="1" x14ac:dyDescent="0.25">
      <c r="A33" s="357"/>
      <c r="B33" s="125" t="s">
        <v>204</v>
      </c>
      <c r="C33" s="126" t="s">
        <v>205</v>
      </c>
      <c r="D33" s="132" t="s">
        <v>206</v>
      </c>
      <c r="E33" s="120"/>
      <c r="F33" s="121">
        <v>42856</v>
      </c>
      <c r="G33" s="134">
        <v>44562</v>
      </c>
      <c r="H33" s="140" t="s">
        <v>152</v>
      </c>
      <c r="I33" s="123">
        <v>4000000</v>
      </c>
      <c r="J33" s="119" t="s">
        <v>207</v>
      </c>
      <c r="K33" s="120"/>
      <c r="L33" s="120"/>
      <c r="M33" s="120"/>
      <c r="N33" s="120"/>
      <c r="O33" s="120"/>
      <c r="P33" s="120"/>
      <c r="Q33" s="120" t="s">
        <v>54</v>
      </c>
      <c r="R33" s="120"/>
      <c r="S33" s="64"/>
      <c r="T33" s="119" t="s">
        <v>208</v>
      </c>
      <c r="U33" s="161" t="s">
        <v>209</v>
      </c>
      <c r="V33" s="119"/>
      <c r="W33" s="148" t="s">
        <v>152</v>
      </c>
      <c r="X33" s="119"/>
      <c r="Y33" s="119"/>
      <c r="Z33" s="119"/>
      <c r="AA33" s="119"/>
      <c r="AB33" s="119"/>
      <c r="AC33" s="119"/>
      <c r="AD33" s="119"/>
      <c r="AE33" s="157"/>
      <c r="AF33" s="119"/>
      <c r="AG33" s="119"/>
      <c r="AH33" s="119"/>
      <c r="AI33" s="119"/>
      <c r="AJ33" s="18"/>
    </row>
    <row r="34" spans="1:36" ht="138" customHeight="1" x14ac:dyDescent="0.25">
      <c r="A34" s="358" t="s">
        <v>210</v>
      </c>
      <c r="B34" s="125" t="s">
        <v>211</v>
      </c>
      <c r="C34" s="126" t="s">
        <v>212</v>
      </c>
      <c r="D34" s="135" t="s">
        <v>213</v>
      </c>
      <c r="E34" s="127"/>
      <c r="F34" s="121">
        <v>42856</v>
      </c>
      <c r="G34" s="121">
        <v>44682</v>
      </c>
      <c r="H34" s="135" t="s">
        <v>116</v>
      </c>
      <c r="I34" s="129" t="s">
        <v>214</v>
      </c>
      <c r="J34" s="126" t="s">
        <v>215</v>
      </c>
      <c r="K34" s="127"/>
      <c r="L34" s="127"/>
      <c r="M34" s="127"/>
      <c r="N34" s="120"/>
      <c r="O34" s="120"/>
      <c r="P34" s="120"/>
      <c r="Q34" s="120" t="s">
        <v>146</v>
      </c>
      <c r="R34" s="120"/>
      <c r="S34" s="64"/>
      <c r="T34" s="138" t="s">
        <v>216</v>
      </c>
      <c r="U34" s="138" t="s">
        <v>217</v>
      </c>
      <c r="V34" s="126"/>
      <c r="W34" s="135" t="s">
        <v>120</v>
      </c>
      <c r="X34" s="126"/>
      <c r="Y34" s="126"/>
      <c r="Z34" s="126"/>
      <c r="AA34" s="126"/>
      <c r="AB34" s="126"/>
      <c r="AC34" s="126"/>
      <c r="AD34" s="126"/>
      <c r="AE34" s="147">
        <v>0</v>
      </c>
      <c r="AF34" s="126"/>
      <c r="AG34" s="126"/>
      <c r="AH34" s="126"/>
      <c r="AI34" s="126" t="s">
        <v>218</v>
      </c>
      <c r="AJ34" s="18"/>
    </row>
    <row r="35" spans="1:36" ht="174.75" customHeight="1" x14ac:dyDescent="0.25">
      <c r="A35" s="357"/>
      <c r="B35" s="125" t="s">
        <v>219</v>
      </c>
      <c r="C35" s="126" t="s">
        <v>220</v>
      </c>
      <c r="D35" s="132" t="s">
        <v>221</v>
      </c>
      <c r="E35" s="127"/>
      <c r="F35" s="121">
        <v>42856</v>
      </c>
      <c r="G35" s="121">
        <v>44682</v>
      </c>
      <c r="H35" s="132" t="s">
        <v>222</v>
      </c>
      <c r="I35" s="123">
        <v>200000</v>
      </c>
      <c r="J35" s="126" t="s">
        <v>223</v>
      </c>
      <c r="K35" s="127"/>
      <c r="L35" s="127"/>
      <c r="M35" s="127"/>
      <c r="N35" s="120"/>
      <c r="O35" s="120"/>
      <c r="P35" s="120"/>
      <c r="Q35" s="120" t="s">
        <v>54</v>
      </c>
      <c r="R35" s="120"/>
      <c r="S35" s="64"/>
      <c r="T35" s="138" t="s">
        <v>224</v>
      </c>
      <c r="U35" s="138" t="s">
        <v>225</v>
      </c>
      <c r="V35" s="138" t="s">
        <v>226</v>
      </c>
      <c r="W35" s="126"/>
      <c r="X35" s="138" t="s">
        <v>227</v>
      </c>
      <c r="Y35" s="126"/>
      <c r="Z35" s="126"/>
      <c r="AA35" s="126"/>
      <c r="AB35" s="126"/>
      <c r="AC35" s="126"/>
      <c r="AD35" s="126"/>
      <c r="AE35" s="147">
        <v>0</v>
      </c>
      <c r="AF35" s="138" t="s">
        <v>228</v>
      </c>
      <c r="AG35" s="126"/>
      <c r="AH35" s="126"/>
      <c r="AI35" s="138" t="s">
        <v>229</v>
      </c>
      <c r="AJ35" s="18"/>
    </row>
    <row r="36" spans="1:36" ht="114" customHeight="1" x14ac:dyDescent="0.25">
      <c r="A36" s="357"/>
      <c r="B36" s="125" t="s">
        <v>230</v>
      </c>
      <c r="C36" s="126" t="s">
        <v>231</v>
      </c>
      <c r="D36" s="132" t="s">
        <v>172</v>
      </c>
      <c r="E36" s="127"/>
      <c r="F36" s="121">
        <v>42856</v>
      </c>
      <c r="G36" s="121">
        <v>44682</v>
      </c>
      <c r="H36" s="132" t="s">
        <v>232</v>
      </c>
      <c r="I36" s="123" t="s">
        <v>233</v>
      </c>
      <c r="J36" s="126" t="s">
        <v>234</v>
      </c>
      <c r="K36" s="127"/>
      <c r="L36" s="127"/>
      <c r="M36" s="127"/>
      <c r="N36" s="120"/>
      <c r="O36" s="120"/>
      <c r="P36" s="120"/>
      <c r="Q36" s="120" t="s">
        <v>54</v>
      </c>
      <c r="R36" s="120"/>
      <c r="S36" s="64"/>
      <c r="T36" s="119" t="s">
        <v>208</v>
      </c>
      <c r="U36" s="126"/>
      <c r="V36" s="126"/>
      <c r="W36" s="132" t="s">
        <v>235</v>
      </c>
      <c r="X36" s="126"/>
      <c r="Y36" s="126"/>
      <c r="Z36" s="126"/>
      <c r="AA36" s="126"/>
      <c r="AB36" s="126"/>
      <c r="AC36" s="126"/>
      <c r="AD36" s="126"/>
      <c r="AE36" s="147">
        <v>0</v>
      </c>
      <c r="AF36" s="126"/>
      <c r="AG36" s="126"/>
      <c r="AH36" s="126"/>
      <c r="AI36" s="126" t="s">
        <v>218</v>
      </c>
      <c r="AJ36" s="18"/>
    </row>
    <row r="37" spans="1:36" ht="88.5" customHeight="1" x14ac:dyDescent="0.25">
      <c r="A37" s="357"/>
      <c r="B37" s="125" t="s">
        <v>236</v>
      </c>
      <c r="C37" s="126" t="s">
        <v>237</v>
      </c>
      <c r="D37" s="132" t="s">
        <v>179</v>
      </c>
      <c r="E37" s="127"/>
      <c r="F37" s="121">
        <v>42856</v>
      </c>
      <c r="G37" s="121">
        <v>44682</v>
      </c>
      <c r="H37" s="132" t="s">
        <v>232</v>
      </c>
      <c r="I37" s="123" t="s">
        <v>214</v>
      </c>
      <c r="J37" s="126" t="s">
        <v>238</v>
      </c>
      <c r="K37" s="127"/>
      <c r="L37" s="127"/>
      <c r="M37" s="127"/>
      <c r="N37" s="120"/>
      <c r="O37" s="120"/>
      <c r="P37" s="120"/>
      <c r="Q37" s="120" t="s">
        <v>54</v>
      </c>
      <c r="R37" s="120"/>
      <c r="S37" s="64"/>
      <c r="T37" s="119" t="s">
        <v>208</v>
      </c>
      <c r="U37" s="126" t="s">
        <v>239</v>
      </c>
      <c r="V37" s="126"/>
      <c r="W37" s="132" t="s">
        <v>235</v>
      </c>
      <c r="X37" s="126"/>
      <c r="Y37" s="126"/>
      <c r="Z37" s="126"/>
      <c r="AA37" s="126"/>
      <c r="AB37" s="126"/>
      <c r="AC37" s="126"/>
      <c r="AD37" s="126"/>
      <c r="AE37" s="147">
        <v>0</v>
      </c>
      <c r="AF37" s="126"/>
      <c r="AG37" s="126"/>
      <c r="AH37" s="126"/>
      <c r="AI37" s="126" t="s">
        <v>218</v>
      </c>
      <c r="AJ37" s="18"/>
    </row>
    <row r="38" spans="1:36" ht="90.75" customHeight="1" x14ac:dyDescent="0.25">
      <c r="A38" s="358" t="s">
        <v>240</v>
      </c>
      <c r="B38" s="125" t="s">
        <v>241</v>
      </c>
      <c r="C38" s="126" t="s">
        <v>242</v>
      </c>
      <c r="D38" s="132" t="s">
        <v>243</v>
      </c>
      <c r="E38" s="127"/>
      <c r="F38" s="121">
        <v>42856</v>
      </c>
      <c r="G38" s="121">
        <v>44682</v>
      </c>
      <c r="H38" s="140" t="s">
        <v>244</v>
      </c>
      <c r="I38" s="123">
        <v>8000</v>
      </c>
      <c r="J38" s="126" t="s">
        <v>191</v>
      </c>
      <c r="K38" s="127"/>
      <c r="L38" s="127"/>
      <c r="M38" s="127"/>
      <c r="N38" s="120"/>
      <c r="O38" s="120" t="s">
        <v>54</v>
      </c>
      <c r="P38" s="120"/>
      <c r="Q38" s="120"/>
      <c r="R38" s="120"/>
      <c r="S38" s="64"/>
      <c r="T38" s="138" t="s">
        <v>245</v>
      </c>
      <c r="U38" s="126"/>
      <c r="V38" s="126"/>
      <c r="W38" s="140" t="s">
        <v>246</v>
      </c>
      <c r="X38" s="126"/>
      <c r="Y38" s="126"/>
      <c r="Z38" s="126"/>
      <c r="AA38" s="126"/>
      <c r="AB38" s="149">
        <v>43466</v>
      </c>
      <c r="AC38" s="149">
        <v>43647</v>
      </c>
      <c r="AD38" s="126"/>
      <c r="AE38" s="158"/>
      <c r="AF38" s="126"/>
      <c r="AG38" s="126"/>
      <c r="AH38" s="126"/>
      <c r="AI38" s="126"/>
      <c r="AJ38" s="18"/>
    </row>
    <row r="39" spans="1:36" ht="207" customHeight="1" x14ac:dyDescent="0.25">
      <c r="A39" s="357"/>
      <c r="B39" s="125" t="s">
        <v>247</v>
      </c>
      <c r="C39" s="126" t="s">
        <v>248</v>
      </c>
      <c r="D39" s="150" t="s">
        <v>249</v>
      </c>
      <c r="E39" s="127"/>
      <c r="F39" s="121">
        <v>42856</v>
      </c>
      <c r="G39" s="121">
        <v>44317</v>
      </c>
      <c r="H39" s="140" t="s">
        <v>250</v>
      </c>
      <c r="I39" s="123" t="s">
        <v>251</v>
      </c>
      <c r="J39" s="126" t="s">
        <v>191</v>
      </c>
      <c r="K39" s="127"/>
      <c r="L39" s="127"/>
      <c r="M39" s="127"/>
      <c r="N39" s="120"/>
      <c r="O39" s="120"/>
      <c r="P39" s="120"/>
      <c r="Q39" s="120" t="s">
        <v>54</v>
      </c>
      <c r="R39" s="120"/>
      <c r="S39" s="64"/>
      <c r="T39" s="138" t="s">
        <v>252</v>
      </c>
      <c r="U39" s="138" t="s">
        <v>253</v>
      </c>
      <c r="V39" s="138" t="s">
        <v>254</v>
      </c>
      <c r="W39" s="140" t="s">
        <v>250</v>
      </c>
      <c r="X39" s="138" t="s">
        <v>255</v>
      </c>
      <c r="Y39" s="126"/>
      <c r="Z39" s="126"/>
      <c r="AA39" s="126"/>
      <c r="AB39" s="126"/>
      <c r="AC39" s="126"/>
      <c r="AD39" s="126"/>
      <c r="AE39" s="147">
        <v>2000000</v>
      </c>
      <c r="AF39" s="138" t="s">
        <v>256</v>
      </c>
      <c r="AG39" s="126"/>
      <c r="AH39" s="126"/>
      <c r="AI39" s="138" t="s">
        <v>257</v>
      </c>
      <c r="AJ39" s="18"/>
    </row>
    <row r="40" spans="1:36" ht="180.75" customHeight="1" x14ac:dyDescent="0.25">
      <c r="A40" s="357"/>
      <c r="B40" s="125" t="s">
        <v>258</v>
      </c>
      <c r="C40" s="126" t="s">
        <v>259</v>
      </c>
      <c r="D40" s="150" t="s">
        <v>260</v>
      </c>
      <c r="E40" s="127"/>
      <c r="F40" s="121">
        <v>42856</v>
      </c>
      <c r="G40" s="121">
        <v>44682</v>
      </c>
      <c r="H40" s="140" t="s">
        <v>250</v>
      </c>
      <c r="I40" s="123" t="s">
        <v>261</v>
      </c>
      <c r="J40" s="126"/>
      <c r="K40" s="127"/>
      <c r="L40" s="127"/>
      <c r="M40" s="127"/>
      <c r="N40" s="120"/>
      <c r="O40" s="120"/>
      <c r="P40" s="120"/>
      <c r="Q40" s="120" t="s">
        <v>54</v>
      </c>
      <c r="R40" s="120"/>
      <c r="S40" s="64"/>
      <c r="T40" s="138" t="s">
        <v>262</v>
      </c>
      <c r="U40" s="138" t="s">
        <v>263</v>
      </c>
      <c r="V40" s="138" t="s">
        <v>264</v>
      </c>
      <c r="W40" s="140" t="s">
        <v>250</v>
      </c>
      <c r="X40" s="138" t="s">
        <v>265</v>
      </c>
      <c r="Y40" s="126"/>
      <c r="Z40" s="126"/>
      <c r="AA40" s="126"/>
      <c r="AB40" s="126"/>
      <c r="AC40" s="126"/>
      <c r="AD40" s="126"/>
      <c r="AE40" s="147">
        <v>0</v>
      </c>
      <c r="AF40" s="138" t="s">
        <v>266</v>
      </c>
      <c r="AG40" s="126"/>
      <c r="AH40" s="126"/>
      <c r="AI40" s="126" t="s">
        <v>218</v>
      </c>
      <c r="AJ40" s="18"/>
    </row>
    <row r="41" spans="1:36" ht="409.6" customHeight="1" x14ac:dyDescent="0.25">
      <c r="A41" s="357"/>
      <c r="B41" s="133" t="s">
        <v>267</v>
      </c>
      <c r="C41" s="126" t="s">
        <v>268</v>
      </c>
      <c r="D41" s="135" t="s">
        <v>269</v>
      </c>
      <c r="E41" s="126"/>
      <c r="F41" s="160">
        <v>42856</v>
      </c>
      <c r="G41" s="160">
        <v>44682</v>
      </c>
      <c r="H41" s="131" t="s">
        <v>270</v>
      </c>
      <c r="I41" s="129" t="s">
        <v>271</v>
      </c>
      <c r="J41" s="126" t="s">
        <v>272</v>
      </c>
      <c r="K41" s="126"/>
      <c r="L41" s="126"/>
      <c r="M41" s="126"/>
      <c r="N41" s="119"/>
      <c r="O41" s="119"/>
      <c r="P41" s="119"/>
      <c r="Q41" s="119" t="s">
        <v>54</v>
      </c>
      <c r="R41" s="119"/>
      <c r="S41" s="156"/>
      <c r="T41" s="138" t="s">
        <v>273</v>
      </c>
      <c r="U41" s="162" t="s">
        <v>274</v>
      </c>
      <c r="V41" s="126"/>
      <c r="W41" s="131" t="s">
        <v>270</v>
      </c>
      <c r="X41" s="126"/>
      <c r="Y41" s="126"/>
      <c r="Z41" s="126"/>
      <c r="AA41" s="126"/>
      <c r="AB41" s="138" t="s">
        <v>275</v>
      </c>
      <c r="AC41" s="126"/>
      <c r="AD41" s="126"/>
      <c r="AE41" s="158">
        <v>0</v>
      </c>
      <c r="AF41" s="126"/>
      <c r="AG41" s="126"/>
      <c r="AH41" s="126"/>
      <c r="AI41" s="126" t="s">
        <v>218</v>
      </c>
      <c r="AJ41" s="18"/>
    </row>
    <row r="42" spans="1:36" ht="127.5" customHeight="1" x14ac:dyDescent="0.25">
      <c r="A42" s="357"/>
      <c r="B42" s="125" t="s">
        <v>276</v>
      </c>
      <c r="C42" s="126" t="s">
        <v>277</v>
      </c>
      <c r="D42" s="139" t="s">
        <v>260</v>
      </c>
      <c r="E42" s="127"/>
      <c r="F42" s="121">
        <v>42856</v>
      </c>
      <c r="G42" s="121">
        <v>44682</v>
      </c>
      <c r="H42" s="135" t="s">
        <v>116</v>
      </c>
      <c r="I42" s="129">
        <v>4000000</v>
      </c>
      <c r="J42" s="126" t="s">
        <v>278</v>
      </c>
      <c r="K42" s="127"/>
      <c r="L42" s="127"/>
      <c r="M42" s="127"/>
      <c r="N42" s="120"/>
      <c r="O42" s="120"/>
      <c r="P42" s="120"/>
      <c r="Q42" s="120" t="s">
        <v>54</v>
      </c>
      <c r="R42" s="120"/>
      <c r="S42" s="64"/>
      <c r="T42" s="138" t="s">
        <v>279</v>
      </c>
      <c r="U42" s="138" t="s">
        <v>260</v>
      </c>
      <c r="V42" s="126"/>
      <c r="W42" s="135" t="s">
        <v>120</v>
      </c>
      <c r="X42" s="126"/>
      <c r="Y42" s="126"/>
      <c r="Z42" s="126"/>
      <c r="AA42" s="126"/>
      <c r="AB42" s="126"/>
      <c r="AC42" s="126"/>
      <c r="AD42" s="126"/>
      <c r="AE42" s="158"/>
      <c r="AF42" s="126"/>
      <c r="AG42" s="126"/>
      <c r="AH42" s="126"/>
      <c r="AI42" s="126"/>
      <c r="AJ42" s="18"/>
    </row>
    <row r="43" spans="1:36" ht="135" customHeight="1" x14ac:dyDescent="0.25">
      <c r="A43" s="357"/>
      <c r="B43" s="125" t="s">
        <v>280</v>
      </c>
      <c r="C43" s="126" t="s">
        <v>281</v>
      </c>
      <c r="D43" s="139" t="s">
        <v>282</v>
      </c>
      <c r="E43" s="127"/>
      <c r="F43" s="121">
        <v>42856</v>
      </c>
      <c r="G43" s="121">
        <v>44682</v>
      </c>
      <c r="H43" s="135" t="s">
        <v>116</v>
      </c>
      <c r="I43" s="129">
        <v>6000000</v>
      </c>
      <c r="J43" s="126" t="s">
        <v>283</v>
      </c>
      <c r="K43" s="127"/>
      <c r="L43" s="127"/>
      <c r="M43" s="127"/>
      <c r="N43" s="120"/>
      <c r="O43" s="120"/>
      <c r="P43" s="120"/>
      <c r="Q43" s="120" t="s">
        <v>54</v>
      </c>
      <c r="R43" s="120"/>
      <c r="S43" s="64"/>
      <c r="T43" s="138" t="s">
        <v>284</v>
      </c>
      <c r="U43" s="126"/>
      <c r="V43" s="126"/>
      <c r="W43" s="135" t="s">
        <v>120</v>
      </c>
      <c r="X43" s="126"/>
      <c r="Y43" s="126"/>
      <c r="Z43" s="126"/>
      <c r="AA43" s="126"/>
      <c r="AB43" s="126"/>
      <c r="AC43" s="126"/>
      <c r="AD43" s="126"/>
      <c r="AE43" s="158"/>
      <c r="AF43" s="126"/>
      <c r="AG43" s="126"/>
      <c r="AH43" s="126"/>
      <c r="AI43" s="126"/>
      <c r="AJ43" s="18"/>
    </row>
    <row r="44" spans="1:36" ht="163.5" customHeight="1" x14ac:dyDescent="0.25">
      <c r="A44" s="357"/>
      <c r="B44" s="125" t="s">
        <v>285</v>
      </c>
      <c r="C44" s="126" t="s">
        <v>286</v>
      </c>
      <c r="D44" s="132" t="s">
        <v>287</v>
      </c>
      <c r="E44" s="127"/>
      <c r="F44" s="121">
        <v>42856</v>
      </c>
      <c r="G44" s="121">
        <v>44682</v>
      </c>
      <c r="H44" s="132" t="s">
        <v>288</v>
      </c>
      <c r="I44" s="123">
        <v>700000</v>
      </c>
      <c r="J44" s="126" t="s">
        <v>289</v>
      </c>
      <c r="K44" s="127"/>
      <c r="L44" s="127"/>
      <c r="M44" s="127"/>
      <c r="N44" s="120"/>
      <c r="O44" s="120"/>
      <c r="P44" s="120"/>
      <c r="Q44" s="120" t="s">
        <v>54</v>
      </c>
      <c r="R44" s="120"/>
      <c r="S44" s="64"/>
      <c r="T44" s="126"/>
      <c r="U44" s="132" t="s">
        <v>290</v>
      </c>
      <c r="V44" s="126"/>
      <c r="W44" s="132" t="s">
        <v>291</v>
      </c>
      <c r="X44" s="126"/>
      <c r="Y44" s="126" t="s">
        <v>292</v>
      </c>
      <c r="Z44" s="126"/>
      <c r="AA44" s="126"/>
      <c r="AB44" s="126"/>
      <c r="AC44" s="126"/>
      <c r="AD44" s="126"/>
      <c r="AE44" s="158"/>
      <c r="AF44" s="126"/>
      <c r="AG44" s="126"/>
      <c r="AH44" s="126"/>
      <c r="AI44" s="126"/>
      <c r="AJ44" s="18"/>
    </row>
    <row r="45" spans="1:36" ht="136.5" customHeight="1" x14ac:dyDescent="0.25">
      <c r="A45" s="357"/>
      <c r="B45" s="125" t="s">
        <v>293</v>
      </c>
      <c r="C45" s="126" t="s">
        <v>294</v>
      </c>
      <c r="D45" s="135" t="s">
        <v>172</v>
      </c>
      <c r="E45" s="127"/>
      <c r="F45" s="121">
        <v>42856</v>
      </c>
      <c r="G45" s="121">
        <v>44682</v>
      </c>
      <c r="H45" s="140" t="s">
        <v>173</v>
      </c>
      <c r="I45" s="129">
        <v>350000</v>
      </c>
      <c r="J45" s="126" t="s">
        <v>126</v>
      </c>
      <c r="K45" s="127"/>
      <c r="L45" s="127"/>
      <c r="M45" s="127"/>
      <c r="N45" s="120"/>
      <c r="O45" s="120"/>
      <c r="P45" s="120"/>
      <c r="Q45" s="120" t="s">
        <v>54</v>
      </c>
      <c r="R45" s="120"/>
      <c r="S45" s="64"/>
      <c r="T45" s="138" t="s">
        <v>295</v>
      </c>
      <c r="U45" s="138" t="s">
        <v>296</v>
      </c>
      <c r="V45" s="138" t="s">
        <v>297</v>
      </c>
      <c r="W45" s="140" t="s">
        <v>173</v>
      </c>
      <c r="X45" s="138" t="s">
        <v>176</v>
      </c>
      <c r="Y45" s="126"/>
      <c r="Z45" s="126"/>
      <c r="AA45" s="126"/>
      <c r="AB45" s="126"/>
      <c r="AC45" s="126"/>
      <c r="AD45" s="126"/>
      <c r="AE45" s="158"/>
      <c r="AF45" s="126"/>
      <c r="AG45" s="126"/>
      <c r="AH45" s="126"/>
      <c r="AI45" s="126"/>
      <c r="AJ45" s="18"/>
    </row>
    <row r="46" spans="1:36" ht="66" customHeight="1" x14ac:dyDescent="0.25">
      <c r="A46" s="357"/>
      <c r="B46" s="125" t="s">
        <v>298</v>
      </c>
      <c r="C46" s="126" t="s">
        <v>299</v>
      </c>
      <c r="D46" s="132" t="s">
        <v>300</v>
      </c>
      <c r="E46" s="127"/>
      <c r="F46" s="121">
        <v>42856</v>
      </c>
      <c r="G46" s="121">
        <v>44682</v>
      </c>
      <c r="H46" s="140" t="s">
        <v>159</v>
      </c>
      <c r="I46" s="123">
        <v>1500000</v>
      </c>
      <c r="J46" s="126" t="s">
        <v>301</v>
      </c>
      <c r="K46" s="127"/>
      <c r="L46" s="127"/>
      <c r="M46" s="127"/>
      <c r="N46" s="120"/>
      <c r="O46" s="120"/>
      <c r="P46" s="120"/>
      <c r="Q46" s="120" t="s">
        <v>54</v>
      </c>
      <c r="R46" s="120"/>
      <c r="S46" s="64"/>
      <c r="T46" s="138" t="s">
        <v>302</v>
      </c>
      <c r="U46" s="138" t="s">
        <v>300</v>
      </c>
      <c r="V46" s="126"/>
      <c r="W46" s="140" t="s">
        <v>159</v>
      </c>
      <c r="X46" s="126"/>
      <c r="Y46" s="126"/>
      <c r="Z46" s="126"/>
      <c r="AA46" s="126"/>
      <c r="AB46" s="126"/>
      <c r="AC46" s="126"/>
      <c r="AD46" s="126"/>
      <c r="AE46" s="158"/>
      <c r="AF46" s="126"/>
      <c r="AG46" s="126"/>
      <c r="AH46" s="126"/>
      <c r="AI46" s="126"/>
      <c r="AJ46" s="18"/>
    </row>
    <row r="47" spans="1:36" ht="90.75" customHeight="1" x14ac:dyDescent="0.25">
      <c r="A47" s="358" t="s">
        <v>303</v>
      </c>
      <c r="B47" s="125" t="s">
        <v>304</v>
      </c>
      <c r="C47" s="126" t="s">
        <v>305</v>
      </c>
      <c r="D47" s="135" t="s">
        <v>287</v>
      </c>
      <c r="E47" s="127"/>
      <c r="F47" s="121">
        <v>42856</v>
      </c>
      <c r="G47" s="121">
        <v>44682</v>
      </c>
      <c r="H47" s="126" t="s">
        <v>291</v>
      </c>
      <c r="I47" s="129">
        <v>150000</v>
      </c>
      <c r="J47" s="126" t="s">
        <v>306</v>
      </c>
      <c r="K47" s="127"/>
      <c r="L47" s="127"/>
      <c r="M47" s="127"/>
      <c r="N47" s="120"/>
      <c r="O47" s="120"/>
      <c r="P47" s="120"/>
      <c r="Q47" s="120" t="s">
        <v>54</v>
      </c>
      <c r="R47" s="120"/>
      <c r="S47" s="64"/>
      <c r="T47" s="126"/>
      <c r="U47" s="151" t="s">
        <v>307</v>
      </c>
      <c r="V47" s="126"/>
      <c r="W47" s="126" t="s">
        <v>291</v>
      </c>
      <c r="X47" s="126"/>
      <c r="Y47" s="126"/>
      <c r="Z47" s="126"/>
      <c r="AA47" s="126"/>
      <c r="AB47" s="126"/>
      <c r="AC47" s="126"/>
      <c r="AD47" s="126"/>
      <c r="AE47" s="158"/>
      <c r="AF47" s="126" t="s">
        <v>308</v>
      </c>
      <c r="AG47" s="126"/>
      <c r="AH47" s="126"/>
      <c r="AI47" s="126"/>
      <c r="AJ47" s="18"/>
    </row>
    <row r="48" spans="1:36" ht="150" customHeight="1" x14ac:dyDescent="0.25">
      <c r="A48" s="357"/>
      <c r="B48" s="125" t="s">
        <v>309</v>
      </c>
      <c r="C48" s="126" t="s">
        <v>310</v>
      </c>
      <c r="D48" s="139" t="s">
        <v>260</v>
      </c>
      <c r="E48" s="127"/>
      <c r="F48" s="121">
        <v>42856</v>
      </c>
      <c r="G48" s="121">
        <v>44682</v>
      </c>
      <c r="H48" s="126" t="s">
        <v>270</v>
      </c>
      <c r="I48" s="129" t="s">
        <v>271</v>
      </c>
      <c r="J48" s="126" t="s">
        <v>311</v>
      </c>
      <c r="K48" s="127"/>
      <c r="L48" s="127"/>
      <c r="M48" s="127"/>
      <c r="N48" s="120"/>
      <c r="O48" s="120"/>
      <c r="P48" s="120" t="s">
        <v>54</v>
      </c>
      <c r="Q48" s="120"/>
      <c r="R48" s="120"/>
      <c r="S48" s="64"/>
      <c r="T48" s="138" t="s">
        <v>312</v>
      </c>
      <c r="U48" s="126"/>
      <c r="V48" s="126"/>
      <c r="W48" s="126" t="s">
        <v>270</v>
      </c>
      <c r="X48" s="138" t="s">
        <v>313</v>
      </c>
      <c r="Y48" s="126"/>
      <c r="Z48" s="126"/>
      <c r="AA48" s="126"/>
      <c r="AB48" s="138"/>
      <c r="AC48" s="138"/>
      <c r="AD48" s="126"/>
      <c r="AE48" s="158">
        <v>0</v>
      </c>
      <c r="AF48" s="126"/>
      <c r="AG48" s="126"/>
      <c r="AH48" s="126"/>
      <c r="AI48" s="126" t="s">
        <v>218</v>
      </c>
      <c r="AJ48" s="18"/>
    </row>
    <row r="49" spans="1:36" ht="151.5" customHeight="1" x14ac:dyDescent="0.25">
      <c r="A49" s="357"/>
      <c r="B49" s="125" t="s">
        <v>314</v>
      </c>
      <c r="C49" s="126" t="s">
        <v>315</v>
      </c>
      <c r="D49" s="150" t="s">
        <v>260</v>
      </c>
      <c r="E49" s="127"/>
      <c r="F49" s="121">
        <v>42856</v>
      </c>
      <c r="G49" s="121">
        <v>44682</v>
      </c>
      <c r="H49" s="126" t="s">
        <v>250</v>
      </c>
      <c r="I49" s="123" t="s">
        <v>316</v>
      </c>
      <c r="J49" s="126" t="s">
        <v>317</v>
      </c>
      <c r="K49" s="127"/>
      <c r="L49" s="127"/>
      <c r="M49" s="127"/>
      <c r="N49" s="120"/>
      <c r="O49" s="120"/>
      <c r="P49" s="120"/>
      <c r="Q49" s="120" t="s">
        <v>54</v>
      </c>
      <c r="R49" s="120"/>
      <c r="S49" s="64"/>
      <c r="T49" s="138" t="s">
        <v>318</v>
      </c>
      <c r="U49" s="138" t="s">
        <v>319</v>
      </c>
      <c r="V49" s="138" t="s">
        <v>320</v>
      </c>
      <c r="W49" s="126" t="s">
        <v>250</v>
      </c>
      <c r="X49" s="138" t="s">
        <v>321</v>
      </c>
      <c r="Y49" s="126"/>
      <c r="Z49" s="126"/>
      <c r="AA49" s="126"/>
      <c r="AB49" s="126"/>
      <c r="AC49" s="126"/>
      <c r="AD49" s="126"/>
      <c r="AE49" s="158">
        <v>0</v>
      </c>
      <c r="AF49" s="138" t="s">
        <v>322</v>
      </c>
      <c r="AG49" s="126"/>
      <c r="AH49" s="126"/>
      <c r="AI49" s="126" t="s">
        <v>323</v>
      </c>
      <c r="AJ49" s="18"/>
    </row>
    <row r="50" spans="1:36" ht="63.75" customHeight="1" x14ac:dyDescent="0.25">
      <c r="A50" s="357"/>
      <c r="B50" s="125" t="s">
        <v>324</v>
      </c>
      <c r="C50" s="126" t="s">
        <v>325</v>
      </c>
      <c r="D50" s="150" t="s">
        <v>260</v>
      </c>
      <c r="E50" s="127"/>
      <c r="F50" s="121">
        <v>42856</v>
      </c>
      <c r="G50" s="121">
        <v>44682</v>
      </c>
      <c r="H50" s="126" t="s">
        <v>326</v>
      </c>
      <c r="I50" s="152" t="s">
        <v>327</v>
      </c>
      <c r="J50" s="126" t="s">
        <v>328</v>
      </c>
      <c r="K50" s="127"/>
      <c r="L50" s="127"/>
      <c r="M50" s="127"/>
      <c r="N50" s="120"/>
      <c r="O50" s="120"/>
      <c r="P50" s="120"/>
      <c r="Q50" s="120" t="s">
        <v>54</v>
      </c>
      <c r="R50" s="120"/>
      <c r="S50" s="64"/>
      <c r="T50" s="138" t="s">
        <v>329</v>
      </c>
      <c r="U50" s="126"/>
      <c r="V50" s="126"/>
      <c r="W50" s="126" t="s">
        <v>326</v>
      </c>
      <c r="X50" s="126"/>
      <c r="Y50" s="126"/>
      <c r="Z50" s="126"/>
      <c r="AA50" s="126"/>
      <c r="AB50" s="126"/>
      <c r="AC50" s="126"/>
      <c r="AD50" s="126"/>
      <c r="AE50" s="158">
        <v>0</v>
      </c>
      <c r="AF50" s="126"/>
      <c r="AG50" s="126"/>
      <c r="AH50" s="126"/>
      <c r="AI50" s="126" t="s">
        <v>218</v>
      </c>
      <c r="AJ50" s="18"/>
    </row>
    <row r="51" spans="1:36" ht="83.25" customHeight="1" x14ac:dyDescent="0.25">
      <c r="A51" s="358" t="s">
        <v>330</v>
      </c>
      <c r="B51" s="125" t="s">
        <v>331</v>
      </c>
      <c r="C51" s="126" t="s">
        <v>332</v>
      </c>
      <c r="D51" s="135" t="s">
        <v>333</v>
      </c>
      <c r="E51" s="127"/>
      <c r="F51" s="121">
        <v>42856</v>
      </c>
      <c r="G51" s="121">
        <v>44682</v>
      </c>
      <c r="H51" s="126" t="s">
        <v>66</v>
      </c>
      <c r="I51" s="129">
        <v>40000</v>
      </c>
      <c r="J51" s="126" t="s">
        <v>334</v>
      </c>
      <c r="K51" s="127"/>
      <c r="L51" s="127"/>
      <c r="M51" s="127"/>
      <c r="N51" s="120"/>
      <c r="O51" s="120" t="s">
        <v>54</v>
      </c>
      <c r="P51" s="120"/>
      <c r="Q51" s="120"/>
      <c r="R51" s="120"/>
      <c r="S51" s="64"/>
      <c r="T51" s="138" t="s">
        <v>335</v>
      </c>
      <c r="U51" s="138" t="s">
        <v>336</v>
      </c>
      <c r="V51" s="138" t="s">
        <v>337</v>
      </c>
      <c r="W51" s="126" t="s">
        <v>66</v>
      </c>
      <c r="X51" s="138" t="s">
        <v>338</v>
      </c>
      <c r="Y51" s="126"/>
      <c r="Z51" s="126"/>
      <c r="AA51" s="126"/>
      <c r="AB51" s="126"/>
      <c r="AC51" s="126"/>
      <c r="AD51" s="126"/>
      <c r="AE51" s="158"/>
      <c r="AF51" s="126"/>
      <c r="AG51" s="126"/>
      <c r="AH51" s="126"/>
      <c r="AI51" s="126"/>
      <c r="AJ51" s="18"/>
    </row>
    <row r="52" spans="1:36" ht="122.25" customHeight="1" x14ac:dyDescent="0.25">
      <c r="A52" s="357"/>
      <c r="B52" s="125" t="s">
        <v>339</v>
      </c>
      <c r="C52" s="126" t="s">
        <v>340</v>
      </c>
      <c r="D52" s="135" t="s">
        <v>341</v>
      </c>
      <c r="E52" s="127"/>
      <c r="F52" s="121">
        <v>42856</v>
      </c>
      <c r="G52" s="121">
        <v>44682</v>
      </c>
      <c r="H52" s="126" t="s">
        <v>342</v>
      </c>
      <c r="I52" s="129">
        <v>40000</v>
      </c>
      <c r="J52" s="126" t="s">
        <v>343</v>
      </c>
      <c r="K52" s="127"/>
      <c r="L52" s="127"/>
      <c r="M52" s="127"/>
      <c r="N52" s="120"/>
      <c r="O52" s="120" t="s">
        <v>54</v>
      </c>
      <c r="P52" s="120"/>
      <c r="Q52" s="120"/>
      <c r="R52" s="120"/>
      <c r="S52" s="64"/>
      <c r="T52" s="138" t="s">
        <v>344</v>
      </c>
      <c r="U52" s="126"/>
      <c r="V52" s="138" t="s">
        <v>345</v>
      </c>
      <c r="W52" s="126" t="s">
        <v>342</v>
      </c>
      <c r="X52" s="126"/>
      <c r="Y52" s="126"/>
      <c r="Z52" s="126"/>
      <c r="AA52" s="126"/>
      <c r="AB52" s="126"/>
      <c r="AC52" s="126"/>
      <c r="AD52" s="126" t="s">
        <v>346</v>
      </c>
      <c r="AE52" s="158"/>
      <c r="AF52" s="126"/>
      <c r="AG52" s="126"/>
      <c r="AH52" s="126"/>
      <c r="AI52" s="126"/>
      <c r="AJ52" s="18"/>
    </row>
    <row r="53" spans="1:36" ht="129.75" customHeight="1" x14ac:dyDescent="0.25">
      <c r="A53" s="357"/>
      <c r="B53" s="125" t="s">
        <v>347</v>
      </c>
      <c r="C53" s="126" t="s">
        <v>348</v>
      </c>
      <c r="D53" s="132" t="s">
        <v>349</v>
      </c>
      <c r="E53" s="127"/>
      <c r="F53" s="121">
        <v>42856</v>
      </c>
      <c r="G53" s="121">
        <v>43586</v>
      </c>
      <c r="H53" s="126" t="s">
        <v>350</v>
      </c>
      <c r="I53" s="123">
        <v>15000</v>
      </c>
      <c r="J53" s="126" t="s">
        <v>351</v>
      </c>
      <c r="K53" s="127"/>
      <c r="L53" s="127"/>
      <c r="M53" s="127"/>
      <c r="N53" s="120"/>
      <c r="O53" s="120"/>
      <c r="P53" s="120" t="s">
        <v>54</v>
      </c>
      <c r="Q53" s="120"/>
      <c r="R53" s="120"/>
      <c r="S53" s="64"/>
      <c r="T53" s="138" t="s">
        <v>352</v>
      </c>
      <c r="U53" s="138" t="s">
        <v>353</v>
      </c>
      <c r="V53" s="138" t="s">
        <v>354</v>
      </c>
      <c r="W53" s="126" t="s">
        <v>66</v>
      </c>
      <c r="X53" s="138"/>
      <c r="Y53" s="126"/>
      <c r="Z53" s="126"/>
      <c r="AA53" s="126"/>
      <c r="AB53" s="126"/>
      <c r="AC53" s="153">
        <v>44682</v>
      </c>
      <c r="AD53" s="138" t="s">
        <v>355</v>
      </c>
      <c r="AE53" s="158"/>
      <c r="AF53" s="126"/>
      <c r="AG53" s="126"/>
      <c r="AH53" s="126"/>
      <c r="AI53" s="126"/>
      <c r="AJ53" s="18"/>
    </row>
    <row r="54" spans="1:36" ht="93.75" customHeight="1" x14ac:dyDescent="0.25">
      <c r="A54" s="357"/>
      <c r="B54" s="125" t="s">
        <v>356</v>
      </c>
      <c r="C54" s="126" t="s">
        <v>357</v>
      </c>
      <c r="D54" s="135" t="s">
        <v>358</v>
      </c>
      <c r="E54" s="127"/>
      <c r="F54" s="121">
        <v>42856</v>
      </c>
      <c r="G54" s="121">
        <v>44317</v>
      </c>
      <c r="H54" s="126" t="s">
        <v>99</v>
      </c>
      <c r="I54" s="129">
        <v>10000</v>
      </c>
      <c r="J54" s="126" t="s">
        <v>359</v>
      </c>
      <c r="K54" s="127"/>
      <c r="L54" s="127"/>
      <c r="M54" s="127"/>
      <c r="N54" s="120"/>
      <c r="O54" s="120"/>
      <c r="P54" s="120"/>
      <c r="Q54" s="120" t="s">
        <v>54</v>
      </c>
      <c r="R54" s="120"/>
      <c r="S54" s="64"/>
      <c r="T54" s="126" t="s">
        <v>208</v>
      </c>
      <c r="U54" s="126" t="s">
        <v>360</v>
      </c>
      <c r="V54" s="126"/>
      <c r="W54" s="126" t="s">
        <v>99</v>
      </c>
      <c r="X54" s="126"/>
      <c r="Y54" s="126"/>
      <c r="Z54" s="126"/>
      <c r="AA54" s="126"/>
      <c r="AB54" s="126"/>
      <c r="AC54" s="153">
        <v>44682</v>
      </c>
      <c r="AD54" s="126"/>
      <c r="AE54" s="158"/>
      <c r="AF54" s="126"/>
      <c r="AG54" s="126"/>
      <c r="AH54" s="126"/>
      <c r="AI54" s="126"/>
    </row>
    <row r="55" spans="1:36" ht="174" customHeight="1" x14ac:dyDescent="0.25">
      <c r="A55" s="357"/>
      <c r="B55" s="125" t="s">
        <v>361</v>
      </c>
      <c r="C55" s="126" t="s">
        <v>362</v>
      </c>
      <c r="D55" s="132" t="s">
        <v>363</v>
      </c>
      <c r="E55" s="127"/>
      <c r="F55" s="121">
        <v>42856</v>
      </c>
      <c r="G55" s="121">
        <v>43221</v>
      </c>
      <c r="H55" s="126" t="s">
        <v>364</v>
      </c>
      <c r="I55" s="123">
        <v>30000</v>
      </c>
      <c r="J55" s="126" t="s">
        <v>365</v>
      </c>
      <c r="K55" s="127"/>
      <c r="L55" s="127"/>
      <c r="M55" s="127"/>
      <c r="N55" s="120"/>
      <c r="O55" s="120"/>
      <c r="P55" s="120" t="s">
        <v>54</v>
      </c>
      <c r="Q55" s="120"/>
      <c r="R55" s="120"/>
      <c r="S55" s="64"/>
      <c r="T55" s="138" t="s">
        <v>366</v>
      </c>
      <c r="U55" s="138" t="s">
        <v>367</v>
      </c>
      <c r="V55" s="138" t="s">
        <v>368</v>
      </c>
      <c r="W55" s="126" t="s">
        <v>364</v>
      </c>
      <c r="X55" s="138" t="s">
        <v>369</v>
      </c>
      <c r="Y55" s="126"/>
      <c r="Z55" s="126"/>
      <c r="AA55" s="126"/>
      <c r="AB55" s="138" t="s">
        <v>370</v>
      </c>
      <c r="AC55" s="138" t="s">
        <v>370</v>
      </c>
      <c r="AD55" s="126"/>
      <c r="AE55" s="158"/>
      <c r="AF55" s="126"/>
      <c r="AG55" s="126"/>
      <c r="AH55" s="126"/>
      <c r="AI55" s="126"/>
      <c r="AJ55" s="18"/>
    </row>
    <row r="56" spans="1:36" ht="214.5" customHeight="1" x14ac:dyDescent="0.25">
      <c r="A56" s="357"/>
      <c r="B56" s="125" t="s">
        <v>371</v>
      </c>
      <c r="C56" s="126" t="s">
        <v>372</v>
      </c>
      <c r="D56" s="132" t="s">
        <v>373</v>
      </c>
      <c r="E56" s="127"/>
      <c r="F56" s="121">
        <v>42856</v>
      </c>
      <c r="G56" s="121">
        <v>44682</v>
      </c>
      <c r="H56" s="126" t="s">
        <v>364</v>
      </c>
      <c r="I56" s="123">
        <v>75000</v>
      </c>
      <c r="J56" s="126" t="s">
        <v>374</v>
      </c>
      <c r="K56" s="127"/>
      <c r="L56" s="127"/>
      <c r="M56" s="127"/>
      <c r="N56" s="120"/>
      <c r="O56" s="120"/>
      <c r="P56" s="120" t="s">
        <v>54</v>
      </c>
      <c r="Q56" s="120"/>
      <c r="R56" s="120"/>
      <c r="S56" s="64"/>
      <c r="T56" s="138" t="s">
        <v>375</v>
      </c>
      <c r="U56" s="126"/>
      <c r="V56" s="138" t="s">
        <v>376</v>
      </c>
      <c r="W56" s="126" t="s">
        <v>364</v>
      </c>
      <c r="X56" s="138" t="s">
        <v>377</v>
      </c>
      <c r="Y56" s="126"/>
      <c r="Z56" s="126"/>
      <c r="AA56" s="126"/>
      <c r="AB56" s="126"/>
      <c r="AC56" s="126"/>
      <c r="AD56" s="126"/>
      <c r="AE56" s="158"/>
      <c r="AF56" s="126"/>
      <c r="AG56" s="126"/>
      <c r="AH56" s="126"/>
      <c r="AI56" s="126"/>
      <c r="AJ56" s="18"/>
    </row>
    <row r="57" spans="1:36" ht="80.25" customHeight="1" x14ac:dyDescent="0.25">
      <c r="A57" s="357"/>
      <c r="B57" s="125" t="s">
        <v>378</v>
      </c>
      <c r="C57" s="126" t="s">
        <v>379</v>
      </c>
      <c r="D57" s="135" t="s">
        <v>380</v>
      </c>
      <c r="E57" s="127"/>
      <c r="F57" s="121">
        <v>42856</v>
      </c>
      <c r="G57" s="121">
        <v>44682</v>
      </c>
      <c r="H57" s="126" t="s">
        <v>381</v>
      </c>
      <c r="I57" s="129">
        <v>65000</v>
      </c>
      <c r="J57" s="126" t="s">
        <v>382</v>
      </c>
      <c r="K57" s="127"/>
      <c r="L57" s="127"/>
      <c r="M57" s="127"/>
      <c r="N57" s="120"/>
      <c r="O57" s="120"/>
      <c r="P57" s="120"/>
      <c r="Q57" s="120" t="s">
        <v>54</v>
      </c>
      <c r="R57" s="120"/>
      <c r="S57" s="64"/>
      <c r="T57" s="126" t="s">
        <v>383</v>
      </c>
      <c r="U57" s="126" t="s">
        <v>384</v>
      </c>
      <c r="V57" s="126"/>
      <c r="W57" s="126" t="s">
        <v>99</v>
      </c>
      <c r="X57" s="126"/>
      <c r="Y57" s="126"/>
      <c r="Z57" s="126"/>
      <c r="AA57" s="126"/>
      <c r="AB57" s="126"/>
      <c r="AC57" s="126"/>
      <c r="AD57" s="126" t="s">
        <v>99</v>
      </c>
      <c r="AE57" s="158"/>
      <c r="AF57" s="126"/>
      <c r="AG57" s="126"/>
      <c r="AH57" s="126"/>
      <c r="AI57" s="126"/>
      <c r="AJ57" s="18"/>
    </row>
    <row r="58" spans="1:36" ht="82.5" customHeight="1" x14ac:dyDescent="0.25">
      <c r="A58" s="357"/>
      <c r="B58" s="125" t="s">
        <v>385</v>
      </c>
      <c r="C58" s="126" t="s">
        <v>386</v>
      </c>
      <c r="D58" s="135" t="s">
        <v>387</v>
      </c>
      <c r="E58" s="127"/>
      <c r="F58" s="121">
        <v>42856</v>
      </c>
      <c r="G58" s="121">
        <v>44682</v>
      </c>
      <c r="H58" s="126" t="s">
        <v>381</v>
      </c>
      <c r="I58" s="129">
        <v>45000</v>
      </c>
      <c r="J58" s="126" t="s">
        <v>382</v>
      </c>
      <c r="K58" s="127"/>
      <c r="L58" s="127"/>
      <c r="M58" s="127"/>
      <c r="N58" s="120"/>
      <c r="O58" s="120" t="s">
        <v>54</v>
      </c>
      <c r="P58" s="120"/>
      <c r="Q58" s="120"/>
      <c r="R58" s="120"/>
      <c r="S58" s="64"/>
      <c r="T58" s="126"/>
      <c r="U58" s="126"/>
      <c r="V58" s="126" t="s">
        <v>388</v>
      </c>
      <c r="W58" s="126" t="s">
        <v>389</v>
      </c>
      <c r="X58" s="126"/>
      <c r="Y58" s="126"/>
      <c r="Z58" s="126"/>
      <c r="AA58" s="126"/>
      <c r="AB58" s="126"/>
      <c r="AC58" s="126"/>
      <c r="AD58" s="126" t="s">
        <v>389</v>
      </c>
      <c r="AE58" s="158"/>
      <c r="AF58" s="126"/>
      <c r="AG58" s="126"/>
      <c r="AH58" s="126"/>
      <c r="AI58" s="126"/>
      <c r="AJ58" s="18"/>
    </row>
    <row r="59" spans="1:36" ht="159.75" customHeight="1" x14ac:dyDescent="0.25">
      <c r="A59" s="357"/>
      <c r="B59" s="125" t="s">
        <v>390</v>
      </c>
      <c r="C59" s="126" t="s">
        <v>391</v>
      </c>
      <c r="D59" s="132" t="s">
        <v>392</v>
      </c>
      <c r="E59" s="127"/>
      <c r="F59" s="121">
        <v>42856</v>
      </c>
      <c r="G59" s="121">
        <v>44682</v>
      </c>
      <c r="H59" s="126" t="s">
        <v>364</v>
      </c>
      <c r="I59" s="123">
        <v>40000</v>
      </c>
      <c r="J59" s="126" t="s">
        <v>393</v>
      </c>
      <c r="K59" s="127"/>
      <c r="L59" s="127"/>
      <c r="M59" s="127"/>
      <c r="N59" s="120"/>
      <c r="O59" s="120" t="s">
        <v>54</v>
      </c>
      <c r="P59" s="120"/>
      <c r="Q59" s="120"/>
      <c r="R59" s="120"/>
      <c r="S59" s="64"/>
      <c r="T59" s="126"/>
      <c r="U59" s="126"/>
      <c r="V59" s="138" t="s">
        <v>394</v>
      </c>
      <c r="W59" s="126" t="s">
        <v>188</v>
      </c>
      <c r="X59" s="126"/>
      <c r="Y59" s="126"/>
      <c r="Z59" s="126"/>
      <c r="AA59" s="126"/>
      <c r="AB59" s="126"/>
      <c r="AC59" s="126"/>
      <c r="AD59" s="126"/>
      <c r="AE59" s="158"/>
      <c r="AF59" s="154" t="s">
        <v>395</v>
      </c>
      <c r="AG59" s="126"/>
      <c r="AH59" s="126"/>
      <c r="AI59" s="126"/>
      <c r="AJ59" s="18"/>
    </row>
    <row r="60" spans="1:36" ht="68.25" customHeight="1" x14ac:dyDescent="0.25">
      <c r="A60" s="357"/>
      <c r="B60" s="125" t="s">
        <v>396</v>
      </c>
      <c r="C60" s="126" t="s">
        <v>397</v>
      </c>
      <c r="D60" s="135" t="s">
        <v>398</v>
      </c>
      <c r="E60" s="127"/>
      <c r="F60" s="121">
        <v>42856</v>
      </c>
      <c r="G60" s="121">
        <v>44682</v>
      </c>
      <c r="H60" s="126" t="s">
        <v>66</v>
      </c>
      <c r="I60" s="129">
        <v>60000</v>
      </c>
      <c r="J60" s="126" t="s">
        <v>67</v>
      </c>
      <c r="K60" s="127"/>
      <c r="L60" s="127"/>
      <c r="M60" s="127"/>
      <c r="N60" s="120"/>
      <c r="O60" s="120"/>
      <c r="P60" s="120"/>
      <c r="Q60" s="120" t="s">
        <v>54</v>
      </c>
      <c r="R60" s="120"/>
      <c r="S60" s="64"/>
      <c r="T60" s="138" t="s">
        <v>399</v>
      </c>
      <c r="U60" s="138" t="s">
        <v>400</v>
      </c>
      <c r="V60" s="126"/>
      <c r="W60" s="126" t="s">
        <v>66</v>
      </c>
      <c r="X60" s="126"/>
      <c r="Y60" s="126"/>
      <c r="Z60" s="126"/>
      <c r="AA60" s="126"/>
      <c r="AB60" s="126"/>
      <c r="AC60" s="126"/>
      <c r="AD60" s="126"/>
      <c r="AE60" s="158"/>
      <c r="AF60" s="126"/>
      <c r="AG60" s="126"/>
      <c r="AH60" s="126"/>
      <c r="AI60" s="126"/>
      <c r="AJ60" s="18"/>
    </row>
    <row r="61" spans="1:36" ht="69" customHeight="1" x14ac:dyDescent="0.25">
      <c r="A61" s="357"/>
      <c r="B61" s="125" t="s">
        <v>401</v>
      </c>
      <c r="C61" s="126" t="s">
        <v>402</v>
      </c>
      <c r="D61" s="132" t="s">
        <v>403</v>
      </c>
      <c r="E61" s="127"/>
      <c r="F61" s="121">
        <v>42856</v>
      </c>
      <c r="G61" s="121">
        <v>44682</v>
      </c>
      <c r="H61" s="126" t="s">
        <v>404</v>
      </c>
      <c r="I61" s="123">
        <v>10000</v>
      </c>
      <c r="J61" s="126" t="s">
        <v>405</v>
      </c>
      <c r="K61" s="127"/>
      <c r="L61" s="127"/>
      <c r="M61" s="127"/>
      <c r="N61" s="120"/>
      <c r="O61" s="120"/>
      <c r="P61" s="120" t="s">
        <v>146</v>
      </c>
      <c r="Q61" s="120"/>
      <c r="R61" s="120"/>
      <c r="S61" s="64"/>
      <c r="T61" s="126" t="s">
        <v>406</v>
      </c>
      <c r="U61" s="136" t="s">
        <v>407</v>
      </c>
      <c r="V61" s="136" t="s">
        <v>408</v>
      </c>
      <c r="W61" s="126" t="s">
        <v>409</v>
      </c>
      <c r="X61" s="136" t="s">
        <v>410</v>
      </c>
      <c r="Y61" s="126"/>
      <c r="Z61" s="126"/>
      <c r="AA61" s="126"/>
      <c r="AB61" s="126" t="s">
        <v>411</v>
      </c>
      <c r="AC61" s="126" t="s">
        <v>411</v>
      </c>
      <c r="AD61" s="126" t="s">
        <v>409</v>
      </c>
      <c r="AE61" s="159"/>
      <c r="AF61" s="155" t="s">
        <v>412</v>
      </c>
      <c r="AG61" s="126"/>
      <c r="AH61" s="126"/>
      <c r="AI61" s="126"/>
      <c r="AJ61" s="18"/>
    </row>
    <row r="62" spans="1:36" ht="71.25" customHeight="1" x14ac:dyDescent="0.25">
      <c r="A62" s="357"/>
      <c r="B62" s="125" t="s">
        <v>413</v>
      </c>
      <c r="C62" s="126" t="s">
        <v>414</v>
      </c>
      <c r="D62" s="132" t="s">
        <v>415</v>
      </c>
      <c r="E62" s="127"/>
      <c r="F62" s="121">
        <v>42856</v>
      </c>
      <c r="G62" s="121">
        <v>44682</v>
      </c>
      <c r="H62" s="126" t="s">
        <v>159</v>
      </c>
      <c r="I62" s="123">
        <v>400000</v>
      </c>
      <c r="J62" s="126" t="s">
        <v>416</v>
      </c>
      <c r="K62" s="127"/>
      <c r="L62" s="127"/>
      <c r="M62" s="127"/>
      <c r="N62" s="120"/>
      <c r="O62" s="120"/>
      <c r="P62" s="120"/>
      <c r="Q62" s="120" t="s">
        <v>54</v>
      </c>
      <c r="R62" s="120"/>
      <c r="S62" s="64"/>
      <c r="T62" s="138" t="s">
        <v>417</v>
      </c>
      <c r="U62" s="138" t="s">
        <v>418</v>
      </c>
      <c r="V62" s="126"/>
      <c r="W62" s="126" t="s">
        <v>159</v>
      </c>
      <c r="X62" s="126"/>
      <c r="Y62" s="126"/>
      <c r="Z62" s="126"/>
      <c r="AA62" s="126"/>
      <c r="AB62" s="126"/>
      <c r="AC62" s="126"/>
      <c r="AD62" s="126"/>
      <c r="AE62" s="158"/>
      <c r="AF62" s="126"/>
      <c r="AG62" s="126"/>
      <c r="AH62" s="126"/>
      <c r="AI62" s="126"/>
      <c r="AJ62" s="18"/>
    </row>
    <row r="63" spans="1:36" ht="93" customHeight="1" x14ac:dyDescent="0.25">
      <c r="A63" s="357"/>
      <c r="B63" s="125" t="s">
        <v>419</v>
      </c>
      <c r="C63" s="126" t="s">
        <v>420</v>
      </c>
      <c r="D63" s="132" t="s">
        <v>421</v>
      </c>
      <c r="E63" s="127"/>
      <c r="F63" s="121">
        <v>42856</v>
      </c>
      <c r="G63" s="121">
        <v>44682</v>
      </c>
      <c r="H63" s="126" t="s">
        <v>326</v>
      </c>
      <c r="I63" s="123">
        <v>25000</v>
      </c>
      <c r="J63" s="126" t="s">
        <v>422</v>
      </c>
      <c r="K63" s="127"/>
      <c r="L63" s="127"/>
      <c r="M63" s="127"/>
      <c r="N63" s="120"/>
      <c r="O63" s="120"/>
      <c r="P63" s="120"/>
      <c r="Q63" s="120" t="s">
        <v>54</v>
      </c>
      <c r="R63" s="120"/>
      <c r="S63" s="64"/>
      <c r="T63" s="138" t="s">
        <v>417</v>
      </c>
      <c r="U63" s="126" t="s">
        <v>423</v>
      </c>
      <c r="V63" s="126"/>
      <c r="W63" s="126" t="s">
        <v>326</v>
      </c>
      <c r="X63" s="126"/>
      <c r="Y63" s="126" t="s">
        <v>424</v>
      </c>
      <c r="Z63" s="126"/>
      <c r="AA63" s="126"/>
      <c r="AB63" s="126"/>
      <c r="AC63" s="126"/>
      <c r="AD63" s="126"/>
      <c r="AE63" s="158"/>
      <c r="AF63" s="126"/>
      <c r="AG63" s="126"/>
      <c r="AH63" s="126"/>
      <c r="AI63" s="126"/>
      <c r="AJ63" s="18"/>
    </row>
    <row r="64" spans="1:36" ht="95.25" customHeight="1" x14ac:dyDescent="0.25">
      <c r="A64" s="357"/>
      <c r="B64" s="125" t="s">
        <v>425</v>
      </c>
      <c r="C64" s="126" t="s">
        <v>426</v>
      </c>
      <c r="D64" s="132" t="s">
        <v>427</v>
      </c>
      <c r="E64" s="127"/>
      <c r="F64" s="121">
        <v>42856</v>
      </c>
      <c r="G64" s="121">
        <v>44682</v>
      </c>
      <c r="H64" s="126" t="s">
        <v>428</v>
      </c>
      <c r="I64" s="123">
        <v>10000</v>
      </c>
      <c r="J64" s="126" t="s">
        <v>429</v>
      </c>
      <c r="K64" s="127"/>
      <c r="L64" s="127"/>
      <c r="M64" s="127"/>
      <c r="N64" s="120"/>
      <c r="O64" s="120"/>
      <c r="P64" s="120"/>
      <c r="Q64" s="120" t="s">
        <v>54</v>
      </c>
      <c r="R64" s="120"/>
      <c r="S64" s="64"/>
      <c r="T64" s="138" t="s">
        <v>417</v>
      </c>
      <c r="U64" s="126" t="s">
        <v>430</v>
      </c>
      <c r="V64" s="126"/>
      <c r="W64" s="126" t="s">
        <v>326</v>
      </c>
      <c r="X64" s="126"/>
      <c r="Y64" s="126"/>
      <c r="Z64" s="126"/>
      <c r="AA64" s="126"/>
      <c r="AB64" s="126"/>
      <c r="AC64" s="126"/>
      <c r="AD64" s="126" t="s">
        <v>326</v>
      </c>
      <c r="AE64" s="158"/>
      <c r="AF64" s="126" t="s">
        <v>431</v>
      </c>
      <c r="AG64" s="126"/>
      <c r="AH64" s="126"/>
      <c r="AI64" s="126"/>
      <c r="AJ64" s="18"/>
    </row>
    <row r="65" spans="1:36" ht="110.25" customHeight="1" x14ac:dyDescent="0.25">
      <c r="A65" s="357"/>
      <c r="B65" s="125" t="s">
        <v>432</v>
      </c>
      <c r="C65" s="126" t="s">
        <v>433</v>
      </c>
      <c r="D65" s="150" t="s">
        <v>282</v>
      </c>
      <c r="E65" s="127"/>
      <c r="F65" s="121">
        <v>42856</v>
      </c>
      <c r="G65" s="121">
        <v>43221</v>
      </c>
      <c r="H65" s="126" t="s">
        <v>99</v>
      </c>
      <c r="I65" s="123">
        <v>25000</v>
      </c>
      <c r="J65" s="126" t="s">
        <v>434</v>
      </c>
      <c r="K65" s="127"/>
      <c r="L65" s="127"/>
      <c r="M65" s="127"/>
      <c r="N65" s="120"/>
      <c r="O65" s="120"/>
      <c r="P65" s="120"/>
      <c r="Q65" s="120" t="s">
        <v>54</v>
      </c>
      <c r="R65" s="120"/>
      <c r="S65" s="64"/>
      <c r="T65" s="130" t="s">
        <v>435</v>
      </c>
      <c r="U65" s="130" t="s">
        <v>436</v>
      </c>
      <c r="V65" s="130"/>
      <c r="W65" s="126" t="s">
        <v>66</v>
      </c>
      <c r="X65" s="126"/>
      <c r="Y65" s="126"/>
      <c r="Z65" s="126"/>
      <c r="AA65" s="126"/>
      <c r="AB65" s="126"/>
      <c r="AC65" s="121">
        <v>44682</v>
      </c>
      <c r="AD65" s="126"/>
      <c r="AE65" s="158"/>
      <c r="AF65" s="126"/>
      <c r="AG65" s="126"/>
      <c r="AH65" s="126"/>
      <c r="AI65" s="126"/>
      <c r="AJ65" s="18"/>
    </row>
    <row r="66" spans="1:36" ht="102" customHeight="1" x14ac:dyDescent="0.25">
      <c r="A66" s="361"/>
      <c r="B66" s="125" t="s">
        <v>437</v>
      </c>
      <c r="C66" s="126" t="s">
        <v>438</v>
      </c>
      <c r="D66" s="135" t="s">
        <v>439</v>
      </c>
      <c r="E66" s="127"/>
      <c r="F66" s="121">
        <v>42856</v>
      </c>
      <c r="G66" s="121">
        <v>42917</v>
      </c>
      <c r="H66" s="126" t="s">
        <v>440</v>
      </c>
      <c r="I66" s="129">
        <v>0</v>
      </c>
      <c r="J66" s="126" t="s">
        <v>441</v>
      </c>
      <c r="K66" s="127"/>
      <c r="L66" s="127"/>
      <c r="M66" s="127"/>
      <c r="N66" s="120"/>
      <c r="O66" s="120" t="s">
        <v>146</v>
      </c>
      <c r="P66" s="120"/>
      <c r="Q66" s="120"/>
      <c r="R66" s="120"/>
      <c r="S66" s="64"/>
      <c r="T66" s="126"/>
      <c r="U66" s="126"/>
      <c r="V66" s="126" t="s">
        <v>442</v>
      </c>
      <c r="W66" s="126" t="s">
        <v>188</v>
      </c>
      <c r="X66" s="126"/>
      <c r="Y66" s="126"/>
      <c r="Z66" s="126"/>
      <c r="AA66" s="126"/>
      <c r="AB66" s="126"/>
      <c r="AC66" s="121">
        <v>44682</v>
      </c>
      <c r="AD66" s="126" t="s">
        <v>188</v>
      </c>
      <c r="AE66" s="158"/>
      <c r="AF66" s="126"/>
      <c r="AG66" s="126"/>
      <c r="AH66" s="126"/>
      <c r="AI66" s="126" t="s">
        <v>218</v>
      </c>
      <c r="AJ66" s="18"/>
    </row>
    <row r="67" spans="1:36" x14ac:dyDescent="0.25">
      <c r="AJ67" s="18"/>
    </row>
    <row r="68" spans="1:36" x14ac:dyDescent="0.25">
      <c r="B68" s="66"/>
      <c r="AJ68" s="18"/>
    </row>
    <row r="69" spans="1:36" ht="15.75" thickBot="1" x14ac:dyDescent="0.3">
      <c r="L69" s="75"/>
      <c r="AJ69" s="18"/>
    </row>
    <row r="70" spans="1:36" ht="26.25" customHeight="1" thickBot="1" x14ac:dyDescent="0.3">
      <c r="A70" s="71" t="s">
        <v>443</v>
      </c>
      <c r="B70" s="72"/>
      <c r="C70" s="72"/>
      <c r="D70" s="72"/>
      <c r="E70" s="72"/>
      <c r="F70" s="115"/>
      <c r="G70" s="115"/>
      <c r="H70" s="72"/>
      <c r="I70" s="113"/>
      <c r="J70" s="72"/>
      <c r="K70" s="72"/>
      <c r="L70" s="74"/>
      <c r="M70" s="73"/>
      <c r="AJ70" s="18"/>
    </row>
    <row r="71" spans="1:36" ht="26.25" customHeight="1" thickBot="1" x14ac:dyDescent="0.3">
      <c r="A71" s="50"/>
      <c r="B71" s="51"/>
      <c r="C71" s="51"/>
      <c r="D71" s="52"/>
      <c r="E71" s="52"/>
      <c r="F71" s="116"/>
      <c r="G71" s="116"/>
      <c r="H71" s="52"/>
      <c r="I71" s="114"/>
      <c r="J71" s="52"/>
      <c r="K71" s="52"/>
      <c r="L71" s="52"/>
      <c r="M71" s="52"/>
      <c r="N71" s="52"/>
      <c r="AJ71" s="18"/>
    </row>
    <row r="72" spans="1:36" ht="43.5" customHeight="1" thickBot="1" x14ac:dyDescent="0.3">
      <c r="A72" s="56" t="s">
        <v>444</v>
      </c>
      <c r="B72" s="57"/>
      <c r="C72" s="58">
        <f>COUNTA(C76:C84,C88:C96,C100:C108,C112:C120)</f>
        <v>0</v>
      </c>
      <c r="AJ72" s="18"/>
    </row>
    <row r="73" spans="1:36" x14ac:dyDescent="0.25">
      <c r="AJ73" s="18"/>
    </row>
    <row r="74" spans="1:36" ht="15.75" x14ac:dyDescent="0.25">
      <c r="A74" s="328" t="s">
        <v>445</v>
      </c>
      <c r="B74" s="330" t="s">
        <v>12</v>
      </c>
      <c r="C74" s="330" t="s">
        <v>13</v>
      </c>
      <c r="D74" s="330" t="s">
        <v>14</v>
      </c>
      <c r="E74" s="331" t="s">
        <v>15</v>
      </c>
      <c r="F74" s="330" t="s">
        <v>16</v>
      </c>
      <c r="G74" s="330"/>
      <c r="H74" s="330" t="s">
        <v>17</v>
      </c>
      <c r="I74" s="331" t="s">
        <v>18</v>
      </c>
      <c r="J74" s="333" t="s">
        <v>19</v>
      </c>
      <c r="K74" s="333" t="s">
        <v>20</v>
      </c>
      <c r="L74" s="333"/>
      <c r="M74" s="333" t="s">
        <v>21</v>
      </c>
      <c r="N74" s="49"/>
      <c r="AJ74" s="18"/>
    </row>
    <row r="75" spans="1:36" ht="31.5" x14ac:dyDescent="0.25">
      <c r="A75" s="329"/>
      <c r="B75" s="330"/>
      <c r="C75" s="330"/>
      <c r="D75" s="330"/>
      <c r="E75" s="331"/>
      <c r="F75" s="53" t="s">
        <v>44</v>
      </c>
      <c r="G75" s="53" t="s">
        <v>45</v>
      </c>
      <c r="H75" s="330"/>
      <c r="I75" s="331"/>
      <c r="J75" s="333"/>
      <c r="K75" s="100" t="s">
        <v>46</v>
      </c>
      <c r="L75" s="100" t="s">
        <v>47</v>
      </c>
      <c r="M75" s="333"/>
      <c r="N75" s="2"/>
      <c r="AJ75" s="18"/>
    </row>
    <row r="76" spans="1:36" x14ac:dyDescent="0.25">
      <c r="A76" s="48" t="s">
        <v>446</v>
      </c>
      <c r="B76" s="48"/>
      <c r="C76" s="65"/>
      <c r="D76" s="65"/>
      <c r="E76" s="65"/>
      <c r="F76" s="48"/>
      <c r="G76" s="48"/>
      <c r="H76" s="65"/>
      <c r="I76" s="112"/>
      <c r="J76" s="62"/>
      <c r="K76" s="62"/>
      <c r="L76" s="62"/>
      <c r="M76" s="62"/>
      <c r="N76" s="2"/>
      <c r="AJ76" s="18"/>
    </row>
    <row r="77" spans="1:36" x14ac:dyDescent="0.25">
      <c r="A77" s="48"/>
      <c r="B77" s="48"/>
      <c r="C77" s="65"/>
      <c r="D77" s="65"/>
      <c r="E77" s="65"/>
      <c r="F77" s="48"/>
      <c r="G77" s="48"/>
      <c r="H77" s="65"/>
      <c r="I77" s="112"/>
      <c r="J77" s="65"/>
      <c r="K77" s="65"/>
      <c r="L77" s="65"/>
      <c r="M77" s="65"/>
      <c r="N77" s="2"/>
      <c r="AJ77" s="18"/>
    </row>
    <row r="78" spans="1:36" x14ac:dyDescent="0.25">
      <c r="A78" s="48"/>
      <c r="B78" s="48"/>
      <c r="C78" s="65"/>
      <c r="D78" s="65"/>
      <c r="E78" s="65"/>
      <c r="F78" s="48"/>
      <c r="G78" s="48"/>
      <c r="H78" s="65"/>
      <c r="I78" s="112"/>
      <c r="J78" s="65"/>
      <c r="K78" s="65"/>
      <c r="L78" s="65"/>
      <c r="M78" s="65"/>
      <c r="N78" s="2"/>
      <c r="AJ78" s="18"/>
    </row>
    <row r="79" spans="1:36" x14ac:dyDescent="0.25">
      <c r="A79" s="48"/>
      <c r="B79" s="48"/>
      <c r="C79" s="65"/>
      <c r="D79" s="65"/>
      <c r="E79" s="65"/>
      <c r="F79" s="48"/>
      <c r="G79" s="48"/>
      <c r="H79" s="65"/>
      <c r="I79" s="112"/>
      <c r="J79" s="65"/>
      <c r="K79" s="65"/>
      <c r="L79" s="65"/>
      <c r="M79" s="65"/>
      <c r="N79" s="2"/>
      <c r="AJ79" s="18"/>
    </row>
    <row r="80" spans="1:36" x14ac:dyDescent="0.25">
      <c r="A80" s="48"/>
      <c r="B80" s="48"/>
      <c r="C80" s="65"/>
      <c r="D80" s="65"/>
      <c r="E80" s="65"/>
      <c r="F80" s="48"/>
      <c r="G80" s="48"/>
      <c r="H80" s="65"/>
      <c r="I80" s="112"/>
      <c r="J80" s="65"/>
      <c r="K80" s="65"/>
      <c r="L80" s="65"/>
      <c r="M80" s="65"/>
      <c r="N80" s="2"/>
      <c r="AJ80" s="18"/>
    </row>
    <row r="81" spans="1:36" x14ac:dyDescent="0.25">
      <c r="A81" s="48"/>
      <c r="B81" s="48"/>
      <c r="C81" s="65"/>
      <c r="D81" s="65"/>
      <c r="E81" s="65"/>
      <c r="F81" s="48"/>
      <c r="G81" s="48"/>
      <c r="H81" s="65"/>
      <c r="I81" s="112"/>
      <c r="J81" s="65"/>
      <c r="K81" s="65"/>
      <c r="L81" s="65"/>
      <c r="M81" s="65"/>
      <c r="N81" s="2"/>
      <c r="AJ81" s="18"/>
    </row>
    <row r="82" spans="1:36" x14ac:dyDescent="0.25">
      <c r="A82" s="48"/>
      <c r="B82" s="48"/>
      <c r="C82" s="65"/>
      <c r="D82" s="65"/>
      <c r="E82" s="65"/>
      <c r="F82" s="48"/>
      <c r="G82" s="48"/>
      <c r="H82" s="65"/>
      <c r="I82" s="112"/>
      <c r="J82" s="65"/>
      <c r="K82" s="65"/>
      <c r="L82" s="65"/>
      <c r="M82" s="65"/>
      <c r="N82" s="2"/>
      <c r="AJ82" s="18"/>
    </row>
    <row r="83" spans="1:36" x14ac:dyDescent="0.25">
      <c r="A83" s="48"/>
      <c r="B83" s="48"/>
      <c r="C83" s="65"/>
      <c r="D83" s="65"/>
      <c r="E83" s="65"/>
      <c r="F83" s="48"/>
      <c r="G83" s="48"/>
      <c r="H83" s="65"/>
      <c r="I83" s="112"/>
      <c r="J83" s="65"/>
      <c r="K83" s="65"/>
      <c r="L83" s="65"/>
      <c r="M83" s="65"/>
      <c r="N83" s="2"/>
      <c r="AJ83" s="18"/>
    </row>
    <row r="84" spans="1:36" x14ac:dyDescent="0.25">
      <c r="A84" s="48"/>
      <c r="B84" s="48"/>
      <c r="C84" s="65"/>
      <c r="D84" s="65"/>
      <c r="E84" s="65"/>
      <c r="F84" s="48"/>
      <c r="G84" s="48"/>
      <c r="H84" s="65"/>
      <c r="I84" s="112"/>
      <c r="J84" s="65"/>
      <c r="K84" s="65"/>
      <c r="L84" s="65"/>
      <c r="M84" s="65"/>
      <c r="N84" s="2"/>
      <c r="AJ84" s="18"/>
    </row>
    <row r="85" spans="1:36" x14ac:dyDescent="0.25">
      <c r="AJ85" s="18"/>
    </row>
    <row r="86" spans="1:36" ht="15.75" x14ac:dyDescent="0.25">
      <c r="A86" s="328" t="s">
        <v>445</v>
      </c>
      <c r="B86" s="330" t="s">
        <v>12</v>
      </c>
      <c r="C86" s="330" t="s">
        <v>13</v>
      </c>
      <c r="D86" s="330" t="s">
        <v>14</v>
      </c>
      <c r="E86" s="331" t="s">
        <v>15</v>
      </c>
      <c r="F86" s="330" t="s">
        <v>16</v>
      </c>
      <c r="G86" s="330"/>
      <c r="H86" s="330" t="s">
        <v>17</v>
      </c>
      <c r="I86" s="331" t="s">
        <v>18</v>
      </c>
      <c r="J86" s="330" t="s">
        <v>19</v>
      </c>
      <c r="K86" s="333" t="s">
        <v>20</v>
      </c>
      <c r="L86" s="333"/>
      <c r="M86" s="330" t="s">
        <v>21</v>
      </c>
      <c r="N86" s="49"/>
      <c r="AJ86" s="18"/>
    </row>
    <row r="87" spans="1:36" ht="15" customHeight="1" x14ac:dyDescent="0.25">
      <c r="A87" s="329"/>
      <c r="B87" s="330"/>
      <c r="C87" s="330"/>
      <c r="D87" s="330"/>
      <c r="E87" s="331"/>
      <c r="F87" s="53" t="s">
        <v>44</v>
      </c>
      <c r="G87" s="53" t="s">
        <v>45</v>
      </c>
      <c r="H87" s="330"/>
      <c r="I87" s="331"/>
      <c r="J87" s="330"/>
      <c r="K87" s="100" t="s">
        <v>46</v>
      </c>
      <c r="L87" s="100" t="s">
        <v>47</v>
      </c>
      <c r="M87" s="330"/>
      <c r="N87" s="2"/>
      <c r="AJ87" s="18"/>
    </row>
    <row r="88" spans="1:36" x14ac:dyDescent="0.25">
      <c r="A88" s="48" t="s">
        <v>446</v>
      </c>
      <c r="B88" s="48"/>
      <c r="C88" s="65"/>
      <c r="D88" s="65"/>
      <c r="E88" s="65"/>
      <c r="F88" s="48"/>
      <c r="G88" s="48"/>
      <c r="H88" s="65"/>
      <c r="I88" s="112"/>
      <c r="J88" s="62"/>
      <c r="K88" s="62"/>
      <c r="L88" s="62"/>
      <c r="M88" s="62"/>
      <c r="N88" s="2"/>
      <c r="AJ88" s="18"/>
    </row>
    <row r="89" spans="1:36" x14ac:dyDescent="0.25">
      <c r="A89" s="48"/>
      <c r="B89" s="48"/>
      <c r="C89" s="65"/>
      <c r="D89" s="65"/>
      <c r="E89" s="65"/>
      <c r="F89" s="48"/>
      <c r="G89" s="48"/>
      <c r="H89" s="65"/>
      <c r="I89" s="112"/>
      <c r="J89" s="65"/>
      <c r="K89" s="65"/>
      <c r="L89" s="65"/>
      <c r="M89" s="65"/>
      <c r="N89" s="2"/>
      <c r="AJ89" s="18"/>
    </row>
    <row r="90" spans="1:36" x14ac:dyDescent="0.25">
      <c r="A90" s="48"/>
      <c r="B90" s="48"/>
      <c r="C90" s="65"/>
      <c r="D90" s="65"/>
      <c r="E90" s="65"/>
      <c r="F90" s="48"/>
      <c r="G90" s="48"/>
      <c r="H90" s="65"/>
      <c r="I90" s="112"/>
      <c r="J90" s="65"/>
      <c r="K90" s="65"/>
      <c r="L90" s="65"/>
      <c r="M90" s="65"/>
      <c r="N90" s="2"/>
      <c r="AJ90" s="18"/>
    </row>
    <row r="91" spans="1:36" x14ac:dyDescent="0.25">
      <c r="A91" s="48"/>
      <c r="B91" s="48"/>
      <c r="C91" s="65"/>
      <c r="D91" s="65"/>
      <c r="E91" s="65"/>
      <c r="F91" s="48"/>
      <c r="G91" s="48"/>
      <c r="H91" s="65"/>
      <c r="I91" s="112"/>
      <c r="J91" s="65"/>
      <c r="K91" s="65"/>
      <c r="L91" s="65"/>
      <c r="M91" s="65"/>
      <c r="N91" s="2"/>
      <c r="AJ91" s="18"/>
    </row>
    <row r="92" spans="1:36" x14ac:dyDescent="0.25">
      <c r="A92" s="48"/>
      <c r="B92" s="48"/>
      <c r="C92" s="65"/>
      <c r="D92" s="65"/>
      <c r="E92" s="65"/>
      <c r="F92" s="48"/>
      <c r="G92" s="48"/>
      <c r="H92" s="65"/>
      <c r="I92" s="112"/>
      <c r="J92" s="65"/>
      <c r="K92" s="65"/>
      <c r="L92" s="65"/>
      <c r="M92" s="65"/>
      <c r="N92" s="2"/>
      <c r="AJ92" s="18"/>
    </row>
    <row r="93" spans="1:36" x14ac:dyDescent="0.25">
      <c r="A93" s="48"/>
      <c r="B93" s="48"/>
      <c r="C93" s="65"/>
      <c r="D93" s="65"/>
      <c r="E93" s="65"/>
      <c r="F93" s="48"/>
      <c r="G93" s="48"/>
      <c r="H93" s="65"/>
      <c r="I93" s="112"/>
      <c r="J93" s="65"/>
      <c r="K93" s="65"/>
      <c r="L93" s="65"/>
      <c r="M93" s="65"/>
      <c r="N93" s="2"/>
      <c r="AJ93" s="18"/>
    </row>
    <row r="94" spans="1:36" x14ac:dyDescent="0.25">
      <c r="A94" s="48"/>
      <c r="B94" s="48"/>
      <c r="C94" s="65"/>
      <c r="D94" s="65"/>
      <c r="E94" s="65"/>
      <c r="F94" s="48"/>
      <c r="G94" s="48"/>
      <c r="H94" s="65"/>
      <c r="I94" s="112"/>
      <c r="J94" s="65"/>
      <c r="K94" s="65"/>
      <c r="L94" s="65"/>
      <c r="M94" s="65"/>
      <c r="N94" s="2"/>
      <c r="AJ94" s="18"/>
    </row>
    <row r="95" spans="1:36" x14ac:dyDescent="0.25">
      <c r="A95" s="48"/>
      <c r="B95" s="48"/>
      <c r="C95" s="65"/>
      <c r="D95" s="65"/>
      <c r="E95" s="65"/>
      <c r="F95" s="48"/>
      <c r="G95" s="48"/>
      <c r="H95" s="65"/>
      <c r="I95" s="112"/>
      <c r="J95" s="65"/>
      <c r="K95" s="65"/>
      <c r="L95" s="65"/>
      <c r="M95" s="65"/>
      <c r="N95" s="2"/>
      <c r="AJ95" s="18"/>
    </row>
    <row r="96" spans="1:36" x14ac:dyDescent="0.25">
      <c r="A96" s="48"/>
      <c r="B96" s="48"/>
      <c r="C96" s="65"/>
      <c r="D96" s="65"/>
      <c r="E96" s="65"/>
      <c r="F96" s="48"/>
      <c r="G96" s="48"/>
      <c r="H96" s="65"/>
      <c r="I96" s="112"/>
      <c r="J96" s="65"/>
      <c r="K96" s="65"/>
      <c r="L96" s="65"/>
      <c r="M96" s="65"/>
      <c r="N96" s="2"/>
      <c r="AJ96" s="18"/>
    </row>
    <row r="97" spans="1:36" x14ac:dyDescent="0.25">
      <c r="AJ97" s="18"/>
    </row>
    <row r="98" spans="1:36" ht="15.75" x14ac:dyDescent="0.25">
      <c r="A98" s="328" t="s">
        <v>445</v>
      </c>
      <c r="B98" s="330" t="s">
        <v>12</v>
      </c>
      <c r="C98" s="330" t="s">
        <v>13</v>
      </c>
      <c r="D98" s="330" t="s">
        <v>14</v>
      </c>
      <c r="E98" s="331" t="s">
        <v>15</v>
      </c>
      <c r="F98" s="330" t="s">
        <v>16</v>
      </c>
      <c r="G98" s="330"/>
      <c r="H98" s="330" t="s">
        <v>17</v>
      </c>
      <c r="I98" s="331" t="s">
        <v>18</v>
      </c>
      <c r="J98" s="330" t="s">
        <v>19</v>
      </c>
      <c r="K98" s="333" t="s">
        <v>20</v>
      </c>
      <c r="L98" s="333"/>
      <c r="M98" s="330" t="s">
        <v>21</v>
      </c>
      <c r="N98" s="49"/>
      <c r="AJ98" s="18"/>
    </row>
    <row r="99" spans="1:36" ht="15" customHeight="1" x14ac:dyDescent="0.25">
      <c r="A99" s="329"/>
      <c r="B99" s="330"/>
      <c r="C99" s="330"/>
      <c r="D99" s="330"/>
      <c r="E99" s="331"/>
      <c r="F99" s="53" t="s">
        <v>44</v>
      </c>
      <c r="G99" s="53" t="s">
        <v>45</v>
      </c>
      <c r="H99" s="330"/>
      <c r="I99" s="331"/>
      <c r="J99" s="330"/>
      <c r="K99" s="100" t="s">
        <v>46</v>
      </c>
      <c r="L99" s="100" t="s">
        <v>47</v>
      </c>
      <c r="M99" s="330"/>
      <c r="N99" s="2"/>
      <c r="AJ99" s="18"/>
    </row>
    <row r="100" spans="1:36" x14ac:dyDescent="0.25">
      <c r="A100" s="48"/>
      <c r="B100" s="48"/>
      <c r="C100" s="65"/>
      <c r="D100" s="65"/>
      <c r="E100" s="65"/>
      <c r="F100" s="48"/>
      <c r="G100" s="48"/>
      <c r="H100" s="65"/>
      <c r="I100" s="112"/>
      <c r="J100" s="62"/>
      <c r="K100" s="62"/>
      <c r="L100" s="62"/>
      <c r="M100" s="62"/>
      <c r="N100" s="2"/>
      <c r="AJ100" s="18"/>
    </row>
    <row r="101" spans="1:36" x14ac:dyDescent="0.25">
      <c r="A101" s="48"/>
      <c r="B101" s="48"/>
      <c r="C101" s="65"/>
      <c r="D101" s="65"/>
      <c r="E101" s="65"/>
      <c r="F101" s="48"/>
      <c r="G101" s="48"/>
      <c r="H101" s="65"/>
      <c r="I101" s="112"/>
      <c r="J101" s="65"/>
      <c r="K101" s="65"/>
      <c r="L101" s="65"/>
      <c r="M101" s="65"/>
      <c r="N101" s="2"/>
      <c r="AJ101" s="18"/>
    </row>
    <row r="102" spans="1:36" x14ac:dyDescent="0.25">
      <c r="A102" s="48"/>
      <c r="B102" s="48"/>
      <c r="C102" s="65"/>
      <c r="D102" s="65"/>
      <c r="E102" s="65"/>
      <c r="F102" s="48"/>
      <c r="G102" s="48"/>
      <c r="H102" s="65"/>
      <c r="I102" s="112"/>
      <c r="J102" s="65"/>
      <c r="K102" s="65"/>
      <c r="L102" s="65"/>
      <c r="M102" s="65"/>
      <c r="N102" s="2"/>
      <c r="AJ102" s="18"/>
    </row>
    <row r="103" spans="1:36" x14ac:dyDescent="0.25">
      <c r="A103" s="48"/>
      <c r="B103" s="48"/>
      <c r="C103" s="65"/>
      <c r="D103" s="65"/>
      <c r="E103" s="65"/>
      <c r="F103" s="48"/>
      <c r="G103" s="48"/>
      <c r="H103" s="65"/>
      <c r="I103" s="112"/>
      <c r="J103" s="65"/>
      <c r="K103" s="65"/>
      <c r="L103" s="65"/>
      <c r="M103" s="65"/>
      <c r="N103" s="2"/>
      <c r="AJ103" s="18"/>
    </row>
    <row r="104" spans="1:36" x14ac:dyDescent="0.25">
      <c r="A104" s="48"/>
      <c r="B104" s="48"/>
      <c r="C104" s="65"/>
      <c r="D104" s="65"/>
      <c r="E104" s="65"/>
      <c r="F104" s="48"/>
      <c r="G104" s="48"/>
      <c r="H104" s="65"/>
      <c r="I104" s="112"/>
      <c r="J104" s="65"/>
      <c r="K104" s="65"/>
      <c r="L104" s="65"/>
      <c r="M104" s="65"/>
      <c r="N104" s="2"/>
      <c r="AJ104" s="18"/>
    </row>
    <row r="105" spans="1:36" x14ac:dyDescent="0.25">
      <c r="A105" s="48"/>
      <c r="B105" s="48"/>
      <c r="C105" s="65"/>
      <c r="D105" s="65"/>
      <c r="E105" s="65"/>
      <c r="F105" s="48"/>
      <c r="G105" s="48"/>
      <c r="H105" s="65"/>
      <c r="I105" s="112"/>
      <c r="J105" s="65"/>
      <c r="K105" s="65"/>
      <c r="L105" s="65"/>
      <c r="M105" s="65"/>
      <c r="N105" s="2"/>
      <c r="AJ105" s="18"/>
    </row>
    <row r="106" spans="1:36" x14ac:dyDescent="0.25">
      <c r="A106" s="48"/>
      <c r="B106" s="48"/>
      <c r="C106" s="65"/>
      <c r="D106" s="65"/>
      <c r="E106" s="65"/>
      <c r="F106" s="48"/>
      <c r="G106" s="48"/>
      <c r="H106" s="65"/>
      <c r="I106" s="112"/>
      <c r="J106" s="65"/>
      <c r="K106" s="65"/>
      <c r="L106" s="65"/>
      <c r="M106" s="65"/>
      <c r="N106" s="2"/>
      <c r="AJ106" s="18"/>
    </row>
    <row r="107" spans="1:36" x14ac:dyDescent="0.25">
      <c r="A107" s="48"/>
      <c r="B107" s="48"/>
      <c r="C107" s="65"/>
      <c r="D107" s="65"/>
      <c r="E107" s="65"/>
      <c r="F107" s="48"/>
      <c r="G107" s="48"/>
      <c r="H107" s="65"/>
      <c r="I107" s="112"/>
      <c r="J107" s="65"/>
      <c r="K107" s="65"/>
      <c r="L107" s="65"/>
      <c r="M107" s="65"/>
      <c r="N107" s="2"/>
      <c r="AJ107" s="18"/>
    </row>
    <row r="108" spans="1:36" x14ac:dyDescent="0.25">
      <c r="A108" s="48"/>
      <c r="B108" s="48"/>
      <c r="C108" s="65"/>
      <c r="D108" s="65"/>
      <c r="E108" s="65"/>
      <c r="F108" s="48"/>
      <c r="G108" s="48"/>
      <c r="H108" s="65"/>
      <c r="I108" s="112"/>
      <c r="J108" s="65"/>
      <c r="K108" s="65"/>
      <c r="L108" s="65"/>
      <c r="M108" s="65"/>
      <c r="N108" s="2"/>
      <c r="AJ108" s="18"/>
    </row>
    <row r="109" spans="1:36" x14ac:dyDescent="0.25">
      <c r="AJ109" s="18"/>
    </row>
    <row r="110" spans="1:36" ht="15.75" x14ac:dyDescent="0.25">
      <c r="A110" s="332" t="s">
        <v>447</v>
      </c>
      <c r="B110" s="330" t="s">
        <v>12</v>
      </c>
      <c r="C110" s="330" t="s">
        <v>13</v>
      </c>
      <c r="D110" s="330" t="s">
        <v>14</v>
      </c>
      <c r="E110" s="331" t="s">
        <v>15</v>
      </c>
      <c r="F110" s="330" t="s">
        <v>16</v>
      </c>
      <c r="G110" s="330"/>
      <c r="H110" s="330" t="s">
        <v>17</v>
      </c>
      <c r="I110" s="331" t="s">
        <v>18</v>
      </c>
      <c r="J110" s="330" t="s">
        <v>19</v>
      </c>
      <c r="K110" s="333" t="s">
        <v>20</v>
      </c>
      <c r="L110" s="333"/>
      <c r="M110" s="330" t="s">
        <v>21</v>
      </c>
      <c r="N110" s="49"/>
      <c r="AJ110" s="18"/>
    </row>
    <row r="111" spans="1:36" ht="31.5" x14ac:dyDescent="0.25">
      <c r="A111" s="332"/>
      <c r="B111" s="330"/>
      <c r="C111" s="330"/>
      <c r="D111" s="330"/>
      <c r="E111" s="331"/>
      <c r="F111" s="53" t="s">
        <v>44</v>
      </c>
      <c r="G111" s="53" t="s">
        <v>45</v>
      </c>
      <c r="H111" s="330"/>
      <c r="I111" s="331"/>
      <c r="J111" s="330"/>
      <c r="K111" s="100" t="s">
        <v>46</v>
      </c>
      <c r="L111" s="100" t="s">
        <v>47</v>
      </c>
      <c r="M111" s="330"/>
      <c r="N111" s="2"/>
      <c r="AJ111" s="18"/>
    </row>
    <row r="112" spans="1:36" x14ac:dyDescent="0.25">
      <c r="A112" s="48"/>
      <c r="B112" s="48"/>
      <c r="C112" s="65"/>
      <c r="D112" s="65"/>
      <c r="E112" s="65"/>
      <c r="F112" s="48"/>
      <c r="G112" s="48"/>
      <c r="H112" s="65"/>
      <c r="I112" s="112"/>
      <c r="J112" s="62"/>
      <c r="K112" s="62"/>
      <c r="L112" s="62"/>
      <c r="M112" s="62"/>
      <c r="N112" s="2"/>
      <c r="AJ112" s="18"/>
    </row>
    <row r="113" spans="1:36" x14ac:dyDescent="0.25">
      <c r="A113" s="48"/>
      <c r="B113" s="48"/>
      <c r="C113" s="65"/>
      <c r="D113" s="65"/>
      <c r="E113" s="65"/>
      <c r="F113" s="48"/>
      <c r="G113" s="48"/>
      <c r="H113" s="65"/>
      <c r="I113" s="112"/>
      <c r="J113" s="65"/>
      <c r="K113" s="65"/>
      <c r="L113" s="65"/>
      <c r="M113" s="65"/>
      <c r="N113" s="2"/>
      <c r="AJ113" s="18"/>
    </row>
    <row r="114" spans="1:36" x14ac:dyDescent="0.25">
      <c r="A114" s="48"/>
      <c r="B114" s="48"/>
      <c r="C114" s="65"/>
      <c r="D114" s="65"/>
      <c r="E114" s="65"/>
      <c r="F114" s="48"/>
      <c r="G114" s="48"/>
      <c r="H114" s="65"/>
      <c r="I114" s="112"/>
      <c r="J114" s="65"/>
      <c r="K114" s="65"/>
      <c r="L114" s="65"/>
      <c r="M114" s="65"/>
      <c r="N114" s="2"/>
      <c r="AJ114" s="18"/>
    </row>
    <row r="115" spans="1:36" x14ac:dyDescent="0.25">
      <c r="A115" s="48"/>
      <c r="B115" s="48"/>
      <c r="C115" s="65"/>
      <c r="D115" s="65"/>
      <c r="E115" s="65"/>
      <c r="F115" s="48"/>
      <c r="G115" s="48"/>
      <c r="H115" s="65"/>
      <c r="I115" s="112"/>
      <c r="J115" s="65"/>
      <c r="K115" s="65"/>
      <c r="L115" s="65"/>
      <c r="M115" s="65"/>
      <c r="N115" s="2"/>
      <c r="AJ115" s="18"/>
    </row>
    <row r="116" spans="1:36" x14ac:dyDescent="0.25">
      <c r="A116" s="48"/>
      <c r="B116" s="48"/>
      <c r="C116" s="65"/>
      <c r="D116" s="65"/>
      <c r="E116" s="65"/>
      <c r="F116" s="48"/>
      <c r="G116" s="48"/>
      <c r="H116" s="65"/>
      <c r="I116" s="112"/>
      <c r="J116" s="65"/>
      <c r="K116" s="65"/>
      <c r="L116" s="65"/>
      <c r="M116" s="65"/>
      <c r="N116" s="2"/>
      <c r="AJ116" s="18"/>
    </row>
    <row r="117" spans="1:36" x14ac:dyDescent="0.25">
      <c r="A117" s="48"/>
      <c r="B117" s="48"/>
      <c r="C117" s="65"/>
      <c r="D117" s="65"/>
      <c r="E117" s="65"/>
      <c r="F117" s="48"/>
      <c r="G117" s="48"/>
      <c r="H117" s="65"/>
      <c r="I117" s="112"/>
      <c r="J117" s="65"/>
      <c r="K117" s="65"/>
      <c r="L117" s="65"/>
      <c r="M117" s="65"/>
      <c r="N117" s="2"/>
      <c r="AJ117" s="18"/>
    </row>
    <row r="118" spans="1:36" x14ac:dyDescent="0.25">
      <c r="A118" s="48"/>
      <c r="B118" s="48"/>
      <c r="C118" s="65"/>
      <c r="D118" s="65"/>
      <c r="E118" s="65"/>
      <c r="F118" s="48"/>
      <c r="G118" s="48"/>
      <c r="H118" s="65"/>
      <c r="I118" s="112"/>
      <c r="J118" s="65"/>
      <c r="K118" s="65"/>
      <c r="L118" s="65"/>
      <c r="M118" s="65"/>
      <c r="N118" s="2"/>
      <c r="AJ118" s="18"/>
    </row>
    <row r="119" spans="1:36" x14ac:dyDescent="0.25">
      <c r="A119" s="48"/>
      <c r="B119" s="48"/>
      <c r="C119" s="65"/>
      <c r="D119" s="65"/>
      <c r="E119" s="65"/>
      <c r="F119" s="48"/>
      <c r="G119" s="48"/>
      <c r="H119" s="65"/>
      <c r="I119" s="112"/>
      <c r="J119" s="65"/>
      <c r="K119" s="65"/>
      <c r="L119" s="65"/>
      <c r="M119" s="65"/>
      <c r="N119" s="2"/>
      <c r="AJ119" s="18"/>
    </row>
    <row r="120" spans="1:36" x14ac:dyDescent="0.25">
      <c r="A120" s="48"/>
      <c r="B120" s="48"/>
      <c r="C120" s="65"/>
      <c r="D120" s="65"/>
      <c r="E120" s="65"/>
      <c r="F120" s="48"/>
      <c r="G120" s="48"/>
      <c r="H120" s="65"/>
      <c r="I120" s="112"/>
      <c r="J120" s="65"/>
      <c r="K120" s="65"/>
      <c r="L120" s="65"/>
      <c r="M120" s="65"/>
      <c r="N120" s="2"/>
      <c r="AJ120" s="18"/>
    </row>
    <row r="121" spans="1:36" x14ac:dyDescent="0.25">
      <c r="A121" s="18"/>
      <c r="B121" s="18"/>
      <c r="C121" s="18"/>
      <c r="D121" s="18"/>
      <c r="E121" s="18"/>
      <c r="F121" s="117"/>
      <c r="G121" s="117"/>
      <c r="H121" s="18"/>
      <c r="I121" s="59"/>
      <c r="J121" s="18"/>
      <c r="K121" s="18"/>
      <c r="L121" s="18"/>
      <c r="M121" s="18"/>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18"/>
    </row>
    <row r="122" spans="1:36" x14ac:dyDescent="0.25">
      <c r="A122" s="18"/>
      <c r="B122" s="18"/>
      <c r="C122" s="18"/>
      <c r="D122" s="18"/>
      <c r="E122" s="18"/>
      <c r="F122" s="117"/>
      <c r="G122" s="117"/>
      <c r="H122" s="18"/>
      <c r="I122" s="59"/>
      <c r="J122" s="18"/>
      <c r="K122" s="18"/>
      <c r="L122" s="18"/>
      <c r="M122" s="18"/>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18"/>
    </row>
  </sheetData>
  <sheetProtection algorithmName="SHA-512" hashValue="A7SkwlYtWiTjjOmjmIIU1WcRI+16zAEuUNN7bE+R474xPDeZpewqdW/mvLmp7jEz2YvOGjFVpkUnS4WlMG5ltw==" saltValue="SzCpaiTB+lFLN9I3AmpiGg==" spinCount="100000" sheet="1" objects="1" scenarios="1"/>
  <mergeCells count="91">
    <mergeCell ref="K110:L110"/>
    <mergeCell ref="AG9:AG10"/>
    <mergeCell ref="AH9:AH10"/>
    <mergeCell ref="AA9:AA10"/>
    <mergeCell ref="N8:X8"/>
    <mergeCell ref="AB9:AB10"/>
    <mergeCell ref="M110:M111"/>
    <mergeCell ref="X9:X10"/>
    <mergeCell ref="Y9:Y10"/>
    <mergeCell ref="Z9:Z10"/>
    <mergeCell ref="N9:N10"/>
    <mergeCell ref="O9:O10"/>
    <mergeCell ref="P9:P10"/>
    <mergeCell ref="Q9:Q10"/>
    <mergeCell ref="AC9:AC10"/>
    <mergeCell ref="AD9:AD10"/>
    <mergeCell ref="A47:A50"/>
    <mergeCell ref="A51:A66"/>
    <mergeCell ref="AE9:AE10"/>
    <mergeCell ref="R9:R10"/>
    <mergeCell ref="S9:S10"/>
    <mergeCell ref="T9:T10"/>
    <mergeCell ref="U9:U10"/>
    <mergeCell ref="V9:V10"/>
    <mergeCell ref="W9:W10"/>
    <mergeCell ref="H74:H75"/>
    <mergeCell ref="A8:M8"/>
    <mergeCell ref="I74:I75"/>
    <mergeCell ref="J74:J75"/>
    <mergeCell ref="M74:M75"/>
    <mergeCell ref="K74:L74"/>
    <mergeCell ref="A74:A75"/>
    <mergeCell ref="E74:E75"/>
    <mergeCell ref="F74:G74"/>
    <mergeCell ref="A11:A19"/>
    <mergeCell ref="A20:A25"/>
    <mergeCell ref="A26:A33"/>
    <mergeCell ref="A34:A37"/>
    <mergeCell ref="B9:B10"/>
    <mergeCell ref="K9:L9"/>
    <mergeCell ref="A38:A46"/>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A86:A87"/>
    <mergeCell ref="B86:B87"/>
    <mergeCell ref="C86:C87"/>
    <mergeCell ref="D86:D87"/>
    <mergeCell ref="B74:B75"/>
    <mergeCell ref="C74:C75"/>
    <mergeCell ref="D74:D75"/>
    <mergeCell ref="I98:I99"/>
    <mergeCell ref="E86:E87"/>
    <mergeCell ref="J98:J99"/>
    <mergeCell ref="M98:M99"/>
    <mergeCell ref="F86:G86"/>
    <mergeCell ref="H86:H87"/>
    <mergeCell ref="I86:I87"/>
    <mergeCell ref="J86:J87"/>
    <mergeCell ref="K86:L86"/>
    <mergeCell ref="K98:L98"/>
    <mergeCell ref="M86:M87"/>
    <mergeCell ref="I110:I111"/>
    <mergeCell ref="J110:J111"/>
    <mergeCell ref="A110:A111"/>
    <mergeCell ref="B110:B111"/>
    <mergeCell ref="C110:C111"/>
    <mergeCell ref="D110:D111"/>
    <mergeCell ref="E110:E111"/>
    <mergeCell ref="A98:A99"/>
    <mergeCell ref="B98:B99"/>
    <mergeCell ref="C98:C99"/>
    <mergeCell ref="F110:G110"/>
    <mergeCell ref="H110:H111"/>
    <mergeCell ref="D98:D99"/>
    <mergeCell ref="E98:E99"/>
    <mergeCell ref="F98:G98"/>
    <mergeCell ref="H98:H99"/>
  </mergeCells>
  <conditionalFormatting sqref="N11:N66">
    <cfRule type="cellIs" dxfId="53" priority="7" stopIfTrue="1" operator="equal">
      <formula>"x"</formula>
    </cfRule>
  </conditionalFormatting>
  <conditionalFormatting sqref="O11:O66">
    <cfRule type="cellIs" dxfId="52" priority="6" operator="equal">
      <formula>"x"</formula>
    </cfRule>
  </conditionalFormatting>
  <conditionalFormatting sqref="P11:P66">
    <cfRule type="cellIs" dxfId="51" priority="5" operator="equal">
      <formula>"x"</formula>
    </cfRule>
  </conditionalFormatting>
  <conditionalFormatting sqref="Q11:Q66">
    <cfRule type="cellIs" dxfId="50" priority="4" stopIfTrue="1" operator="equal">
      <formula>"x"</formula>
    </cfRule>
  </conditionalFormatting>
  <conditionalFormatting sqref="R11:R66">
    <cfRule type="cellIs" dxfId="49" priority="3" operator="equal">
      <formula>"x"</formula>
    </cfRule>
  </conditionalFormatting>
  <conditionalFormatting sqref="S11:S66">
    <cfRule type="cellIs" dxfId="48" priority="1" stopIfTrue="1" operator="equal">
      <formula>$AN$7</formula>
    </cfRule>
    <cfRule type="cellIs" dxfId="47" priority="2" stopIfTrue="1" operator="equal">
      <formula>$AN$6</formula>
    </cfRule>
  </conditionalFormatting>
  <conditionalFormatting sqref="AN6:AN7">
    <cfRule type="cellIs" dxfId="46" priority="324" stopIfTrue="1" operator="equal">
      <formula>$AN$6</formula>
    </cfRule>
  </conditionalFormatting>
  <dataValidations count="1">
    <dataValidation type="list" allowBlank="1" showInputMessage="1" showErrorMessage="1" sqref="S11:S66"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3"/>
  <sheetViews>
    <sheetView showGridLines="0" zoomScale="80" zoomScaleNormal="80" zoomScalePageLayoutView="70" workbookViewId="0">
      <selection activeCell="D5" sqref="D5:M5"/>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11"/>
      <c r="B1" s="11"/>
      <c r="C1" s="11"/>
      <c r="D1" s="11"/>
      <c r="E1" s="11"/>
      <c r="F1" s="11"/>
      <c r="G1" s="11"/>
      <c r="H1" s="11"/>
      <c r="I1" s="11"/>
      <c r="J1" s="11"/>
      <c r="K1" s="11"/>
      <c r="L1" s="11"/>
      <c r="M1" s="11"/>
      <c r="N1" s="11"/>
      <c r="O1" s="11"/>
      <c r="P1" s="11"/>
      <c r="Q1" s="11"/>
      <c r="R1" s="11"/>
    </row>
    <row r="2" spans="1:18" s="15" customFormat="1" ht="33.75" customHeight="1" x14ac:dyDescent="0.25">
      <c r="A2" s="16"/>
      <c r="B2" s="387" t="s">
        <v>0</v>
      </c>
      <c r="C2" s="387"/>
      <c r="D2" s="387"/>
      <c r="E2" s="387"/>
      <c r="F2" s="387"/>
      <c r="G2" s="387"/>
      <c r="H2" s="387"/>
      <c r="I2" s="387"/>
      <c r="J2" s="387"/>
      <c r="K2" s="387"/>
      <c r="L2" s="387"/>
      <c r="M2" s="387"/>
      <c r="N2" s="387"/>
      <c r="O2" s="387"/>
      <c r="P2" s="387"/>
      <c r="Q2" s="387"/>
      <c r="R2" s="16"/>
    </row>
    <row r="3" spans="1:18" ht="33.75" customHeight="1" x14ac:dyDescent="0.35">
      <c r="A3" s="11"/>
      <c r="B3" s="393" t="str">
        <f>'Monitoria Anual - 1'!A2</f>
        <v>Plano de Ação Nacional para a Conservação das Tartarugas Marinhas - PAN Tartarugas Marinhas</v>
      </c>
      <c r="C3" s="393"/>
      <c r="D3" s="393"/>
      <c r="E3" s="393"/>
      <c r="F3" s="393"/>
      <c r="G3" s="393"/>
      <c r="H3" s="393"/>
      <c r="I3" s="393"/>
      <c r="J3" s="393"/>
      <c r="K3" s="393"/>
      <c r="L3" s="393"/>
      <c r="M3" s="393"/>
      <c r="N3" s="393"/>
      <c r="O3" s="393"/>
      <c r="P3" s="393"/>
      <c r="Q3" s="393"/>
      <c r="R3" s="11"/>
    </row>
    <row r="4" spans="1:18" x14ac:dyDescent="0.25">
      <c r="A4" s="11"/>
      <c r="H4" s="12"/>
      <c r="I4" s="12"/>
      <c r="J4" s="12"/>
      <c r="K4" s="12"/>
      <c r="R4" s="11"/>
    </row>
    <row r="5" spans="1:18" s="2" customFormat="1" ht="58.5" customHeight="1" x14ac:dyDescent="0.25">
      <c r="A5" s="18"/>
      <c r="B5" s="398" t="s">
        <v>448</v>
      </c>
      <c r="C5" s="398"/>
      <c r="D5" s="347" t="str">
        <f>'Monitoria Anual - 1'!B4</f>
        <v>Manter a tendência de recuperação das populações de tartarugas marinhas que ocorrem no Brasil, por meio do aprimoramento das ações de conservação, pesquisa, fortalecimento institucional e envolvimento da sociedade</v>
      </c>
      <c r="E5" s="347"/>
      <c r="F5" s="347"/>
      <c r="G5" s="347"/>
      <c r="H5" s="347"/>
      <c r="I5" s="347"/>
      <c r="J5" s="347"/>
      <c r="K5" s="347"/>
      <c r="L5" s="347"/>
      <c r="M5" s="348"/>
      <c r="N5" s="508"/>
      <c r="O5" s="508"/>
      <c r="P5" s="508"/>
      <c r="Q5" s="508"/>
      <c r="R5" s="18"/>
    </row>
    <row r="6" spans="1:18" x14ac:dyDescent="0.25">
      <c r="A6" s="11"/>
      <c r="H6" s="12"/>
      <c r="I6" s="12"/>
      <c r="J6" s="12"/>
      <c r="K6" s="12"/>
      <c r="R6" s="11"/>
    </row>
    <row r="7" spans="1:18" ht="26.25" customHeight="1" x14ac:dyDescent="0.25">
      <c r="A7" s="11"/>
      <c r="B7" s="398" t="s">
        <v>4</v>
      </c>
      <c r="C7" s="398"/>
      <c r="D7" s="493" t="str">
        <f>'Monitoria Final'!B6</f>
        <v>24 a 27 de maio de 2022</v>
      </c>
      <c r="E7" s="493"/>
      <c r="F7" s="493"/>
      <c r="G7" s="493"/>
      <c r="H7" s="493"/>
      <c r="I7" s="494"/>
      <c r="J7" s="45"/>
      <c r="K7" s="45"/>
      <c r="L7" s="45"/>
      <c r="M7" s="45"/>
      <c r="N7" s="45"/>
      <c r="O7" s="45"/>
      <c r="P7" s="45"/>
      <c r="Q7" s="45"/>
      <c r="R7" s="11"/>
    </row>
    <row r="8" spans="1:18" x14ac:dyDescent="0.25">
      <c r="A8" s="11"/>
      <c r="R8" s="11"/>
    </row>
    <row r="9" spans="1:18" ht="31.5" customHeight="1" x14ac:dyDescent="0.25">
      <c r="A9" s="11"/>
      <c r="B9" s="387" t="s">
        <v>449</v>
      </c>
      <c r="C9" s="387"/>
      <c r="D9" s="387"/>
      <c r="E9" s="387"/>
      <c r="F9" s="387"/>
      <c r="G9" s="387"/>
      <c r="H9" s="387"/>
      <c r="I9" s="387"/>
      <c r="J9" s="387"/>
      <c r="K9" s="387"/>
      <c r="L9" s="387"/>
      <c r="M9" s="387"/>
      <c r="N9" s="387"/>
      <c r="O9" s="387"/>
      <c r="P9" s="387"/>
      <c r="Q9" s="387"/>
      <c r="R9" s="11"/>
    </row>
    <row r="10" spans="1:18" x14ac:dyDescent="0.25">
      <c r="A10" s="11"/>
      <c r="F10" s="10"/>
      <c r="G10" s="10"/>
      <c r="R10" s="11"/>
    </row>
    <row r="11" spans="1:18" ht="18" customHeight="1" x14ac:dyDescent="0.25">
      <c r="A11" s="11"/>
      <c r="B11" s="388" t="s">
        <v>450</v>
      </c>
      <c r="C11" s="389"/>
      <c r="D11" s="45"/>
      <c r="E11" s="45"/>
      <c r="F11" s="45"/>
      <c r="G11" s="45"/>
      <c r="H11" s="45"/>
      <c r="I11" s="45"/>
      <c r="J11" s="45"/>
      <c r="K11" s="45"/>
      <c r="L11" s="45"/>
      <c r="M11" s="45"/>
      <c r="N11" s="45"/>
      <c r="O11" s="45"/>
      <c r="P11" s="45"/>
      <c r="Q11" s="45"/>
      <c r="R11" s="11"/>
    </row>
    <row r="12" spans="1:18" ht="15.75" thickBot="1" x14ac:dyDescent="0.3">
      <c r="A12" s="11"/>
      <c r="F12" s="67"/>
      <c r="R12" s="11"/>
    </row>
    <row r="13" spans="1:18" ht="60.75" customHeight="1" thickBot="1" x14ac:dyDescent="0.3">
      <c r="A13" s="11"/>
      <c r="C13" s="395" t="s">
        <v>1273</v>
      </c>
      <c r="D13" s="396"/>
      <c r="E13" s="397"/>
      <c r="F13" s="3"/>
      <c r="R13" s="11"/>
    </row>
    <row r="14" spans="1:18" s="2" customFormat="1" ht="31.9" customHeight="1" thickBot="1" x14ac:dyDescent="0.3">
      <c r="A14" s="18"/>
      <c r="C14" s="26" t="s">
        <v>452</v>
      </c>
      <c r="D14" s="7" t="s">
        <v>453</v>
      </c>
      <c r="E14" s="9" t="s">
        <v>454</v>
      </c>
      <c r="F14" s="6"/>
      <c r="R14" s="18"/>
    </row>
    <row r="15" spans="1:18" ht="15.75" x14ac:dyDescent="0.25">
      <c r="A15" s="11"/>
      <c r="C15" s="41" t="s">
        <v>1274</v>
      </c>
      <c r="D15" s="28">
        <f>COUNTA('Monitoria Final'!N11:N162)</f>
        <v>9</v>
      </c>
      <c r="E15" s="29">
        <f>D15/$D$18</f>
        <v>0.16071428571428573</v>
      </c>
      <c r="F15" s="4"/>
      <c r="R15" s="11"/>
    </row>
    <row r="16" spans="1:18" ht="15.75" x14ac:dyDescent="0.25">
      <c r="A16" s="11"/>
      <c r="C16" s="42" t="s">
        <v>1275</v>
      </c>
      <c r="D16" s="28">
        <f>COUNTA('Monitoria Final'!O11:O162)</f>
        <v>17</v>
      </c>
      <c r="E16" s="29">
        <f>D16/$D$18</f>
        <v>0.30357142857142855</v>
      </c>
      <c r="F16" s="4"/>
      <c r="R16" s="11"/>
    </row>
    <row r="17" spans="1:18" ht="16.5" thickBot="1" x14ac:dyDescent="0.3">
      <c r="A17" s="11"/>
      <c r="C17" s="43" t="s">
        <v>1276</v>
      </c>
      <c r="D17" s="28">
        <f>COUNTA('Monitoria Final'!P11:P162)</f>
        <v>30</v>
      </c>
      <c r="E17" s="29">
        <f>D17/$D$18</f>
        <v>0.5357142857142857</v>
      </c>
      <c r="F17" s="4"/>
      <c r="R17" s="11"/>
    </row>
    <row r="18" spans="1:18" ht="15.75" thickBot="1" x14ac:dyDescent="0.3">
      <c r="A18" s="11"/>
      <c r="C18" s="44" t="s">
        <v>1277</v>
      </c>
      <c r="D18" s="31">
        <f>SUM(D15:D17)</f>
        <v>56</v>
      </c>
      <c r="E18" s="32">
        <f>SUM(E15:E17)</f>
        <v>1</v>
      </c>
      <c r="F18" s="5"/>
      <c r="R18" s="11"/>
    </row>
    <row r="19" spans="1:18" x14ac:dyDescent="0.25">
      <c r="A19" s="11"/>
      <c r="R19" s="11"/>
    </row>
    <row r="20" spans="1:18" ht="15.75" x14ac:dyDescent="0.25">
      <c r="A20" s="11"/>
      <c r="B20" s="46" t="s">
        <v>466</v>
      </c>
      <c r="C20" s="47"/>
      <c r="D20" s="45"/>
      <c r="E20" s="45"/>
      <c r="F20" s="45"/>
      <c r="G20" s="45"/>
      <c r="H20" s="45"/>
      <c r="I20" s="45"/>
      <c r="J20" s="45"/>
      <c r="K20" s="45"/>
      <c r="L20" s="45"/>
      <c r="M20" s="45"/>
      <c r="N20" s="45"/>
      <c r="O20" s="45"/>
      <c r="P20" s="45"/>
      <c r="Q20" s="45"/>
      <c r="R20" s="11"/>
    </row>
    <row r="21" spans="1:18" ht="16.5" thickBot="1" x14ac:dyDescent="0.3">
      <c r="A21" s="11"/>
      <c r="B21" s="17"/>
      <c r="C21" s="17"/>
      <c r="D21" s="17"/>
      <c r="E21" s="17"/>
      <c r="F21" s="17"/>
      <c r="G21" s="17"/>
      <c r="H21" s="17"/>
      <c r="I21" s="17"/>
      <c r="J21" s="17"/>
      <c r="K21" s="17"/>
      <c r="L21" s="17"/>
      <c r="M21" s="17"/>
      <c r="N21" s="17"/>
      <c r="O21" s="17"/>
      <c r="P21" s="17"/>
      <c r="Q21" s="17"/>
      <c r="R21" s="11"/>
    </row>
    <row r="22" spans="1:18" ht="36" customHeight="1" thickBot="1" x14ac:dyDescent="0.3">
      <c r="A22" s="11"/>
      <c r="C22" s="33" t="s">
        <v>467</v>
      </c>
      <c r="D22" s="70">
        <f>COUNTA('Monitoria Final'!A11:A71)</f>
        <v>7</v>
      </c>
      <c r="R22" s="11"/>
    </row>
    <row r="23" spans="1:18" ht="15.75" thickBot="1" x14ac:dyDescent="0.3">
      <c r="A23" s="11"/>
      <c r="R23" s="11"/>
    </row>
    <row r="24" spans="1:18" ht="15.75" thickBot="1" x14ac:dyDescent="0.3">
      <c r="A24" s="11"/>
      <c r="C24" s="81" t="s">
        <v>468</v>
      </c>
      <c r="D24" s="81" t="s">
        <v>469</v>
      </c>
      <c r="E24" s="21"/>
      <c r="F24" s="22"/>
      <c r="G24" s="25"/>
      <c r="R24" s="11"/>
    </row>
    <row r="25" spans="1:18" x14ac:dyDescent="0.25">
      <c r="A25" s="11"/>
      <c r="C25" s="78" t="s">
        <v>470</v>
      </c>
      <c r="D25" s="103">
        <f>SUM(E25:G25)</f>
        <v>10</v>
      </c>
      <c r="E25" s="34">
        <f>COUNTA('Monitoria Final'!N11:N20)</f>
        <v>4</v>
      </c>
      <c r="F25" s="68">
        <f>COUNTA('Monitoria Final'!O11:O20)</f>
        <v>6</v>
      </c>
      <c r="G25" s="69">
        <f>COUNTA('Monitoria Final'!P11:P20)</f>
        <v>0</v>
      </c>
      <c r="R25" s="11"/>
    </row>
    <row r="26" spans="1:18" x14ac:dyDescent="0.25">
      <c r="A26" s="11"/>
      <c r="C26" s="79" t="s">
        <v>471</v>
      </c>
      <c r="D26" s="78">
        <f t="shared" ref="D26:D31" si="0">SUM(E26:G26)</f>
        <v>5</v>
      </c>
      <c r="E26" s="35">
        <f>COUNTA('Monitoria Final'!N21:N26)</f>
        <v>2</v>
      </c>
      <c r="F26" s="36">
        <f>COUNTA('Monitoria Final'!O21:O26)</f>
        <v>1</v>
      </c>
      <c r="G26" s="37">
        <f>COUNTA('Monitoria Final'!P21:P26)</f>
        <v>2</v>
      </c>
      <c r="R26" s="11"/>
    </row>
    <row r="27" spans="1:18" x14ac:dyDescent="0.25">
      <c r="A27" s="11"/>
      <c r="C27" s="79" t="s">
        <v>472</v>
      </c>
      <c r="D27" s="78">
        <f t="shared" si="0"/>
        <v>8</v>
      </c>
      <c r="E27" s="35">
        <f>COUNTA('Monitoria Final'!N27:N34)</f>
        <v>0</v>
      </c>
      <c r="F27" s="36">
        <f>COUNTA('Monitoria Final'!O27:O34)</f>
        <v>1</v>
      </c>
      <c r="G27" s="37">
        <f>COUNTA('Monitoria Final'!P27:P34)</f>
        <v>7</v>
      </c>
      <c r="R27" s="11"/>
    </row>
    <row r="28" spans="1:18" x14ac:dyDescent="0.25">
      <c r="A28" s="11"/>
      <c r="C28" s="79" t="s">
        <v>473</v>
      </c>
      <c r="D28" s="78">
        <f t="shared" si="0"/>
        <v>4</v>
      </c>
      <c r="E28" s="35">
        <f>COUNTA('Monitoria Final'!N35:N38)</f>
        <v>1</v>
      </c>
      <c r="F28" s="36">
        <f>COUNTA('Monitoria Final'!O35:O38)</f>
        <v>0</v>
      </c>
      <c r="G28" s="37">
        <f>COUNTA('Monitoria Final'!P35:P38)</f>
        <v>3</v>
      </c>
      <c r="R28" s="11"/>
    </row>
    <row r="29" spans="1:18" x14ac:dyDescent="0.25">
      <c r="A29" s="11"/>
      <c r="C29" s="79" t="s">
        <v>474</v>
      </c>
      <c r="D29" s="78">
        <f t="shared" si="0"/>
        <v>8</v>
      </c>
      <c r="E29" s="35">
        <f>COUNTA('Monitoria Final'!N39:N47)</f>
        <v>1</v>
      </c>
      <c r="F29" s="36">
        <f>COUNTA('Monitoria Final'!O39:O47)</f>
        <v>2</v>
      </c>
      <c r="G29" s="37">
        <f>COUNTA('Monitoria Final'!P39:P47)</f>
        <v>5</v>
      </c>
      <c r="R29" s="11"/>
    </row>
    <row r="30" spans="1:18" x14ac:dyDescent="0.25">
      <c r="A30" s="11"/>
      <c r="C30" s="79" t="s">
        <v>475</v>
      </c>
      <c r="D30" s="78">
        <f t="shared" si="0"/>
        <v>5</v>
      </c>
      <c r="E30" s="35">
        <f>COUNTA('Monitoria Final'!N48:N52)</f>
        <v>0</v>
      </c>
      <c r="F30" s="36">
        <f>COUNTA('Monitoria Final'!O48:O52)</f>
        <v>2</v>
      </c>
      <c r="G30" s="37">
        <f>COUNTA('Monitoria Final'!P48:P52)</f>
        <v>3</v>
      </c>
      <c r="R30" s="11"/>
    </row>
    <row r="31" spans="1:18" x14ac:dyDescent="0.25">
      <c r="A31" s="11"/>
      <c r="C31" s="79" t="s">
        <v>476</v>
      </c>
      <c r="D31" s="78">
        <f t="shared" si="0"/>
        <v>16</v>
      </c>
      <c r="E31" s="35">
        <f>COUNTA('Monitoria Final'!N53:N71)</f>
        <v>1</v>
      </c>
      <c r="F31" s="36">
        <f>COUNTA('Monitoria Final'!O53:O71)</f>
        <v>5</v>
      </c>
      <c r="G31" s="37">
        <f>COUNTA('Monitoria Final'!P53:P71)</f>
        <v>10</v>
      </c>
      <c r="R31" s="11"/>
    </row>
    <row r="32" spans="1:18" x14ac:dyDescent="0.25">
      <c r="A32" s="11"/>
      <c r="R32" s="11"/>
    </row>
    <row r="33" spans="1:18" x14ac:dyDescent="0.25">
      <c r="A33" s="11"/>
      <c r="B33" s="11"/>
      <c r="C33" s="11"/>
      <c r="D33" s="11"/>
      <c r="E33" s="11"/>
      <c r="F33" s="11"/>
      <c r="G33" s="11"/>
      <c r="H33" s="11"/>
      <c r="I33" s="11"/>
      <c r="J33" s="11"/>
      <c r="K33" s="11"/>
      <c r="L33" s="11"/>
      <c r="M33" s="11"/>
      <c r="N33" s="11"/>
      <c r="O33" s="11"/>
      <c r="P33" s="11"/>
      <c r="Q33" s="11"/>
      <c r="R33" s="11"/>
    </row>
  </sheetData>
  <sheetProtection algorithmName="SHA-512" hashValue="e8EJDin5KRJ58rORiTGSTx3WrykllqJhJ2S/4NGODx1BWzwVDo18S4YxZqb2GwoIJruYLYMDIpYCD009GtPSIQ==" saltValue="f0p9jrxIonrUxF/gcZ45uA==" spinCount="100000" sheet="1" objects="1" scenarios="1"/>
  <mergeCells count="9">
    <mergeCell ref="B9:Q9"/>
    <mergeCell ref="B11:C11"/>
    <mergeCell ref="C13:E13"/>
    <mergeCell ref="B2:Q2"/>
    <mergeCell ref="B3:Q3"/>
    <mergeCell ref="B5:C5"/>
    <mergeCell ref="B7:C7"/>
    <mergeCell ref="D7:I7"/>
    <mergeCell ref="D5:M5"/>
  </mergeCells>
  <conditionalFormatting sqref="E25:G25 F25:G31">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4"/>
  <sheetViews>
    <sheetView showGridLines="0" zoomScale="80" zoomScaleNormal="80" zoomScalePageLayoutView="70" workbookViewId="0">
      <selection activeCell="E10" sqref="E10"/>
    </sheetView>
  </sheetViews>
  <sheetFormatPr defaultRowHeight="15" x14ac:dyDescent="0.25"/>
  <cols>
    <col min="1" max="1" width="2.85546875" customWidth="1"/>
    <col min="2" max="2" width="3.85546875" customWidth="1"/>
    <col min="3" max="3" width="53" bestFit="1" customWidth="1"/>
    <col min="4" max="4" width="15.28515625" customWidth="1"/>
    <col min="5" max="5" width="7.42578125" customWidth="1"/>
    <col min="6" max="6" width="15.42578125"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387" t="s">
        <v>0</v>
      </c>
      <c r="C1" s="387"/>
      <c r="D1" s="387"/>
      <c r="E1" s="387"/>
      <c r="F1" s="387"/>
      <c r="G1" s="387"/>
      <c r="H1" s="387"/>
      <c r="I1" s="387"/>
      <c r="J1" s="387"/>
      <c r="K1" s="387"/>
      <c r="L1" s="387"/>
      <c r="M1" s="387"/>
      <c r="N1" s="387"/>
      <c r="O1" s="387"/>
      <c r="P1" s="387"/>
      <c r="Q1" s="387"/>
      <c r="R1" s="387"/>
      <c r="S1" s="387"/>
      <c r="T1" s="387"/>
      <c r="U1" s="387"/>
      <c r="V1" s="387"/>
      <c r="W1" s="387"/>
      <c r="X1" s="11"/>
    </row>
    <row r="2" spans="1:28" s="15" customFormat="1" ht="21" customHeight="1" x14ac:dyDescent="0.25">
      <c r="A2" s="16"/>
      <c r="B2" s="387"/>
      <c r="C2" s="387"/>
      <c r="D2" s="387"/>
      <c r="E2" s="387"/>
      <c r="F2" s="387"/>
      <c r="G2" s="387"/>
      <c r="H2" s="387"/>
      <c r="I2" s="387"/>
      <c r="J2" s="387"/>
      <c r="K2" s="387"/>
      <c r="L2" s="387"/>
      <c r="M2" s="387"/>
      <c r="N2" s="387"/>
      <c r="O2" s="387"/>
      <c r="P2" s="387"/>
      <c r="Q2" s="387"/>
      <c r="R2" s="387"/>
      <c r="S2" s="387"/>
      <c r="T2" s="387"/>
      <c r="U2" s="387"/>
      <c r="V2" s="387"/>
      <c r="W2" s="387"/>
      <c r="X2" s="16"/>
    </row>
    <row r="3" spans="1:28" ht="33.75" customHeight="1" x14ac:dyDescent="0.35">
      <c r="A3" s="11"/>
      <c r="B3" s="393" t="str">
        <f>'Monitoria Anual - 1'!A2</f>
        <v>Plano de Ação Nacional para a Conservação das Tartarugas Marinhas - PAN Tartarugas Marinhas</v>
      </c>
      <c r="C3" s="393"/>
      <c r="D3" s="393"/>
      <c r="E3" s="393"/>
      <c r="F3" s="393"/>
      <c r="G3" s="393"/>
      <c r="H3" s="393"/>
      <c r="I3" s="393"/>
      <c r="J3" s="393"/>
      <c r="K3" s="393"/>
      <c r="L3" s="393"/>
      <c r="M3" s="393"/>
      <c r="N3" s="393"/>
      <c r="O3" s="393"/>
      <c r="P3" s="393"/>
      <c r="Q3" s="393"/>
      <c r="R3" s="393"/>
      <c r="S3" s="393"/>
      <c r="T3" s="393"/>
      <c r="U3" s="393"/>
      <c r="V3" s="393"/>
      <c r="W3" s="393"/>
      <c r="X3" s="11"/>
    </row>
    <row r="4" spans="1:28" x14ac:dyDescent="0.25">
      <c r="A4" s="11"/>
      <c r="J4" s="12"/>
      <c r="K4" s="12"/>
      <c r="L4" s="12"/>
      <c r="M4" s="12"/>
      <c r="N4" s="12"/>
      <c r="O4" s="12"/>
      <c r="X4" s="11"/>
    </row>
    <row r="5" spans="1:28" s="2" customFormat="1" ht="45" customHeight="1" x14ac:dyDescent="0.25">
      <c r="A5" s="18"/>
      <c r="B5" s="398" t="s">
        <v>448</v>
      </c>
      <c r="C5" s="398"/>
      <c r="D5" s="399" t="str">
        <f>'Monitoria Anual - 1'!B4</f>
        <v>Manter a tendência de recuperação das populações de tartarugas marinhas que ocorrem no Brasil, por meio do aprimoramento das ações de conservação, pesquisa, fortalecimento institucional e envolvimento da sociedade</v>
      </c>
      <c r="E5" s="399"/>
      <c r="F5" s="399"/>
      <c r="G5" s="399"/>
      <c r="H5" s="399"/>
      <c r="I5" s="399"/>
      <c r="J5" s="399"/>
      <c r="K5" s="399"/>
      <c r="L5" s="399"/>
      <c r="M5" s="399"/>
      <c r="N5" s="399"/>
      <c r="O5" s="399"/>
      <c r="P5" s="13"/>
      <c r="Q5" s="13"/>
      <c r="R5" s="13"/>
      <c r="X5" s="18"/>
    </row>
    <row r="6" spans="1:28" x14ac:dyDescent="0.25">
      <c r="A6" s="11"/>
      <c r="J6" s="12"/>
      <c r="K6" s="12"/>
      <c r="L6" s="12"/>
      <c r="M6" s="12"/>
      <c r="N6" s="12"/>
      <c r="O6" s="12"/>
      <c r="X6" s="11"/>
    </row>
    <row r="7" spans="1:28" ht="26.25" customHeight="1" x14ac:dyDescent="0.25">
      <c r="A7" s="11"/>
      <c r="B7" s="398" t="s">
        <v>4</v>
      </c>
      <c r="C7" s="398"/>
      <c r="D7" s="388" t="str">
        <f>'Monitoria Anual - 1'!B6</f>
        <v>20/11/2018 - 07/12/2018 (virtual)</v>
      </c>
      <c r="E7" s="388"/>
      <c r="F7" s="388"/>
      <c r="G7" s="389"/>
      <c r="H7" s="2"/>
      <c r="I7" s="14"/>
      <c r="J7" s="12"/>
      <c r="K7" s="12"/>
      <c r="L7" s="12"/>
      <c r="M7" s="12"/>
      <c r="N7" s="12"/>
      <c r="O7" s="12"/>
      <c r="X7" s="11"/>
    </row>
    <row r="8" spans="1:28" x14ac:dyDescent="0.25">
      <c r="A8" s="11"/>
      <c r="X8" s="11"/>
    </row>
    <row r="9" spans="1:28" ht="31.5" customHeight="1" x14ac:dyDescent="0.25">
      <c r="A9" s="11"/>
      <c r="B9" s="387" t="s">
        <v>449</v>
      </c>
      <c r="C9" s="387"/>
      <c r="D9" s="387"/>
      <c r="E9" s="387"/>
      <c r="F9" s="387"/>
      <c r="G9" s="387"/>
      <c r="H9" s="387"/>
      <c r="I9" s="387"/>
      <c r="J9" s="387"/>
      <c r="K9" s="387"/>
      <c r="L9" s="387"/>
      <c r="M9" s="387"/>
      <c r="N9" s="387"/>
      <c r="O9" s="387"/>
      <c r="P9" s="387"/>
      <c r="Q9" s="387"/>
      <c r="R9" s="387"/>
      <c r="S9" s="387"/>
      <c r="T9" s="387"/>
      <c r="U9" s="387"/>
      <c r="V9" s="387"/>
      <c r="W9" s="387"/>
      <c r="X9" s="11"/>
    </row>
    <row r="10" spans="1:28" x14ac:dyDescent="0.25">
      <c r="A10" s="11"/>
      <c r="G10" s="10"/>
      <c r="H10" s="10"/>
      <c r="I10" s="10"/>
      <c r="X10" s="11"/>
    </row>
    <row r="11" spans="1:28" ht="15.75" x14ac:dyDescent="0.25">
      <c r="A11" s="11"/>
      <c r="B11" s="388" t="s">
        <v>450</v>
      </c>
      <c r="C11" s="389"/>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394"/>
      <c r="G12" s="394"/>
      <c r="H12" s="67"/>
      <c r="X12" s="11"/>
    </row>
    <row r="13" spans="1:28" ht="33.75" customHeight="1" thickBot="1" x14ac:dyDescent="0.3">
      <c r="A13" s="11"/>
      <c r="C13" s="395" t="s">
        <v>451</v>
      </c>
      <c r="D13" s="396"/>
      <c r="E13" s="396"/>
      <c r="F13" s="396"/>
      <c r="G13" s="397"/>
      <c r="H13" s="3"/>
      <c r="X13" s="11"/>
    </row>
    <row r="14" spans="1:28" s="2" customFormat="1" ht="46.5" customHeight="1" thickBot="1" x14ac:dyDescent="0.3">
      <c r="A14" s="18"/>
      <c r="C14" s="26" t="s">
        <v>452</v>
      </c>
      <c r="D14" s="163" t="s">
        <v>453</v>
      </c>
      <c r="E14" s="8" t="s">
        <v>454</v>
      </c>
      <c r="F14" s="163" t="s">
        <v>455</v>
      </c>
      <c r="G14" s="9" t="s">
        <v>454</v>
      </c>
      <c r="H14" s="6"/>
      <c r="X14" s="18"/>
    </row>
    <row r="15" spans="1:28" ht="15.75" x14ac:dyDescent="0.25">
      <c r="A15" s="11"/>
      <c r="C15" s="82" t="s">
        <v>456</v>
      </c>
      <c r="D15" s="92"/>
      <c r="E15" s="106"/>
      <c r="F15" s="89">
        <f>COUNTA('Monitoria Anual - 1'!S11:S905)</f>
        <v>0</v>
      </c>
      <c r="G15" s="107">
        <f t="shared" ref="G15:G21" si="0">F15/$F$22</f>
        <v>0</v>
      </c>
      <c r="H15" s="108"/>
      <c r="X15" s="11"/>
    </row>
    <row r="16" spans="1:28" ht="15.75" x14ac:dyDescent="0.25">
      <c r="A16" s="11"/>
      <c r="C16" s="83" t="s">
        <v>457</v>
      </c>
      <c r="D16" s="94">
        <f>COUNTA('Monitoria Anual - 1'!N11:N905)</f>
        <v>0</v>
      </c>
      <c r="E16" s="109">
        <f>D16/$D$22</f>
        <v>0</v>
      </c>
      <c r="F16" s="90">
        <f>D16-AB16</f>
        <v>0</v>
      </c>
      <c r="G16" s="109">
        <f t="shared" si="0"/>
        <v>0</v>
      </c>
      <c r="H16" s="108"/>
      <c r="X16" s="11"/>
      <c r="Z16">
        <f>COUNTIFS('Monitoria Anual - 1'!N:N,"x",'Monitoria Anual - 1'!S:S,"Excluída")</f>
        <v>0</v>
      </c>
      <c r="AA16">
        <f>COUNTIFS('Monitoria Anual - 1'!N:N,"x",'Monitoria Anual - 1'!S:S,"Agrupada")</f>
        <v>0</v>
      </c>
      <c r="AB16">
        <f>Z16+AA16</f>
        <v>0</v>
      </c>
    </row>
    <row r="17" spans="1:28" ht="15.75" x14ac:dyDescent="0.25">
      <c r="A17" s="11"/>
      <c r="C17" s="84" t="s">
        <v>458</v>
      </c>
      <c r="D17" s="94">
        <f>COUNTA('Monitoria Anual - 1'!O11:O905)</f>
        <v>7</v>
      </c>
      <c r="E17" s="109">
        <f>D17/$D$22</f>
        <v>0.125</v>
      </c>
      <c r="F17" s="90">
        <f>D17-AB17</f>
        <v>7</v>
      </c>
      <c r="G17" s="109">
        <f t="shared" si="0"/>
        <v>0.125</v>
      </c>
      <c r="H17" s="108"/>
      <c r="X17" s="11"/>
      <c r="Z17">
        <f t="array" ref="Z17">COUNTIFS('Monitoria Anual - 1'!O:O,"x",'Monitoria Anual - 1'!S:S,"Excluída")</f>
        <v>0</v>
      </c>
      <c r="AA17">
        <f t="array" ref="AA17">COUNTIFS('Monitoria Anual - 1'!O:O,"x",'Monitoria Anual - 1'!S:S,"Agrupada")</f>
        <v>0</v>
      </c>
      <c r="AB17">
        <f>Z17+AA17</f>
        <v>0</v>
      </c>
    </row>
    <row r="18" spans="1:28" ht="15.75" x14ac:dyDescent="0.25">
      <c r="A18" s="11"/>
      <c r="C18" s="85" t="s">
        <v>459</v>
      </c>
      <c r="D18" s="94">
        <f>COUNTA('Monitoria Anual - 1'!P11:P905)</f>
        <v>10</v>
      </c>
      <c r="E18" s="109">
        <f>D18/$D$22</f>
        <v>0.17857142857142858</v>
      </c>
      <c r="F18" s="90">
        <f>D18-AB18</f>
        <v>10</v>
      </c>
      <c r="G18" s="109">
        <f t="shared" si="0"/>
        <v>0.17857142857142858</v>
      </c>
      <c r="H18" s="108"/>
      <c r="X18" s="11"/>
      <c r="Z18">
        <f t="array" ref="Z18">COUNTIFS('Monitoria Anual - 1'!P:P,"x",'Monitoria Anual - 1'!S:S,"Excluída")</f>
        <v>0</v>
      </c>
      <c r="AA18">
        <f t="array" ref="AA18">COUNTIFS('Monitoria Anual - 1'!P:P,"x",'Monitoria Anual - 1'!S:S,"Agrupada")</f>
        <v>0</v>
      </c>
      <c r="AB18">
        <f>Z18+AA18</f>
        <v>0</v>
      </c>
    </row>
    <row r="19" spans="1:28" ht="15.75" x14ac:dyDescent="0.25">
      <c r="A19" s="11"/>
      <c r="C19" s="86" t="s">
        <v>460</v>
      </c>
      <c r="D19" s="94">
        <f>COUNTA('Monitoria Anual - 1'!Q11:Q905)</f>
        <v>39</v>
      </c>
      <c r="E19" s="109">
        <f>D19/$D$22</f>
        <v>0.6964285714285714</v>
      </c>
      <c r="F19" s="90">
        <f>D19-AB19</f>
        <v>39</v>
      </c>
      <c r="G19" s="109">
        <f t="shared" si="0"/>
        <v>0.6964285714285714</v>
      </c>
      <c r="H19" s="108"/>
      <c r="X19" s="11"/>
      <c r="Z19">
        <f t="array" ref="Z19">COUNTIFS('Monitoria Anual - 1'!Q:Q,"x",'Monitoria Anual - 1'!S:S,"Excluída")</f>
        <v>0</v>
      </c>
      <c r="AA19">
        <f t="array" ref="AA19">COUNTIFS('Monitoria Anual - 1'!Q:Q,"x",'Monitoria Anual - 1'!S:S,"Agrupada")</f>
        <v>0</v>
      </c>
      <c r="AB19">
        <f>Z19+AA19</f>
        <v>0</v>
      </c>
    </row>
    <row r="20" spans="1:28" ht="15.75" x14ac:dyDescent="0.25">
      <c r="A20" s="11"/>
      <c r="C20" s="87" t="s">
        <v>461</v>
      </c>
      <c r="D20" s="94">
        <f>COUNTA('Monitoria Anual - 1'!R11:R905)</f>
        <v>0</v>
      </c>
      <c r="E20" s="109">
        <f>D20/$D$22</f>
        <v>0</v>
      </c>
      <c r="F20" s="90">
        <f>D20-AB20</f>
        <v>0</v>
      </c>
      <c r="G20" s="109">
        <f t="shared" si="0"/>
        <v>0</v>
      </c>
      <c r="H20" s="108"/>
      <c r="X20" s="11"/>
      <c r="Z20">
        <f t="array" ref="Z20">COUNTIFS('Monitoria Anual - 1'!R:R,"x",'Monitoria Anual - 1'!S:S,"Excluída")</f>
        <v>0</v>
      </c>
      <c r="AA20">
        <f t="array" ref="AA20">COUNTIFS('Monitoria Anual - 1'!R:R,"x",'Monitoria Anual - 1'!S:S,"Agrupada")</f>
        <v>0</v>
      </c>
      <c r="AB20">
        <f>Z20+AA20</f>
        <v>0</v>
      </c>
    </row>
    <row r="21" spans="1:28" ht="16.5" thickBot="1" x14ac:dyDescent="0.3">
      <c r="A21" s="11"/>
      <c r="C21" s="88" t="s">
        <v>462</v>
      </c>
      <c r="D21" s="95"/>
      <c r="E21" s="110"/>
      <c r="F21" s="91">
        <f>'Monitoria Anual - 1'!C72</f>
        <v>0</v>
      </c>
      <c r="G21" s="111">
        <f t="shared" si="0"/>
        <v>0</v>
      </c>
      <c r="H21" s="108"/>
      <c r="X21" s="11"/>
    </row>
    <row r="22" spans="1:28" ht="16.5" thickBot="1" x14ac:dyDescent="0.3">
      <c r="A22" s="11"/>
      <c r="C22" s="97" t="s">
        <v>463</v>
      </c>
      <c r="D22" s="99">
        <f>SUM(D16:D20)</f>
        <v>56</v>
      </c>
      <c r="E22" s="32">
        <f>SUM(E15:E21)</f>
        <v>1</v>
      </c>
      <c r="F22" s="98">
        <f>SUM(F16:F21)</f>
        <v>56</v>
      </c>
      <c r="G22" s="32">
        <f>SUM(G16:G21)</f>
        <v>1</v>
      </c>
      <c r="H22" s="108"/>
      <c r="X22" s="11"/>
    </row>
    <row r="23" spans="1:28" ht="15.75" thickBot="1" x14ac:dyDescent="0.3">
      <c r="A23" s="11"/>
      <c r="C23" s="77" t="s">
        <v>464</v>
      </c>
      <c r="D23" s="390">
        <f>COUNTIF('Monitoria Anual - 1'!S11:S905,"Agrupada")</f>
        <v>0</v>
      </c>
      <c r="E23" s="391"/>
      <c r="F23" s="391"/>
      <c r="G23" s="392"/>
      <c r="H23" s="5"/>
      <c r="X23" s="11"/>
    </row>
    <row r="24" spans="1:28" ht="15.75" thickBot="1" x14ac:dyDescent="0.3">
      <c r="A24" s="11"/>
      <c r="C24" s="76" t="s">
        <v>465</v>
      </c>
      <c r="D24" s="390">
        <f>COUNTIF('Monitoria Anual - 1'!S11:S67,"Excluída")</f>
        <v>0</v>
      </c>
      <c r="E24" s="391"/>
      <c r="F24" s="391"/>
      <c r="G24" s="392"/>
      <c r="X24" s="11"/>
    </row>
    <row r="25" spans="1:28" x14ac:dyDescent="0.25">
      <c r="A25" s="11"/>
      <c r="X25" s="11"/>
    </row>
    <row r="26" spans="1:28" x14ac:dyDescent="0.25">
      <c r="A26" s="11"/>
      <c r="X26" s="11"/>
    </row>
    <row r="27" spans="1:28" ht="15.75" x14ac:dyDescent="0.25">
      <c r="A27" s="11"/>
      <c r="B27" s="388" t="s">
        <v>466</v>
      </c>
      <c r="C27" s="389"/>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467</v>
      </c>
      <c r="D29" s="70">
        <f>COUNTA('Monitoria Anual - 1'!A11:A66)</f>
        <v>7</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1" t="s">
        <v>468</v>
      </c>
      <c r="D31" s="81" t="s">
        <v>469</v>
      </c>
      <c r="E31" s="19"/>
      <c r="F31" s="20"/>
      <c r="G31" s="21"/>
      <c r="H31" s="23"/>
      <c r="I31" s="24"/>
      <c r="J31" s="25"/>
      <c r="W31" s="1"/>
      <c r="X31" s="11"/>
    </row>
    <row r="32" spans="1:28" x14ac:dyDescent="0.25">
      <c r="A32" s="11"/>
      <c r="C32" s="78" t="s">
        <v>470</v>
      </c>
      <c r="D32" s="103">
        <f t="shared" ref="D32:D38" si="1">SUM(F32:J32)</f>
        <v>9</v>
      </c>
      <c r="E32" s="34">
        <f>COUNTA('Monitoria Anual - 1'!S11:S19)</f>
        <v>0</v>
      </c>
      <c r="F32" s="68">
        <f>COUNTA('Monitoria Anual - 1'!N11:N19)</f>
        <v>0</v>
      </c>
      <c r="G32" s="68">
        <f>COUNTA('Monitoria Anual - 1'!O11:O19)</f>
        <v>0</v>
      </c>
      <c r="H32" s="68">
        <f>COUNTA('Monitoria Anual - 1'!P11:P19)</f>
        <v>4</v>
      </c>
      <c r="I32" s="68">
        <f>COUNTA('Monitoria Anual - 1'!Q11:Q19)</f>
        <v>5</v>
      </c>
      <c r="J32" s="69">
        <f>COUNTA('Monitoria Anual - 1'!R11:R19)</f>
        <v>0</v>
      </c>
      <c r="W32" s="1"/>
      <c r="X32" s="11"/>
    </row>
    <row r="33" spans="1:30" x14ac:dyDescent="0.25">
      <c r="A33" s="11"/>
      <c r="C33" s="79" t="s">
        <v>471</v>
      </c>
      <c r="D33" s="78">
        <f t="shared" si="1"/>
        <v>6</v>
      </c>
      <c r="E33" s="35">
        <f>COUNTA('Monitoria Anual - 1'!S20:S25)</f>
        <v>0</v>
      </c>
      <c r="F33" s="36">
        <f>COUNTA('Monitoria Anual - 1'!N20:N25)</f>
        <v>0</v>
      </c>
      <c r="G33" s="36">
        <f>COUNTA('Monitoria Anual - 1'!O20:O25)</f>
        <v>0</v>
      </c>
      <c r="H33" s="36">
        <f>COUNTA('Monitoria Anual - 1'!P20:P25)</f>
        <v>0</v>
      </c>
      <c r="I33" s="36">
        <f>COUNTA('Monitoria Anual - 1'!Q20:Q25)</f>
        <v>6</v>
      </c>
      <c r="J33" s="37">
        <f>COUNTA('Monitoria Anual - 1'!R20:R25)</f>
        <v>0</v>
      </c>
      <c r="W33" s="1"/>
      <c r="X33" s="11"/>
    </row>
    <row r="34" spans="1:30" x14ac:dyDescent="0.25">
      <c r="A34" s="11"/>
      <c r="C34" s="79" t="s">
        <v>472</v>
      </c>
      <c r="D34" s="78">
        <f t="shared" si="1"/>
        <v>8</v>
      </c>
      <c r="E34" s="35">
        <f>COUNTA('Monitoria Anual - 1'!S26:S33)</f>
        <v>0</v>
      </c>
      <c r="F34" s="36">
        <f>COUNTA('Monitoria Anual - 1'!N26:N33)</f>
        <v>0</v>
      </c>
      <c r="G34" s="36">
        <f>COUNTA('Monitoria Anual - 1'!O26:O33)</f>
        <v>1</v>
      </c>
      <c r="H34" s="36">
        <f>COUNTA('Monitoria Anual - 1'!P26:P33)</f>
        <v>1</v>
      </c>
      <c r="I34" s="36">
        <f>COUNTA('Monitoria Anual - 1'!Q26:Q33)</f>
        <v>6</v>
      </c>
      <c r="J34" s="37">
        <f>COUNTA('Monitoria Anual - 1'!R26:R33)</f>
        <v>0</v>
      </c>
      <c r="W34" s="1"/>
      <c r="X34" s="11"/>
    </row>
    <row r="35" spans="1:30" x14ac:dyDescent="0.25">
      <c r="A35" s="11"/>
      <c r="C35" s="79" t="s">
        <v>473</v>
      </c>
      <c r="D35" s="78">
        <f t="shared" si="1"/>
        <v>4</v>
      </c>
      <c r="E35" s="35">
        <f>COUNTA('Monitoria Anual - 1'!S34:S37)</f>
        <v>0</v>
      </c>
      <c r="F35" s="36">
        <f>COUNTA('Monitoria Anual - 1'!N34:N37)</f>
        <v>0</v>
      </c>
      <c r="G35" s="36">
        <f>COUNTA('Monitoria Anual - 1'!O34:O37)</f>
        <v>0</v>
      </c>
      <c r="H35" s="36">
        <f>COUNTA('Monitoria Anual - 1'!P34:P37)</f>
        <v>0</v>
      </c>
      <c r="I35" s="36">
        <f>COUNTA('Monitoria Anual - 1'!Q34:Q37)</f>
        <v>4</v>
      </c>
      <c r="J35" s="37">
        <f>COUNTA('Monitoria Anual - 1'!R34:R37)</f>
        <v>0</v>
      </c>
      <c r="W35" s="1"/>
      <c r="X35" s="11"/>
    </row>
    <row r="36" spans="1:30" x14ac:dyDescent="0.25">
      <c r="A36" s="11"/>
      <c r="C36" s="79" t="s">
        <v>474</v>
      </c>
      <c r="D36" s="78">
        <f t="shared" si="1"/>
        <v>9</v>
      </c>
      <c r="E36" s="35">
        <f>COUNTA('Monitoria Anual - 1'!S38:S46)</f>
        <v>0</v>
      </c>
      <c r="F36" s="36">
        <f>COUNTA('Monitoria Anual - 1'!N38:N46)</f>
        <v>0</v>
      </c>
      <c r="G36" s="36">
        <f>COUNTA('Monitoria Anual - 1'!O38:O46)</f>
        <v>1</v>
      </c>
      <c r="H36" s="36">
        <f>COUNTA('Monitoria Anual - 1'!P38:P46)</f>
        <v>0</v>
      </c>
      <c r="I36" s="36">
        <f>COUNTA('Monitoria Anual - 1'!Q38:Q46)</f>
        <v>8</v>
      </c>
      <c r="J36" s="37">
        <f>COUNTA('Monitoria Anual - 1'!R38:R46)</f>
        <v>0</v>
      </c>
      <c r="W36" s="1"/>
      <c r="X36" s="11"/>
    </row>
    <row r="37" spans="1:30" x14ac:dyDescent="0.25">
      <c r="A37" s="11"/>
      <c r="C37" s="79" t="s">
        <v>475</v>
      </c>
      <c r="D37" s="78">
        <f t="shared" si="1"/>
        <v>4</v>
      </c>
      <c r="E37" s="35">
        <f>COUNTA('Monitoria Anual - 1'!S47:S50)</f>
        <v>0</v>
      </c>
      <c r="F37" s="36">
        <f>COUNTA('Monitoria Anual - 1'!N47:N50)</f>
        <v>0</v>
      </c>
      <c r="G37" s="36">
        <f>COUNTA('Monitoria Anual - 1'!O47:O50)</f>
        <v>0</v>
      </c>
      <c r="H37" s="36">
        <f>COUNTA('Monitoria Anual - 1'!P47:P50)</f>
        <v>1</v>
      </c>
      <c r="I37" s="36">
        <f>COUNTA('Monitoria Anual - 1'!Q47:Q50)</f>
        <v>3</v>
      </c>
      <c r="J37" s="37">
        <f>COUNTA('Monitoria Anual - 1'!R47:R50)</f>
        <v>0</v>
      </c>
      <c r="W37" s="1"/>
      <c r="X37" s="11"/>
    </row>
    <row r="38" spans="1:30" ht="15.75" thickBot="1" x14ac:dyDescent="0.3">
      <c r="A38" s="11"/>
      <c r="C38" s="80" t="s">
        <v>476</v>
      </c>
      <c r="D38" s="80">
        <f t="shared" si="1"/>
        <v>16</v>
      </c>
      <c r="E38" s="38">
        <f>COUNTA('Monitoria Anual - 1'!S51:S66)</f>
        <v>0</v>
      </c>
      <c r="F38" s="39">
        <f>COUNTA('Monitoria Anual - 1'!N51:N66)</f>
        <v>0</v>
      </c>
      <c r="G38" s="39">
        <f>COUNTA('Monitoria Anual - 1'!O51:O66)</f>
        <v>5</v>
      </c>
      <c r="H38" s="39">
        <f>COUNTA('Monitoria Anual - 1'!P51:P66)</f>
        <v>4</v>
      </c>
      <c r="I38" s="39">
        <f>COUNTA('Monitoria Anual - 1'!Q51:Q66)</f>
        <v>7</v>
      </c>
      <c r="J38" s="40">
        <f>COUNTA('Monitoria Anual - 1'!R51:R66)</f>
        <v>0</v>
      </c>
      <c r="W38" s="1"/>
      <c r="X38" s="11"/>
    </row>
    <row r="39" spans="1:30" x14ac:dyDescent="0.25">
      <c r="A39" s="11"/>
      <c r="X39" s="11"/>
    </row>
    <row r="40" spans="1:30" x14ac:dyDescent="0.25">
      <c r="A40" s="11"/>
      <c r="B40" s="11"/>
      <c r="C40" s="11"/>
      <c r="D40" s="11"/>
      <c r="E40" s="11"/>
      <c r="F40" s="11"/>
      <c r="G40" s="11"/>
      <c r="H40" s="11"/>
      <c r="I40" s="11"/>
      <c r="J40" s="11"/>
      <c r="K40" s="11"/>
      <c r="L40" s="11"/>
      <c r="M40" s="11"/>
      <c r="N40" s="11"/>
      <c r="O40" s="11"/>
      <c r="P40" s="11"/>
      <c r="Q40" s="11"/>
      <c r="R40" s="11"/>
      <c r="S40" s="11"/>
      <c r="T40" s="11"/>
      <c r="U40" s="11"/>
      <c r="V40" s="11"/>
      <c r="W40" s="11"/>
      <c r="X40" s="11"/>
    </row>
    <row r="42" spans="1:30" x14ac:dyDescent="0.25">
      <c r="A42" s="105"/>
      <c r="B42" s="105"/>
      <c r="C42" s="105"/>
      <c r="D42" s="105"/>
      <c r="E42" s="105"/>
      <c r="F42" s="105"/>
      <c r="G42" s="105"/>
      <c r="H42" s="105"/>
      <c r="I42" s="105"/>
      <c r="J42" s="105"/>
      <c r="K42" s="105"/>
      <c r="L42" s="105"/>
      <c r="M42" s="105"/>
      <c r="N42" s="105"/>
      <c r="O42" s="105"/>
      <c r="P42" s="105"/>
      <c r="Q42" s="105"/>
      <c r="R42" s="105"/>
      <c r="S42" s="105"/>
      <c r="T42" s="105"/>
      <c r="U42" s="105"/>
      <c r="V42" s="105"/>
      <c r="W42" s="105"/>
      <c r="X42" s="105"/>
      <c r="Y42" s="105"/>
      <c r="Z42" s="105"/>
      <c r="AA42" s="105"/>
      <c r="AB42" s="105"/>
      <c r="AC42" s="105"/>
      <c r="AD42" s="105"/>
    </row>
    <row r="43" spans="1:30" x14ac:dyDescent="0.25">
      <c r="A43" s="105"/>
      <c r="B43" s="10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row>
    <row r="44" spans="1:30" x14ac:dyDescent="0.25">
      <c r="A44" s="105"/>
      <c r="B44" s="105"/>
      <c r="C44" s="105"/>
      <c r="D44" s="105"/>
      <c r="E44" s="105"/>
      <c r="F44" s="105"/>
      <c r="G44" s="105"/>
      <c r="H44" s="105"/>
      <c r="I44" s="105"/>
      <c r="J44" s="105"/>
      <c r="K44" s="105"/>
      <c r="L44" s="105"/>
      <c r="M44" s="105"/>
      <c r="N44" s="105"/>
      <c r="O44" s="105"/>
      <c r="P44" s="105"/>
      <c r="Q44" s="105"/>
      <c r="R44" s="105"/>
      <c r="S44" s="105"/>
      <c r="T44" s="105"/>
      <c r="U44" s="105"/>
      <c r="V44" s="105"/>
      <c r="W44" s="105"/>
      <c r="X44" s="105"/>
      <c r="Y44" s="105"/>
      <c r="Z44" s="105"/>
      <c r="AA44" s="105"/>
      <c r="AB44" s="105"/>
      <c r="AC44" s="105"/>
      <c r="AD44" s="105"/>
    </row>
  </sheetData>
  <sheetProtection algorithmName="SHA-512" hashValue="WQLBhUmjm+gHjFbQ+GdcBjjD31DS5u5mAdDMnb18kJFSRVc9AKTH6i4c5AMGPokf2J9YS9b/w5Gj7+D2y2o2+w==" saltValue="yRckdviwTQfxcpWrnlizdg==" spinCount="100000" sheet="1" objects="1" scenarios="1"/>
  <protectedRanges>
    <protectedRange password="ECFE" sqref="A39:AD44 A1:AD38"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O5"/>
  </mergeCells>
  <conditionalFormatting sqref="E32:F32 F32:J38">
    <cfRule type="cellIs" dxfId="45"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22"/>
  <sheetViews>
    <sheetView showGridLines="0" zoomScale="80" zoomScaleNormal="80" workbookViewId="0">
      <selection activeCell="E11" sqref="E11"/>
    </sheetView>
  </sheetViews>
  <sheetFormatPr defaultColWidth="8.85546875" defaultRowHeight="15" x14ac:dyDescent="0.25"/>
  <cols>
    <col min="1" max="1" width="20.85546875" style="2" customWidth="1"/>
    <col min="2" max="2" width="6.7109375" style="2" customWidth="1"/>
    <col min="3" max="3" width="42.140625" style="2" customWidth="1"/>
    <col min="4" max="4" width="23.5703125" style="2" customWidth="1"/>
    <col min="5" max="5" width="15.7109375" style="2" customWidth="1"/>
    <col min="6" max="7" width="9" style="2" customWidth="1"/>
    <col min="8" max="8" width="17.7109375" style="66" customWidth="1"/>
    <col min="9" max="9" width="21.140625" style="66" customWidth="1"/>
    <col min="10" max="10" width="49.28515625" style="2" customWidth="1"/>
    <col min="11" max="11" width="23.5703125" style="2" customWidth="1"/>
    <col min="12" max="12" width="16.140625" style="2" customWidth="1"/>
    <col min="13" max="13" width="24.85546875" style="2" customWidth="1"/>
    <col min="14" max="14" width="14.42578125" style="60" customWidth="1"/>
    <col min="15" max="19" width="13" style="60" customWidth="1"/>
    <col min="20" max="20" width="72.5703125" style="60" customWidth="1"/>
    <col min="21" max="21" width="50.42578125" style="60" customWidth="1"/>
    <col min="22" max="22" width="39.7109375" style="60" customWidth="1"/>
    <col min="23" max="23" width="17.7109375" style="66" customWidth="1"/>
    <col min="24" max="24" width="28" style="60" customWidth="1"/>
    <col min="25" max="25" width="28.7109375" style="60" customWidth="1"/>
    <col min="26" max="26" width="20.140625" style="60" customWidth="1"/>
    <col min="27" max="27" width="20" style="60" customWidth="1"/>
    <col min="28" max="29" width="11.42578125" style="60" customWidth="1"/>
    <col min="30" max="30" width="17.140625" style="60" customWidth="1"/>
    <col min="31" max="31" width="17" style="60" customWidth="1"/>
    <col min="32" max="32" width="60.85546875" style="60" customWidth="1"/>
    <col min="33" max="34" width="15.5703125" style="190" customWidth="1"/>
    <col min="35" max="35" width="28.28515625" style="60" customWidth="1"/>
    <col min="36" max="36" width="7" style="2" customWidth="1"/>
    <col min="37" max="39" width="8.85546875" style="2"/>
    <col min="40" max="40" width="8.85546875" style="2" hidden="1" customWidth="1"/>
    <col min="41" max="16384" width="8.85546875" style="2"/>
  </cols>
  <sheetData>
    <row r="1" spans="1:40" s="496" customFormat="1" ht="21" x14ac:dyDescent="0.25">
      <c r="A1" s="334" t="s">
        <v>0</v>
      </c>
      <c r="B1" s="334"/>
      <c r="C1" s="334"/>
      <c r="D1" s="334"/>
      <c r="E1" s="334"/>
      <c r="F1" s="334"/>
      <c r="G1" s="334"/>
      <c r="H1" s="334"/>
      <c r="I1" s="334"/>
      <c r="J1" s="334"/>
      <c r="K1" s="334"/>
      <c r="L1" s="334"/>
      <c r="M1" s="334"/>
      <c r="N1" s="334"/>
      <c r="O1" s="334"/>
      <c r="P1" s="334"/>
      <c r="Q1" s="334"/>
      <c r="R1" s="334"/>
      <c r="S1" s="334"/>
      <c r="T1" s="334"/>
      <c r="U1" s="334"/>
      <c r="V1" s="334"/>
      <c r="W1" s="334"/>
      <c r="X1" s="334"/>
      <c r="Y1" s="466"/>
      <c r="Z1" s="466"/>
      <c r="AA1" s="466"/>
      <c r="AB1" s="466"/>
      <c r="AC1" s="466"/>
      <c r="AD1" s="334"/>
      <c r="AE1" s="334"/>
      <c r="AF1" s="334"/>
      <c r="AG1" s="334"/>
      <c r="AH1" s="334"/>
      <c r="AI1" s="334"/>
      <c r="AJ1" s="495"/>
    </row>
    <row r="2" spans="1:40" s="496" customFormat="1" ht="21.75" thickBot="1" x14ac:dyDescent="0.3">
      <c r="A2" s="335" t="str">
        <f>'Monitoria Anual - 1'!A2:AI2</f>
        <v>Plano de Ação Nacional para a Conservação das Tartarugas Marinhas - PAN Tartarugas Marinhas</v>
      </c>
      <c r="B2" s="335"/>
      <c r="C2" s="335"/>
      <c r="D2" s="335"/>
      <c r="E2" s="335"/>
      <c r="F2" s="335"/>
      <c r="G2" s="335"/>
      <c r="H2" s="335"/>
      <c r="I2" s="335"/>
      <c r="J2" s="335"/>
      <c r="K2" s="335"/>
      <c r="L2" s="335"/>
      <c r="M2" s="335"/>
      <c r="N2" s="335"/>
      <c r="O2" s="335"/>
      <c r="P2" s="335"/>
      <c r="Q2" s="335"/>
      <c r="R2" s="335"/>
      <c r="S2" s="335"/>
      <c r="T2" s="335"/>
      <c r="U2" s="335"/>
      <c r="V2" s="335"/>
      <c r="W2" s="335"/>
      <c r="X2" s="335"/>
      <c r="Y2" s="467"/>
      <c r="Z2" s="467"/>
      <c r="AA2" s="467"/>
      <c r="AB2" s="467"/>
      <c r="AC2" s="467"/>
      <c r="AD2" s="335"/>
      <c r="AE2" s="335"/>
      <c r="AF2" s="335"/>
      <c r="AG2" s="335"/>
      <c r="AH2" s="335"/>
      <c r="AI2" s="335"/>
      <c r="AJ2" s="495"/>
    </row>
    <row r="3" spans="1:40" ht="4.5" customHeight="1" thickTop="1" x14ac:dyDescent="0.25">
      <c r="AJ3" s="18"/>
    </row>
    <row r="4" spans="1:40" s="498" customFormat="1" ht="55.5" customHeight="1" x14ac:dyDescent="0.25">
      <c r="A4" s="55" t="s">
        <v>2</v>
      </c>
      <c r="B4" s="347" t="str">
        <f>'Monitoria Anual - 1'!B4</f>
        <v>Manter a tendência de recuperação das populações de tartarugas marinhas que ocorrem no Brasil, por meio do aprimoramento das ações de conservação, pesquisa, fortalecimento institucional e envolvimento da sociedade</v>
      </c>
      <c r="C4" s="347"/>
      <c r="D4" s="347"/>
      <c r="E4" s="347"/>
      <c r="F4" s="347"/>
      <c r="G4" s="348"/>
      <c r="H4" s="497"/>
      <c r="I4" s="497"/>
      <c r="J4" s="13"/>
      <c r="K4" s="13"/>
      <c r="L4" s="13"/>
      <c r="M4" s="13"/>
      <c r="N4" s="13"/>
      <c r="O4" s="13"/>
      <c r="P4" s="13"/>
      <c r="Q4" s="13"/>
      <c r="R4" s="13"/>
      <c r="T4" s="499"/>
      <c r="U4" s="499"/>
      <c r="V4" s="499"/>
      <c r="W4" s="500"/>
      <c r="X4" s="499"/>
      <c r="Y4" s="499"/>
      <c r="Z4" s="499"/>
      <c r="AA4" s="499"/>
      <c r="AB4" s="499"/>
      <c r="AC4" s="499"/>
      <c r="AD4" s="499"/>
      <c r="AE4" s="499"/>
      <c r="AF4" s="499"/>
      <c r="AG4" s="501"/>
      <c r="AH4" s="501"/>
      <c r="AI4" s="499"/>
      <c r="AJ4" s="502"/>
    </row>
    <row r="5" spans="1:40" s="498" customFormat="1" ht="1.5" customHeight="1" x14ac:dyDescent="0.25">
      <c r="H5" s="500"/>
      <c r="I5" s="500"/>
      <c r="N5" s="499"/>
      <c r="O5" s="499"/>
      <c r="P5" s="499"/>
      <c r="Q5" s="499"/>
      <c r="R5" s="499"/>
      <c r="S5" s="499"/>
      <c r="T5" s="499"/>
      <c r="U5" s="499"/>
      <c r="V5" s="499"/>
      <c r="W5" s="500"/>
      <c r="X5" s="499"/>
      <c r="Y5" s="499"/>
      <c r="Z5" s="499"/>
      <c r="AA5" s="499"/>
      <c r="AB5" s="499"/>
      <c r="AC5" s="499"/>
      <c r="AD5" s="499"/>
      <c r="AE5" s="499"/>
      <c r="AF5" s="499"/>
      <c r="AG5" s="501"/>
      <c r="AH5" s="501"/>
      <c r="AI5" s="499"/>
      <c r="AJ5" s="502"/>
    </row>
    <row r="6" spans="1:40" s="498" customFormat="1" ht="18.75" x14ac:dyDescent="0.25">
      <c r="A6" s="55" t="s">
        <v>4</v>
      </c>
      <c r="B6" s="349" t="s">
        <v>477</v>
      </c>
      <c r="C6" s="350"/>
      <c r="H6" s="500"/>
      <c r="I6" s="500"/>
      <c r="M6" s="499"/>
      <c r="N6" s="499"/>
      <c r="O6" s="499"/>
      <c r="P6" s="499"/>
      <c r="Q6" s="499"/>
      <c r="R6" s="499"/>
      <c r="S6" s="499"/>
      <c r="T6" s="499"/>
      <c r="U6" s="499"/>
      <c r="V6" s="499"/>
      <c r="W6" s="500"/>
      <c r="X6" s="499"/>
      <c r="Y6" s="499"/>
      <c r="Z6" s="499"/>
      <c r="AA6" s="499"/>
      <c r="AB6" s="499"/>
      <c r="AC6" s="499"/>
      <c r="AD6" s="499"/>
      <c r="AE6" s="499"/>
      <c r="AF6" s="499"/>
      <c r="AG6" s="501"/>
      <c r="AH6" s="501"/>
      <c r="AI6" s="499"/>
      <c r="AJ6" s="502"/>
      <c r="AN6" s="498" t="s">
        <v>6</v>
      </c>
    </row>
    <row r="7" spans="1:40" s="498" customFormat="1" ht="9.75" customHeight="1" thickBot="1" x14ac:dyDescent="0.3">
      <c r="H7" s="500"/>
      <c r="I7" s="500"/>
      <c r="N7" s="499"/>
      <c r="O7" s="499"/>
      <c r="P7" s="499"/>
      <c r="Q7" s="499"/>
      <c r="R7" s="499"/>
      <c r="S7" s="499"/>
      <c r="T7" s="499"/>
      <c r="U7" s="499"/>
      <c r="V7" s="499"/>
      <c r="W7" s="500"/>
      <c r="X7" s="499"/>
      <c r="Y7" s="499"/>
      <c r="Z7" s="499"/>
      <c r="AA7" s="499"/>
      <c r="AB7" s="499"/>
      <c r="AC7" s="499"/>
      <c r="AD7" s="499"/>
      <c r="AE7" s="499"/>
      <c r="AF7" s="499"/>
      <c r="AG7" s="501"/>
      <c r="AH7" s="501"/>
      <c r="AI7" s="499"/>
      <c r="AJ7" s="502"/>
      <c r="AN7" s="503" t="s">
        <v>7</v>
      </c>
    </row>
    <row r="8" spans="1:40" ht="16.5" thickBot="1" x14ac:dyDescent="0.3">
      <c r="A8" s="443" t="s">
        <v>8</v>
      </c>
      <c r="B8" s="444"/>
      <c r="C8" s="444"/>
      <c r="D8" s="444"/>
      <c r="E8" s="444"/>
      <c r="F8" s="444"/>
      <c r="G8" s="444"/>
      <c r="H8" s="444"/>
      <c r="I8" s="444"/>
      <c r="J8" s="444"/>
      <c r="K8" s="444"/>
      <c r="L8" s="444"/>
      <c r="M8" s="445"/>
      <c r="N8" s="446" t="s">
        <v>9</v>
      </c>
      <c r="O8" s="447"/>
      <c r="P8" s="447"/>
      <c r="Q8" s="447"/>
      <c r="R8" s="447"/>
      <c r="S8" s="447"/>
      <c r="T8" s="447"/>
      <c r="U8" s="447"/>
      <c r="V8" s="447"/>
      <c r="W8" s="447"/>
      <c r="X8" s="448"/>
      <c r="Y8" s="449" t="s">
        <v>10</v>
      </c>
      <c r="Z8" s="450"/>
      <c r="AA8" s="450"/>
      <c r="AB8" s="450"/>
      <c r="AC8" s="450"/>
      <c r="AD8" s="450"/>
      <c r="AE8" s="450"/>
      <c r="AF8" s="450"/>
      <c r="AG8" s="450"/>
      <c r="AH8" s="450"/>
      <c r="AI8" s="451"/>
      <c r="AJ8" s="18"/>
    </row>
    <row r="9" spans="1:40" x14ac:dyDescent="0.25">
      <c r="A9" s="420" t="s">
        <v>11</v>
      </c>
      <c r="B9" s="422" t="s">
        <v>12</v>
      </c>
      <c r="C9" s="422" t="s">
        <v>13</v>
      </c>
      <c r="D9" s="422" t="s">
        <v>14</v>
      </c>
      <c r="E9" s="422" t="s">
        <v>15</v>
      </c>
      <c r="F9" s="422" t="s">
        <v>16</v>
      </c>
      <c r="G9" s="422"/>
      <c r="H9" s="422" t="s">
        <v>17</v>
      </c>
      <c r="I9" s="422" t="s">
        <v>18</v>
      </c>
      <c r="J9" s="422" t="s">
        <v>19</v>
      </c>
      <c r="K9" s="441" t="s">
        <v>20</v>
      </c>
      <c r="L9" s="442"/>
      <c r="M9" s="422" t="s">
        <v>21</v>
      </c>
      <c r="N9" s="418" t="s">
        <v>22</v>
      </c>
      <c r="O9" s="431" t="s">
        <v>23</v>
      </c>
      <c r="P9" s="433" t="s">
        <v>24</v>
      </c>
      <c r="Q9" s="435" t="s">
        <v>25</v>
      </c>
      <c r="R9" s="437" t="s">
        <v>26</v>
      </c>
      <c r="S9" s="439" t="s">
        <v>27</v>
      </c>
      <c r="T9" s="416" t="s">
        <v>28</v>
      </c>
      <c r="U9" s="416" t="s">
        <v>29</v>
      </c>
      <c r="V9" s="416" t="s">
        <v>30</v>
      </c>
      <c r="W9" s="416" t="s">
        <v>31</v>
      </c>
      <c r="X9" s="427" t="s">
        <v>32</v>
      </c>
      <c r="Y9" s="429" t="s">
        <v>33</v>
      </c>
      <c r="Z9" s="414" t="s">
        <v>34</v>
      </c>
      <c r="AA9" s="412" t="s">
        <v>35</v>
      </c>
      <c r="AB9" s="414" t="s">
        <v>36</v>
      </c>
      <c r="AC9" s="414" t="s">
        <v>37</v>
      </c>
      <c r="AD9" s="414" t="s">
        <v>38</v>
      </c>
      <c r="AE9" s="414" t="s">
        <v>39</v>
      </c>
      <c r="AF9" s="425" t="s">
        <v>40</v>
      </c>
      <c r="AG9" s="414" t="s">
        <v>41</v>
      </c>
      <c r="AH9" s="414" t="s">
        <v>42</v>
      </c>
      <c r="AI9" s="452" t="s">
        <v>43</v>
      </c>
      <c r="AJ9" s="18"/>
    </row>
    <row r="10" spans="1:40" ht="30.75" thickBot="1" x14ac:dyDescent="0.3">
      <c r="A10" s="421"/>
      <c r="B10" s="423"/>
      <c r="C10" s="423"/>
      <c r="D10" s="423"/>
      <c r="E10" s="423"/>
      <c r="F10" s="166" t="s">
        <v>44</v>
      </c>
      <c r="G10" s="166" t="s">
        <v>45</v>
      </c>
      <c r="H10" s="423"/>
      <c r="I10" s="423"/>
      <c r="J10" s="423"/>
      <c r="K10" s="167" t="s">
        <v>46</v>
      </c>
      <c r="L10" s="167" t="s">
        <v>47</v>
      </c>
      <c r="M10" s="423"/>
      <c r="N10" s="419"/>
      <c r="O10" s="432"/>
      <c r="P10" s="434"/>
      <c r="Q10" s="436"/>
      <c r="R10" s="438"/>
      <c r="S10" s="440"/>
      <c r="T10" s="417"/>
      <c r="U10" s="417"/>
      <c r="V10" s="417"/>
      <c r="W10" s="417"/>
      <c r="X10" s="428"/>
      <c r="Y10" s="430"/>
      <c r="Z10" s="415"/>
      <c r="AA10" s="413"/>
      <c r="AB10" s="415"/>
      <c r="AC10" s="415"/>
      <c r="AD10" s="415"/>
      <c r="AE10" s="415"/>
      <c r="AF10" s="426"/>
      <c r="AG10" s="415"/>
      <c r="AH10" s="415"/>
      <c r="AI10" s="453"/>
      <c r="AJ10" s="18"/>
    </row>
    <row r="11" spans="1:40" ht="60" x14ac:dyDescent="0.25">
      <c r="A11" s="424" t="s">
        <v>478</v>
      </c>
      <c r="B11" s="168" t="s">
        <v>49</v>
      </c>
      <c r="C11" s="169" t="s">
        <v>50</v>
      </c>
      <c r="D11" s="169" t="s">
        <v>51</v>
      </c>
      <c r="E11" s="169"/>
      <c r="F11" s="170">
        <v>42856</v>
      </c>
      <c r="G11" s="170">
        <v>44682</v>
      </c>
      <c r="H11" s="185" t="s">
        <v>52</v>
      </c>
      <c r="I11" s="187">
        <v>2500000</v>
      </c>
      <c r="J11" s="169" t="s">
        <v>53</v>
      </c>
      <c r="K11" s="169"/>
      <c r="L11" s="169"/>
      <c r="M11" s="169"/>
      <c r="N11" s="169"/>
      <c r="O11" s="171"/>
      <c r="P11" s="169" t="s">
        <v>54</v>
      </c>
      <c r="Q11" s="169"/>
      <c r="R11" s="169"/>
      <c r="S11" s="172"/>
      <c r="T11" s="169" t="s">
        <v>479</v>
      </c>
      <c r="U11" s="169" t="s">
        <v>480</v>
      </c>
      <c r="V11" s="169" t="s">
        <v>481</v>
      </c>
      <c r="W11" s="172" t="s">
        <v>482</v>
      </c>
      <c r="X11" s="169"/>
      <c r="Y11" s="169"/>
      <c r="Z11" s="169"/>
      <c r="AA11" s="169"/>
      <c r="AB11" s="169"/>
      <c r="AC11" s="169"/>
      <c r="AD11" s="169"/>
      <c r="AE11" s="169"/>
      <c r="AF11" s="169"/>
      <c r="AG11" s="172" t="s">
        <v>483</v>
      </c>
      <c r="AH11" s="172" t="s">
        <v>484</v>
      </c>
      <c r="AI11" s="169"/>
      <c r="AJ11" s="18"/>
    </row>
    <row r="12" spans="1:40" ht="105" x14ac:dyDescent="0.25">
      <c r="A12" s="410"/>
      <c r="B12" s="173" t="s">
        <v>57</v>
      </c>
      <c r="C12" s="174" t="s">
        <v>58</v>
      </c>
      <c r="D12" s="174" t="s">
        <v>59</v>
      </c>
      <c r="E12" s="174"/>
      <c r="F12" s="170">
        <v>42856</v>
      </c>
      <c r="G12" s="170">
        <v>44682</v>
      </c>
      <c r="H12" s="185" t="s">
        <v>60</v>
      </c>
      <c r="I12" s="187">
        <v>2000000</v>
      </c>
      <c r="J12" s="174" t="s">
        <v>61</v>
      </c>
      <c r="K12" s="174"/>
      <c r="L12" s="174"/>
      <c r="M12" s="174"/>
      <c r="N12" s="169"/>
      <c r="O12" s="169"/>
      <c r="P12" s="169" t="s">
        <v>54</v>
      </c>
      <c r="Q12" s="169"/>
      <c r="R12" s="169"/>
      <c r="S12" s="172"/>
      <c r="T12" s="174" t="s">
        <v>485</v>
      </c>
      <c r="U12" s="174"/>
      <c r="V12" s="174" t="s">
        <v>486</v>
      </c>
      <c r="W12" s="175"/>
      <c r="X12" s="174"/>
      <c r="Y12" s="174"/>
      <c r="Z12" s="174"/>
      <c r="AA12" s="174"/>
      <c r="AB12" s="174"/>
      <c r="AC12" s="174"/>
      <c r="AD12" s="174"/>
      <c r="AE12" s="174"/>
      <c r="AF12" s="174"/>
      <c r="AG12" s="175" t="s">
        <v>483</v>
      </c>
      <c r="AH12" s="175" t="s">
        <v>484</v>
      </c>
      <c r="AI12" s="174"/>
      <c r="AJ12" s="18"/>
    </row>
    <row r="13" spans="1:40" ht="75" x14ac:dyDescent="0.25">
      <c r="A13" s="410"/>
      <c r="B13" s="173" t="s">
        <v>63</v>
      </c>
      <c r="C13" s="174" t="s">
        <v>64</v>
      </c>
      <c r="D13" s="174" t="s">
        <v>65</v>
      </c>
      <c r="E13" s="174"/>
      <c r="F13" s="170">
        <v>42856</v>
      </c>
      <c r="G13" s="170">
        <v>44682</v>
      </c>
      <c r="H13" s="185" t="s">
        <v>66</v>
      </c>
      <c r="I13" s="187">
        <v>120000</v>
      </c>
      <c r="J13" s="174" t="s">
        <v>67</v>
      </c>
      <c r="K13" s="174"/>
      <c r="L13" s="174"/>
      <c r="M13" s="174"/>
      <c r="N13" s="169"/>
      <c r="O13" s="169"/>
      <c r="P13" s="169" t="s">
        <v>54</v>
      </c>
      <c r="Q13" s="169"/>
      <c r="R13" s="169"/>
      <c r="S13" s="172"/>
      <c r="T13" s="174" t="s">
        <v>487</v>
      </c>
      <c r="U13" s="174" t="s">
        <v>488</v>
      </c>
      <c r="V13" s="174" t="s">
        <v>489</v>
      </c>
      <c r="W13" s="175" t="s">
        <v>490</v>
      </c>
      <c r="X13" s="174" t="s">
        <v>491</v>
      </c>
      <c r="Y13" s="174"/>
      <c r="Z13" s="174"/>
      <c r="AA13" s="174"/>
      <c r="AB13" s="174"/>
      <c r="AC13" s="174"/>
      <c r="AD13" s="174"/>
      <c r="AE13" s="174"/>
      <c r="AF13" s="174"/>
      <c r="AG13" s="175"/>
      <c r="AH13" s="175"/>
      <c r="AI13" s="174"/>
      <c r="AJ13" s="18"/>
    </row>
    <row r="14" spans="1:40" ht="75" x14ac:dyDescent="0.25">
      <c r="A14" s="410"/>
      <c r="B14" s="173" t="s">
        <v>72</v>
      </c>
      <c r="C14" s="174" t="s">
        <v>73</v>
      </c>
      <c r="D14" s="174" t="s">
        <v>74</v>
      </c>
      <c r="E14" s="174"/>
      <c r="F14" s="170">
        <v>42856</v>
      </c>
      <c r="G14" s="170">
        <v>44682</v>
      </c>
      <c r="H14" s="185" t="s">
        <v>52</v>
      </c>
      <c r="I14" s="187">
        <v>1800000</v>
      </c>
      <c r="J14" s="174" t="s">
        <v>75</v>
      </c>
      <c r="K14" s="174"/>
      <c r="L14" s="174"/>
      <c r="M14" s="174"/>
      <c r="N14" s="169"/>
      <c r="O14" s="169"/>
      <c r="P14" s="169"/>
      <c r="Q14" s="169" t="s">
        <v>54</v>
      </c>
      <c r="R14" s="169"/>
      <c r="S14" s="172"/>
      <c r="T14" s="174" t="s">
        <v>492</v>
      </c>
      <c r="U14" s="174" t="s">
        <v>493</v>
      </c>
      <c r="V14" s="174" t="s">
        <v>494</v>
      </c>
      <c r="W14" s="172" t="s">
        <v>482</v>
      </c>
      <c r="X14" s="174" t="s">
        <v>79</v>
      </c>
      <c r="Y14" s="174"/>
      <c r="Z14" s="174"/>
      <c r="AA14" s="174"/>
      <c r="AB14" s="174"/>
      <c r="AC14" s="174"/>
      <c r="AD14" s="174"/>
      <c r="AE14" s="174"/>
      <c r="AF14" s="174"/>
      <c r="AG14" s="175"/>
      <c r="AH14" s="175"/>
      <c r="AI14" s="174"/>
      <c r="AJ14" s="18"/>
    </row>
    <row r="15" spans="1:40" ht="153" customHeight="1" x14ac:dyDescent="0.25">
      <c r="A15" s="410"/>
      <c r="B15" s="173" t="s">
        <v>80</v>
      </c>
      <c r="C15" s="174" t="s">
        <v>81</v>
      </c>
      <c r="D15" s="174" t="s">
        <v>82</v>
      </c>
      <c r="E15" s="174"/>
      <c r="F15" s="170">
        <v>42856</v>
      </c>
      <c r="G15" s="170">
        <v>44682</v>
      </c>
      <c r="H15" s="185" t="s">
        <v>60</v>
      </c>
      <c r="I15" s="187">
        <v>50000</v>
      </c>
      <c r="J15" s="174" t="s">
        <v>61</v>
      </c>
      <c r="K15" s="174"/>
      <c r="L15" s="174"/>
      <c r="M15" s="174"/>
      <c r="N15" s="169"/>
      <c r="O15" s="169"/>
      <c r="P15" s="169" t="s">
        <v>54</v>
      </c>
      <c r="Q15" s="169"/>
      <c r="R15" s="169"/>
      <c r="S15" s="172"/>
      <c r="T15" s="174" t="s">
        <v>495</v>
      </c>
      <c r="U15" s="174" t="s">
        <v>496</v>
      </c>
      <c r="V15" s="174" t="s">
        <v>497</v>
      </c>
      <c r="W15" s="175"/>
      <c r="X15" s="174"/>
      <c r="Y15" s="174"/>
      <c r="Z15" s="174"/>
      <c r="AA15" s="174"/>
      <c r="AB15" s="174"/>
      <c r="AC15" s="174"/>
      <c r="AD15" s="174"/>
      <c r="AE15" s="174"/>
      <c r="AF15" s="174"/>
      <c r="AG15" s="175"/>
      <c r="AH15" s="175"/>
      <c r="AI15" s="174"/>
      <c r="AJ15" s="18"/>
    </row>
    <row r="16" spans="1:40" ht="75" x14ac:dyDescent="0.25">
      <c r="A16" s="410"/>
      <c r="B16" s="173" t="s">
        <v>85</v>
      </c>
      <c r="C16" s="174" t="s">
        <v>86</v>
      </c>
      <c r="D16" s="174" t="s">
        <v>87</v>
      </c>
      <c r="E16" s="174"/>
      <c r="F16" s="170">
        <v>42856</v>
      </c>
      <c r="G16" s="170">
        <v>44682</v>
      </c>
      <c r="H16" s="185" t="s">
        <v>60</v>
      </c>
      <c r="I16" s="187">
        <v>50000</v>
      </c>
      <c r="J16" s="174" t="s">
        <v>88</v>
      </c>
      <c r="K16" s="174"/>
      <c r="L16" s="174"/>
      <c r="M16" s="174"/>
      <c r="N16" s="169"/>
      <c r="O16" s="169"/>
      <c r="P16" s="169" t="s">
        <v>54</v>
      </c>
      <c r="Q16" s="169"/>
      <c r="R16" s="169"/>
      <c r="S16" s="172"/>
      <c r="T16" s="174" t="s">
        <v>498</v>
      </c>
      <c r="U16" s="174" t="s">
        <v>499</v>
      </c>
      <c r="V16" s="174" t="s">
        <v>500</v>
      </c>
      <c r="W16" s="175"/>
      <c r="X16" s="174"/>
      <c r="Y16" s="174"/>
      <c r="Z16" s="174"/>
      <c r="AA16" s="174"/>
      <c r="AB16" s="174"/>
      <c r="AC16" s="174"/>
      <c r="AD16" s="174"/>
      <c r="AE16" s="174"/>
      <c r="AF16" s="174"/>
      <c r="AG16" s="175"/>
      <c r="AH16" s="175"/>
      <c r="AI16" s="174"/>
      <c r="AJ16" s="18"/>
    </row>
    <row r="17" spans="1:36" ht="90" x14ac:dyDescent="0.25">
      <c r="A17" s="410"/>
      <c r="B17" s="173" t="s">
        <v>91</v>
      </c>
      <c r="C17" s="174" t="s">
        <v>92</v>
      </c>
      <c r="D17" s="174" t="s">
        <v>82</v>
      </c>
      <c r="E17" s="174"/>
      <c r="F17" s="170">
        <v>42856</v>
      </c>
      <c r="G17" s="170">
        <v>44682</v>
      </c>
      <c r="H17" s="185" t="s">
        <v>60</v>
      </c>
      <c r="I17" s="187">
        <v>50000</v>
      </c>
      <c r="J17" s="174" t="s">
        <v>88</v>
      </c>
      <c r="K17" s="174"/>
      <c r="L17" s="174"/>
      <c r="M17" s="174"/>
      <c r="N17" s="169"/>
      <c r="O17" s="169"/>
      <c r="P17" s="169" t="s">
        <v>54</v>
      </c>
      <c r="Q17" s="169"/>
      <c r="R17" s="169"/>
      <c r="S17" s="172"/>
      <c r="T17" s="174" t="s">
        <v>501</v>
      </c>
      <c r="U17" s="174" t="s">
        <v>499</v>
      </c>
      <c r="V17" s="174" t="s">
        <v>502</v>
      </c>
      <c r="W17" s="175"/>
      <c r="X17" s="174"/>
      <c r="Y17" s="174"/>
      <c r="Z17" s="174"/>
      <c r="AA17" s="174"/>
      <c r="AB17" s="174"/>
      <c r="AC17" s="174"/>
      <c r="AD17" s="174"/>
      <c r="AE17" s="174"/>
      <c r="AF17" s="174"/>
      <c r="AG17" s="175"/>
      <c r="AH17" s="175"/>
      <c r="AI17" s="174" t="s">
        <v>503</v>
      </c>
      <c r="AJ17" s="18"/>
    </row>
    <row r="18" spans="1:36" ht="60" x14ac:dyDescent="0.25">
      <c r="A18" s="410"/>
      <c r="B18" s="173" t="s">
        <v>94</v>
      </c>
      <c r="C18" s="174" t="s">
        <v>95</v>
      </c>
      <c r="D18" s="174" t="s">
        <v>96</v>
      </c>
      <c r="E18" s="174"/>
      <c r="F18" s="170">
        <v>42856</v>
      </c>
      <c r="G18" s="170">
        <v>44593</v>
      </c>
      <c r="H18" s="185" t="s">
        <v>60</v>
      </c>
      <c r="I18" s="187">
        <v>9000</v>
      </c>
      <c r="J18" s="174" t="s">
        <v>100</v>
      </c>
      <c r="K18" s="174"/>
      <c r="L18" s="174"/>
      <c r="M18" s="174"/>
      <c r="N18" s="169"/>
      <c r="O18" s="169" t="s">
        <v>54</v>
      </c>
      <c r="P18" s="169"/>
      <c r="Q18" s="169"/>
      <c r="R18" s="169"/>
      <c r="S18" s="172"/>
      <c r="T18" s="174" t="s">
        <v>504</v>
      </c>
      <c r="U18" s="174"/>
      <c r="V18" s="174"/>
      <c r="W18" s="175"/>
      <c r="X18" s="174"/>
      <c r="Y18" s="174"/>
      <c r="Z18" s="174"/>
      <c r="AA18" s="174"/>
      <c r="AB18" s="174"/>
      <c r="AC18" s="174"/>
      <c r="AD18" s="174"/>
      <c r="AE18" s="174"/>
      <c r="AF18" s="174"/>
      <c r="AG18" s="175"/>
      <c r="AH18" s="175"/>
      <c r="AI18" s="174"/>
      <c r="AJ18" s="18"/>
    </row>
    <row r="19" spans="1:36" ht="60" x14ac:dyDescent="0.25">
      <c r="A19" s="411"/>
      <c r="B19" s="173" t="s">
        <v>101</v>
      </c>
      <c r="C19" s="174" t="s">
        <v>102</v>
      </c>
      <c r="D19" s="174" t="s">
        <v>59</v>
      </c>
      <c r="E19" s="174"/>
      <c r="F19" s="170">
        <v>42856</v>
      </c>
      <c r="G19" s="170">
        <v>44682</v>
      </c>
      <c r="H19" s="170" t="s">
        <v>103</v>
      </c>
      <c r="I19" s="187">
        <v>61596</v>
      </c>
      <c r="J19" s="174" t="s">
        <v>104</v>
      </c>
      <c r="K19" s="174"/>
      <c r="L19" s="174"/>
      <c r="M19" s="174"/>
      <c r="N19" s="169"/>
      <c r="O19" s="169"/>
      <c r="P19" s="169"/>
      <c r="Q19" s="169" t="s">
        <v>54</v>
      </c>
      <c r="R19" s="169"/>
      <c r="S19" s="172"/>
      <c r="T19" s="174" t="s">
        <v>505</v>
      </c>
      <c r="U19" s="174" t="s">
        <v>506</v>
      </c>
      <c r="V19" s="174" t="s">
        <v>507</v>
      </c>
      <c r="W19" s="175"/>
      <c r="X19" s="174"/>
      <c r="Y19" s="174"/>
      <c r="Z19" s="174"/>
      <c r="AA19" s="174"/>
      <c r="AB19" s="174"/>
      <c r="AC19" s="174"/>
      <c r="AD19" s="174"/>
      <c r="AE19" s="174"/>
      <c r="AF19" s="174"/>
      <c r="AG19" s="175"/>
      <c r="AH19" s="175"/>
      <c r="AI19" s="174"/>
      <c r="AJ19" s="18"/>
    </row>
    <row r="20" spans="1:36" ht="105" x14ac:dyDescent="0.25">
      <c r="A20" s="409" t="s">
        <v>508</v>
      </c>
      <c r="B20" s="173" t="s">
        <v>107</v>
      </c>
      <c r="C20" s="174" t="s">
        <v>108</v>
      </c>
      <c r="D20" s="176" t="s">
        <v>109</v>
      </c>
      <c r="E20" s="174"/>
      <c r="F20" s="170">
        <v>42856</v>
      </c>
      <c r="G20" s="170">
        <v>44682</v>
      </c>
      <c r="H20" s="185" t="s">
        <v>60</v>
      </c>
      <c r="I20" s="187">
        <v>120000</v>
      </c>
      <c r="J20" s="174" t="s">
        <v>110</v>
      </c>
      <c r="K20" s="174"/>
      <c r="L20" s="174"/>
      <c r="M20" s="174"/>
      <c r="N20" s="169"/>
      <c r="O20" s="169"/>
      <c r="P20" s="169"/>
      <c r="Q20" s="169" t="s">
        <v>54</v>
      </c>
      <c r="R20" s="169"/>
      <c r="S20" s="172"/>
      <c r="T20" s="174" t="s">
        <v>509</v>
      </c>
      <c r="U20" s="174" t="s">
        <v>510</v>
      </c>
      <c r="V20" s="174" t="s">
        <v>511</v>
      </c>
      <c r="W20" s="175"/>
      <c r="X20" s="174"/>
      <c r="Y20" s="174"/>
      <c r="Z20" s="174"/>
      <c r="AA20" s="174"/>
      <c r="AB20" s="174"/>
      <c r="AC20" s="174"/>
      <c r="AD20" s="174"/>
      <c r="AE20" s="174"/>
      <c r="AF20" s="174"/>
      <c r="AG20" s="175"/>
      <c r="AH20" s="175"/>
      <c r="AI20" s="174"/>
      <c r="AJ20" s="18"/>
    </row>
    <row r="21" spans="1:36" ht="75" x14ac:dyDescent="0.25">
      <c r="A21" s="410"/>
      <c r="B21" s="173" t="s">
        <v>113</v>
      </c>
      <c r="C21" s="174" t="s">
        <v>114</v>
      </c>
      <c r="D21" s="177" t="s">
        <v>115</v>
      </c>
      <c r="E21" s="174"/>
      <c r="F21" s="170">
        <v>42856</v>
      </c>
      <c r="G21" s="170">
        <v>44682</v>
      </c>
      <c r="H21" s="175" t="s">
        <v>116</v>
      </c>
      <c r="I21" s="187">
        <v>10000</v>
      </c>
      <c r="J21" s="175" t="s">
        <v>121</v>
      </c>
      <c r="K21" s="174"/>
      <c r="L21" s="174"/>
      <c r="M21" s="174"/>
      <c r="N21" s="169"/>
      <c r="O21" s="169"/>
      <c r="P21" s="169"/>
      <c r="Q21" s="169" t="s">
        <v>54</v>
      </c>
      <c r="R21" s="169"/>
      <c r="S21" s="172"/>
      <c r="T21" s="174" t="s">
        <v>512</v>
      </c>
      <c r="U21" s="174" t="s">
        <v>513</v>
      </c>
      <c r="V21" s="174"/>
      <c r="W21" s="175"/>
      <c r="X21" s="174"/>
      <c r="Y21" s="174"/>
      <c r="Z21" s="174"/>
      <c r="AA21" s="174"/>
      <c r="AB21" s="174"/>
      <c r="AC21" s="174"/>
      <c r="AD21" s="174"/>
      <c r="AE21" s="174"/>
      <c r="AF21" s="174" t="s">
        <v>514</v>
      </c>
      <c r="AG21" s="175"/>
      <c r="AH21" s="175"/>
      <c r="AI21" s="174"/>
      <c r="AJ21" s="18"/>
    </row>
    <row r="22" spans="1:36" ht="150" x14ac:dyDescent="0.25">
      <c r="A22" s="410"/>
      <c r="B22" s="173" t="s">
        <v>122</v>
      </c>
      <c r="C22" s="169" t="s">
        <v>123</v>
      </c>
      <c r="D22" s="176" t="s">
        <v>124</v>
      </c>
      <c r="E22" s="169"/>
      <c r="F22" s="170">
        <v>42856</v>
      </c>
      <c r="G22" s="170">
        <v>44682</v>
      </c>
      <c r="H22" s="175" t="s">
        <v>125</v>
      </c>
      <c r="I22" s="187">
        <v>350000</v>
      </c>
      <c r="J22" s="162" t="s">
        <v>515</v>
      </c>
      <c r="K22" s="169"/>
      <c r="L22" s="169"/>
      <c r="M22" s="169"/>
      <c r="N22" s="169"/>
      <c r="O22" s="169"/>
      <c r="P22" s="169"/>
      <c r="Q22" s="169" t="s">
        <v>54</v>
      </c>
      <c r="R22" s="169"/>
      <c r="S22" s="172"/>
      <c r="T22" s="169" t="s">
        <v>516</v>
      </c>
      <c r="U22" s="169" t="s">
        <v>517</v>
      </c>
      <c r="V22" s="169" t="s">
        <v>518</v>
      </c>
      <c r="W22" s="172"/>
      <c r="X22" s="169"/>
      <c r="Y22" s="169"/>
      <c r="Z22" s="169"/>
      <c r="AA22" s="169"/>
      <c r="AB22" s="169"/>
      <c r="AC22" s="169"/>
      <c r="AD22" s="169"/>
      <c r="AE22" s="169"/>
      <c r="AF22" s="169" t="s">
        <v>519</v>
      </c>
      <c r="AG22" s="172"/>
      <c r="AH22" s="172"/>
      <c r="AI22" s="169"/>
      <c r="AJ22" s="18"/>
    </row>
    <row r="23" spans="1:36" ht="180" x14ac:dyDescent="0.25">
      <c r="A23" s="410"/>
      <c r="B23" s="173" t="s">
        <v>132</v>
      </c>
      <c r="C23" s="169" t="s">
        <v>133</v>
      </c>
      <c r="D23" s="176" t="s">
        <v>134</v>
      </c>
      <c r="E23" s="169"/>
      <c r="F23" s="170">
        <v>42856</v>
      </c>
      <c r="G23" s="170">
        <v>44682</v>
      </c>
      <c r="H23" s="175" t="s">
        <v>125</v>
      </c>
      <c r="I23" s="187">
        <v>100000</v>
      </c>
      <c r="J23" s="169" t="s">
        <v>126</v>
      </c>
      <c r="K23" s="169"/>
      <c r="L23" s="169"/>
      <c r="M23" s="169"/>
      <c r="N23" s="169"/>
      <c r="O23" s="169"/>
      <c r="P23" s="169"/>
      <c r="Q23" s="169" t="s">
        <v>54</v>
      </c>
      <c r="R23" s="169"/>
      <c r="S23" s="172"/>
      <c r="T23" s="169" t="s">
        <v>520</v>
      </c>
      <c r="U23" s="169" t="s">
        <v>521</v>
      </c>
      <c r="V23" s="169" t="s">
        <v>522</v>
      </c>
      <c r="W23" s="172"/>
      <c r="X23" s="169"/>
      <c r="Y23" s="169"/>
      <c r="Z23" s="169"/>
      <c r="AA23" s="169"/>
      <c r="AB23" s="169"/>
      <c r="AC23" s="169"/>
      <c r="AD23" s="169"/>
      <c r="AE23" s="169"/>
      <c r="AF23" s="169" t="s">
        <v>523</v>
      </c>
      <c r="AG23" s="172"/>
      <c r="AH23" s="172"/>
      <c r="AI23" s="169"/>
      <c r="AJ23" s="18"/>
    </row>
    <row r="24" spans="1:36" ht="60" x14ac:dyDescent="0.25">
      <c r="A24" s="410"/>
      <c r="B24" s="173" t="s">
        <v>139</v>
      </c>
      <c r="C24" s="169" t="s">
        <v>140</v>
      </c>
      <c r="D24" s="176" t="s">
        <v>141</v>
      </c>
      <c r="E24" s="169"/>
      <c r="F24" s="170">
        <v>42856</v>
      </c>
      <c r="G24" s="170">
        <v>44682</v>
      </c>
      <c r="H24" s="185" t="s">
        <v>60</v>
      </c>
      <c r="I24" s="187">
        <v>100000</v>
      </c>
      <c r="J24" s="169" t="s">
        <v>110</v>
      </c>
      <c r="K24" s="169"/>
      <c r="L24" s="169"/>
      <c r="M24" s="169"/>
      <c r="N24" s="169"/>
      <c r="O24" s="169"/>
      <c r="P24" s="169"/>
      <c r="Q24" s="169" t="s">
        <v>54</v>
      </c>
      <c r="R24" s="169"/>
      <c r="S24" s="172"/>
      <c r="T24" s="169" t="s">
        <v>524</v>
      </c>
      <c r="U24" s="169" t="s">
        <v>525</v>
      </c>
      <c r="V24" s="169"/>
      <c r="W24" s="172"/>
      <c r="X24" s="169"/>
      <c r="Y24" s="169"/>
      <c r="Z24" s="169"/>
      <c r="AA24" s="169"/>
      <c r="AB24" s="169"/>
      <c r="AC24" s="169"/>
      <c r="AD24" s="169"/>
      <c r="AE24" s="169"/>
      <c r="AF24" s="169"/>
      <c r="AG24" s="172"/>
      <c r="AH24" s="172"/>
      <c r="AI24" s="169"/>
      <c r="AJ24" s="18"/>
    </row>
    <row r="25" spans="1:36" ht="105" x14ac:dyDescent="0.25">
      <c r="A25" s="411"/>
      <c r="B25" s="173" t="s">
        <v>143</v>
      </c>
      <c r="C25" s="169" t="s">
        <v>144</v>
      </c>
      <c r="D25" s="176" t="s">
        <v>145</v>
      </c>
      <c r="E25" s="169"/>
      <c r="F25" s="170">
        <v>42856</v>
      </c>
      <c r="G25" s="170">
        <v>44682</v>
      </c>
      <c r="H25" s="185" t="s">
        <v>60</v>
      </c>
      <c r="I25" s="187">
        <v>50000</v>
      </c>
      <c r="J25" s="169" t="s">
        <v>110</v>
      </c>
      <c r="K25" s="169"/>
      <c r="L25" s="169"/>
      <c r="M25" s="169"/>
      <c r="N25" s="169"/>
      <c r="O25" s="169"/>
      <c r="P25" s="169"/>
      <c r="Q25" s="169" t="s">
        <v>54</v>
      </c>
      <c r="R25" s="169"/>
      <c r="S25" s="172"/>
      <c r="T25" s="169" t="s">
        <v>526</v>
      </c>
      <c r="U25" s="169"/>
      <c r="V25" s="169" t="s">
        <v>527</v>
      </c>
      <c r="W25" s="172"/>
      <c r="X25" s="169"/>
      <c r="Y25" s="169" t="s">
        <v>528</v>
      </c>
      <c r="Z25" s="169"/>
      <c r="AA25" s="169"/>
      <c r="AB25" s="169"/>
      <c r="AC25" s="169"/>
      <c r="AD25" s="169"/>
      <c r="AE25" s="169"/>
      <c r="AF25" s="169"/>
      <c r="AG25" s="172"/>
      <c r="AH25" s="172"/>
      <c r="AI25" s="169"/>
      <c r="AJ25" s="18"/>
    </row>
    <row r="26" spans="1:36" ht="195" x14ac:dyDescent="0.25">
      <c r="A26" s="409" t="s">
        <v>529</v>
      </c>
      <c r="B26" s="173" t="s">
        <v>149</v>
      </c>
      <c r="C26" s="174" t="s">
        <v>150</v>
      </c>
      <c r="D26" s="176" t="s">
        <v>151</v>
      </c>
      <c r="E26" s="174"/>
      <c r="F26" s="170">
        <v>42856</v>
      </c>
      <c r="G26" s="170">
        <v>44682</v>
      </c>
      <c r="H26" s="170" t="s">
        <v>152</v>
      </c>
      <c r="I26" s="187">
        <v>11000000</v>
      </c>
      <c r="J26" s="174" t="s">
        <v>153</v>
      </c>
      <c r="K26" s="174" t="s">
        <v>530</v>
      </c>
      <c r="L26" s="174" t="s">
        <v>531</v>
      </c>
      <c r="M26" s="174"/>
      <c r="N26" s="169"/>
      <c r="O26" s="169"/>
      <c r="P26" s="169"/>
      <c r="Q26" s="169" t="s">
        <v>54</v>
      </c>
      <c r="R26" s="169"/>
      <c r="S26" s="172"/>
      <c r="T26" s="174" t="s">
        <v>532</v>
      </c>
      <c r="U26" s="174" t="s">
        <v>533</v>
      </c>
      <c r="V26" s="174"/>
      <c r="W26" s="175" t="s">
        <v>534</v>
      </c>
      <c r="X26" s="174"/>
      <c r="Y26" s="174"/>
      <c r="Z26" s="174"/>
      <c r="AA26" s="174"/>
      <c r="AB26" s="174"/>
      <c r="AC26" s="174"/>
      <c r="AD26" s="174"/>
      <c r="AE26" s="174"/>
      <c r="AF26" s="174"/>
      <c r="AG26" s="175"/>
      <c r="AH26" s="175"/>
      <c r="AI26" s="174"/>
      <c r="AJ26" s="18"/>
    </row>
    <row r="27" spans="1:36" ht="189.75" customHeight="1" x14ac:dyDescent="0.25">
      <c r="A27" s="410"/>
      <c r="B27" s="173" t="s">
        <v>156</v>
      </c>
      <c r="C27" s="174" t="s">
        <v>157</v>
      </c>
      <c r="D27" s="176" t="s">
        <v>158</v>
      </c>
      <c r="E27" s="174" t="s">
        <v>535</v>
      </c>
      <c r="F27" s="170">
        <v>42856</v>
      </c>
      <c r="G27" s="170">
        <v>44682</v>
      </c>
      <c r="H27" s="170" t="s">
        <v>159</v>
      </c>
      <c r="I27" s="187">
        <v>5000000</v>
      </c>
      <c r="J27" s="174" t="s">
        <v>160</v>
      </c>
      <c r="K27" s="174" t="s">
        <v>530</v>
      </c>
      <c r="L27" s="174" t="s">
        <v>536</v>
      </c>
      <c r="M27" s="174"/>
      <c r="N27" s="169"/>
      <c r="O27" s="169"/>
      <c r="P27" s="169"/>
      <c r="Q27" s="169" t="s">
        <v>54</v>
      </c>
      <c r="R27" s="169"/>
      <c r="S27" s="172"/>
      <c r="T27" s="174" t="s">
        <v>537</v>
      </c>
      <c r="U27" s="174" t="s">
        <v>533</v>
      </c>
      <c r="V27" s="174"/>
      <c r="W27" s="175" t="s">
        <v>538</v>
      </c>
      <c r="X27" s="174"/>
      <c r="Y27" s="174"/>
      <c r="Z27" s="174"/>
      <c r="AA27" s="174"/>
      <c r="AB27" s="174"/>
      <c r="AC27" s="174"/>
      <c r="AD27" s="174"/>
      <c r="AE27" s="174"/>
      <c r="AF27" s="174"/>
      <c r="AG27" s="175"/>
      <c r="AH27" s="175"/>
      <c r="AI27" s="174"/>
      <c r="AJ27" s="18"/>
    </row>
    <row r="28" spans="1:36" ht="105" x14ac:dyDescent="0.25">
      <c r="A28" s="410"/>
      <c r="B28" s="173" t="s">
        <v>163</v>
      </c>
      <c r="C28" s="174" t="s">
        <v>164</v>
      </c>
      <c r="D28" s="178" t="s">
        <v>165</v>
      </c>
      <c r="E28" s="174"/>
      <c r="F28" s="170">
        <v>42856</v>
      </c>
      <c r="G28" s="170">
        <v>44682</v>
      </c>
      <c r="H28" s="186" t="s">
        <v>166</v>
      </c>
      <c r="I28" s="188">
        <v>50000</v>
      </c>
      <c r="J28" s="174" t="s">
        <v>167</v>
      </c>
      <c r="K28" s="174"/>
      <c r="L28" s="174"/>
      <c r="M28" s="174"/>
      <c r="N28" s="169"/>
      <c r="O28" s="169"/>
      <c r="P28" s="169"/>
      <c r="Q28" s="169" t="s">
        <v>54</v>
      </c>
      <c r="R28" s="169"/>
      <c r="S28" s="172"/>
      <c r="T28" s="174" t="s">
        <v>539</v>
      </c>
      <c r="U28" s="174" t="s">
        <v>540</v>
      </c>
      <c r="V28" s="174"/>
      <c r="W28" s="175" t="s">
        <v>541</v>
      </c>
      <c r="X28" s="174"/>
      <c r="Y28" s="174"/>
      <c r="Z28" s="174"/>
      <c r="AA28" s="174"/>
      <c r="AB28" s="174"/>
      <c r="AC28" s="174"/>
      <c r="AD28" s="174"/>
      <c r="AE28" s="174"/>
      <c r="AF28" s="174"/>
      <c r="AG28" s="175"/>
      <c r="AH28" s="175"/>
      <c r="AI28" s="174"/>
      <c r="AJ28" s="18"/>
    </row>
    <row r="29" spans="1:36" ht="165" x14ac:dyDescent="0.25">
      <c r="A29" s="410"/>
      <c r="B29" s="173" t="s">
        <v>170</v>
      </c>
      <c r="C29" s="174" t="s">
        <v>171</v>
      </c>
      <c r="D29" s="176" t="s">
        <v>172</v>
      </c>
      <c r="E29" s="169"/>
      <c r="F29" s="170">
        <v>42856</v>
      </c>
      <c r="G29" s="170">
        <v>44682</v>
      </c>
      <c r="H29" s="170" t="s">
        <v>173</v>
      </c>
      <c r="I29" s="187">
        <v>350000</v>
      </c>
      <c r="J29" s="169" t="s">
        <v>126</v>
      </c>
      <c r="K29" s="169"/>
      <c r="L29" s="169"/>
      <c r="M29" s="169"/>
      <c r="N29" s="169"/>
      <c r="O29" s="169"/>
      <c r="P29" s="169"/>
      <c r="Q29" s="169" t="s">
        <v>54</v>
      </c>
      <c r="R29" s="169"/>
      <c r="S29" s="172"/>
      <c r="T29" s="169" t="s">
        <v>542</v>
      </c>
      <c r="U29" s="169" t="s">
        <v>543</v>
      </c>
      <c r="V29" s="169"/>
      <c r="W29" s="172"/>
      <c r="X29" s="169"/>
      <c r="Y29" s="169"/>
      <c r="Z29" s="169"/>
      <c r="AA29" s="169"/>
      <c r="AB29" s="169"/>
      <c r="AC29" s="169"/>
      <c r="AD29" s="169"/>
      <c r="AE29" s="169"/>
      <c r="AF29" s="169"/>
      <c r="AG29" s="172"/>
      <c r="AH29" s="172"/>
      <c r="AI29" s="169"/>
      <c r="AJ29" s="18"/>
    </row>
    <row r="30" spans="1:36" ht="195" x14ac:dyDescent="0.25">
      <c r="A30" s="410"/>
      <c r="B30" s="173" t="s">
        <v>177</v>
      </c>
      <c r="C30" s="174" t="s">
        <v>178</v>
      </c>
      <c r="D30" s="176" t="s">
        <v>179</v>
      </c>
      <c r="E30" s="169"/>
      <c r="F30" s="170">
        <v>42856</v>
      </c>
      <c r="G30" s="170">
        <v>44682</v>
      </c>
      <c r="H30" s="172" t="s">
        <v>184</v>
      </c>
      <c r="I30" s="187">
        <v>5000000</v>
      </c>
      <c r="J30" s="169" t="s">
        <v>181</v>
      </c>
      <c r="K30" s="169"/>
      <c r="L30" s="169"/>
      <c r="M30" s="169"/>
      <c r="N30" s="169"/>
      <c r="O30" s="169"/>
      <c r="P30" s="169"/>
      <c r="Q30" s="169" t="s">
        <v>54</v>
      </c>
      <c r="R30" s="169"/>
      <c r="S30" s="172"/>
      <c r="T30" s="169" t="s">
        <v>544</v>
      </c>
      <c r="U30" s="169" t="s">
        <v>545</v>
      </c>
      <c r="V30" s="169" t="s">
        <v>546</v>
      </c>
      <c r="W30" s="172" t="s">
        <v>547</v>
      </c>
      <c r="X30" s="169" t="s">
        <v>548</v>
      </c>
      <c r="Y30" s="169" t="s">
        <v>549</v>
      </c>
      <c r="Z30" s="169"/>
      <c r="AA30" s="169"/>
      <c r="AB30" s="169"/>
      <c r="AC30" s="169"/>
      <c r="AD30" s="169" t="s">
        <v>550</v>
      </c>
      <c r="AE30" s="179">
        <v>500000</v>
      </c>
      <c r="AF30" s="169" t="s">
        <v>551</v>
      </c>
      <c r="AG30" s="172"/>
      <c r="AH30" s="172"/>
      <c r="AI30" s="169"/>
      <c r="AJ30" s="18"/>
    </row>
    <row r="31" spans="1:36" ht="135" x14ac:dyDescent="0.25">
      <c r="A31" s="410"/>
      <c r="B31" s="173" t="s">
        <v>185</v>
      </c>
      <c r="C31" s="174" t="s">
        <v>186</v>
      </c>
      <c r="D31" s="176" t="s">
        <v>187</v>
      </c>
      <c r="E31" s="169"/>
      <c r="F31" s="170">
        <v>42856</v>
      </c>
      <c r="G31" s="170">
        <v>44682</v>
      </c>
      <c r="H31" s="170" t="s">
        <v>188</v>
      </c>
      <c r="I31" s="187">
        <v>10000</v>
      </c>
      <c r="J31" s="169" t="s">
        <v>189</v>
      </c>
      <c r="K31" s="169"/>
      <c r="L31" s="169"/>
      <c r="M31" s="169"/>
      <c r="N31" s="169"/>
      <c r="O31" s="169" t="s">
        <v>54</v>
      </c>
      <c r="P31" s="169"/>
      <c r="Q31" s="169"/>
      <c r="R31" s="169"/>
      <c r="S31" s="172"/>
      <c r="T31" s="169"/>
      <c r="U31" s="169"/>
      <c r="V31" s="169"/>
      <c r="W31" s="175" t="s">
        <v>552</v>
      </c>
      <c r="X31" s="169" t="s">
        <v>553</v>
      </c>
      <c r="Y31" s="169"/>
      <c r="Z31" s="169"/>
      <c r="AA31" s="169"/>
      <c r="AB31" s="169"/>
      <c r="AC31" s="180">
        <v>44105</v>
      </c>
      <c r="AD31" s="169"/>
      <c r="AE31" s="169"/>
      <c r="AF31" s="169"/>
      <c r="AG31" s="172"/>
      <c r="AH31" s="172"/>
      <c r="AI31" s="169"/>
      <c r="AJ31" s="18"/>
    </row>
    <row r="32" spans="1:36" ht="135" x14ac:dyDescent="0.25">
      <c r="A32" s="410"/>
      <c r="B32" s="173" t="s">
        <v>192</v>
      </c>
      <c r="C32" s="174" t="s">
        <v>193</v>
      </c>
      <c r="D32" s="176" t="s">
        <v>194</v>
      </c>
      <c r="E32" s="169"/>
      <c r="F32" s="170">
        <v>42856</v>
      </c>
      <c r="G32" s="170">
        <v>44105</v>
      </c>
      <c r="H32" s="170" t="s">
        <v>188</v>
      </c>
      <c r="I32" s="187">
        <v>15000</v>
      </c>
      <c r="J32" s="175" t="s">
        <v>202</v>
      </c>
      <c r="K32" s="175"/>
      <c r="L32" s="170"/>
      <c r="M32" s="169" t="s">
        <v>203</v>
      </c>
      <c r="N32" s="169"/>
      <c r="O32" s="169"/>
      <c r="P32" s="169" t="s">
        <v>54</v>
      </c>
      <c r="Q32" s="169"/>
      <c r="R32" s="169"/>
      <c r="S32" s="172"/>
      <c r="T32" s="169" t="s">
        <v>554</v>
      </c>
      <c r="U32" s="169"/>
      <c r="V32" s="169" t="s">
        <v>555</v>
      </c>
      <c r="W32" s="175" t="s">
        <v>552</v>
      </c>
      <c r="X32" s="169"/>
      <c r="Y32" s="169"/>
      <c r="Z32" s="176" t="s">
        <v>556</v>
      </c>
      <c r="AA32" s="169"/>
      <c r="AB32" s="169"/>
      <c r="AC32" s="180">
        <v>44166</v>
      </c>
      <c r="AD32" s="169"/>
      <c r="AE32" s="169"/>
      <c r="AF32" s="169"/>
      <c r="AG32" s="172"/>
      <c r="AH32" s="172"/>
      <c r="AI32" s="169"/>
      <c r="AJ32" s="18"/>
    </row>
    <row r="33" spans="1:36" ht="105" x14ac:dyDescent="0.25">
      <c r="A33" s="411"/>
      <c r="B33" s="173" t="s">
        <v>204</v>
      </c>
      <c r="C33" s="174" t="s">
        <v>205</v>
      </c>
      <c r="D33" s="176" t="s">
        <v>206</v>
      </c>
      <c r="E33" s="169"/>
      <c r="F33" s="170">
        <v>42856</v>
      </c>
      <c r="G33" s="181">
        <v>44562</v>
      </c>
      <c r="H33" s="170" t="s">
        <v>152</v>
      </c>
      <c r="I33" s="187">
        <v>4000000</v>
      </c>
      <c r="J33" s="169" t="s">
        <v>557</v>
      </c>
      <c r="K33" s="169"/>
      <c r="L33" s="169"/>
      <c r="M33" s="169"/>
      <c r="N33" s="169"/>
      <c r="O33" s="169"/>
      <c r="P33" s="169"/>
      <c r="Q33" s="169" t="s">
        <v>54</v>
      </c>
      <c r="R33" s="169"/>
      <c r="S33" s="172"/>
      <c r="T33" s="174" t="s">
        <v>558</v>
      </c>
      <c r="U33" s="169" t="s">
        <v>559</v>
      </c>
      <c r="V33" s="169"/>
      <c r="W33" s="172" t="s">
        <v>538</v>
      </c>
      <c r="X33" s="169"/>
      <c r="Y33" s="169" t="s">
        <v>560</v>
      </c>
      <c r="Z33" s="169"/>
      <c r="AA33" s="169"/>
      <c r="AB33" s="169"/>
      <c r="AC33" s="169"/>
      <c r="AD33" s="169"/>
      <c r="AE33" s="169"/>
      <c r="AF33" s="169"/>
      <c r="AG33" s="172"/>
      <c r="AH33" s="172"/>
      <c r="AI33" s="169" t="s">
        <v>561</v>
      </c>
      <c r="AJ33" s="18"/>
    </row>
    <row r="34" spans="1:36" ht="90" x14ac:dyDescent="0.25">
      <c r="A34" s="409" t="s">
        <v>562</v>
      </c>
      <c r="B34" s="173" t="s">
        <v>211</v>
      </c>
      <c r="C34" s="174" t="s">
        <v>212</v>
      </c>
      <c r="D34" s="176" t="s">
        <v>213</v>
      </c>
      <c r="E34" s="174"/>
      <c r="F34" s="170">
        <v>42856</v>
      </c>
      <c r="G34" s="170">
        <v>44682</v>
      </c>
      <c r="H34" s="175" t="s">
        <v>116</v>
      </c>
      <c r="I34" s="187">
        <v>0</v>
      </c>
      <c r="J34" s="174" t="s">
        <v>215</v>
      </c>
      <c r="K34" s="174"/>
      <c r="L34" s="174"/>
      <c r="M34" s="174" t="s">
        <v>218</v>
      </c>
      <c r="N34" s="169"/>
      <c r="O34" s="169"/>
      <c r="P34" s="169"/>
      <c r="Q34" s="169" t="s">
        <v>54</v>
      </c>
      <c r="R34" s="169"/>
      <c r="S34" s="172"/>
      <c r="T34" s="174" t="s">
        <v>563</v>
      </c>
      <c r="U34" s="174" t="s">
        <v>564</v>
      </c>
      <c r="V34" s="174"/>
      <c r="W34" s="175"/>
      <c r="X34" s="174"/>
      <c r="Y34" s="174" t="s">
        <v>565</v>
      </c>
      <c r="Z34" s="174" t="s">
        <v>566</v>
      </c>
      <c r="AA34" s="174"/>
      <c r="AB34" s="174"/>
      <c r="AC34" s="174"/>
      <c r="AD34" s="174"/>
      <c r="AE34" s="174"/>
      <c r="AF34" s="174" t="s">
        <v>567</v>
      </c>
      <c r="AG34" s="175"/>
      <c r="AH34" s="175"/>
      <c r="AI34" s="174"/>
      <c r="AJ34" s="18"/>
    </row>
    <row r="35" spans="1:36" ht="90" x14ac:dyDescent="0.25">
      <c r="A35" s="410"/>
      <c r="B35" s="173" t="s">
        <v>219</v>
      </c>
      <c r="C35" s="174" t="s">
        <v>220</v>
      </c>
      <c r="D35" s="176" t="s">
        <v>221</v>
      </c>
      <c r="E35" s="174"/>
      <c r="F35" s="170">
        <v>42856</v>
      </c>
      <c r="G35" s="170">
        <v>44682</v>
      </c>
      <c r="H35" s="175" t="s">
        <v>222</v>
      </c>
      <c r="I35" s="187">
        <v>200000</v>
      </c>
      <c r="J35" s="162" t="s">
        <v>568</v>
      </c>
      <c r="K35" s="174"/>
      <c r="L35" s="174"/>
      <c r="M35" s="162" t="s">
        <v>229</v>
      </c>
      <c r="N35" s="169"/>
      <c r="O35" s="169"/>
      <c r="P35" s="169"/>
      <c r="Q35" s="169" t="s">
        <v>54</v>
      </c>
      <c r="R35" s="169"/>
      <c r="S35" s="172"/>
      <c r="T35" s="174" t="s">
        <v>569</v>
      </c>
      <c r="U35" s="174" t="s">
        <v>570</v>
      </c>
      <c r="V35" s="174"/>
      <c r="W35" s="175" t="s">
        <v>571</v>
      </c>
      <c r="X35" s="174"/>
      <c r="Y35" s="174"/>
      <c r="Z35" s="174"/>
      <c r="AA35" s="174"/>
      <c r="AB35" s="174"/>
      <c r="AC35" s="174"/>
      <c r="AD35" s="174"/>
      <c r="AE35" s="174"/>
      <c r="AF35" s="174"/>
      <c r="AG35" s="175"/>
      <c r="AH35" s="175"/>
      <c r="AI35" s="174"/>
      <c r="AJ35" s="18"/>
    </row>
    <row r="36" spans="1:36" ht="90" x14ac:dyDescent="0.25">
      <c r="A36" s="410"/>
      <c r="B36" s="173" t="s">
        <v>230</v>
      </c>
      <c r="C36" s="174" t="s">
        <v>231</v>
      </c>
      <c r="D36" s="176" t="s">
        <v>172</v>
      </c>
      <c r="E36" s="174"/>
      <c r="F36" s="170">
        <v>42856</v>
      </c>
      <c r="G36" s="170">
        <v>44682</v>
      </c>
      <c r="H36" s="175" t="s">
        <v>232</v>
      </c>
      <c r="I36" s="187">
        <v>0</v>
      </c>
      <c r="J36" s="174" t="s">
        <v>234</v>
      </c>
      <c r="K36" s="174"/>
      <c r="L36" s="174"/>
      <c r="M36" s="174" t="s">
        <v>218</v>
      </c>
      <c r="N36" s="169"/>
      <c r="O36" s="169"/>
      <c r="P36" s="169" t="s">
        <v>54</v>
      </c>
      <c r="Q36" s="169"/>
      <c r="R36" s="169"/>
      <c r="S36" s="172"/>
      <c r="T36" s="174" t="s">
        <v>572</v>
      </c>
      <c r="U36" s="174" t="s">
        <v>573</v>
      </c>
      <c r="V36" s="174" t="s">
        <v>574</v>
      </c>
      <c r="W36" s="175"/>
      <c r="X36" s="174"/>
      <c r="Y36" s="174"/>
      <c r="Z36" s="174"/>
      <c r="AA36" s="174"/>
      <c r="AB36" s="174"/>
      <c r="AC36" s="174"/>
      <c r="AD36" s="174"/>
      <c r="AE36" s="174"/>
      <c r="AF36" s="174" t="s">
        <v>575</v>
      </c>
      <c r="AG36" s="175"/>
      <c r="AH36" s="175"/>
      <c r="AI36" s="174"/>
      <c r="AJ36" s="18"/>
    </row>
    <row r="37" spans="1:36" ht="66" customHeight="1" x14ac:dyDescent="0.25">
      <c r="A37" s="411"/>
      <c r="B37" s="173" t="s">
        <v>236</v>
      </c>
      <c r="C37" s="174" t="s">
        <v>237</v>
      </c>
      <c r="D37" s="176" t="s">
        <v>179</v>
      </c>
      <c r="E37" s="174"/>
      <c r="F37" s="170">
        <v>42856</v>
      </c>
      <c r="G37" s="170">
        <v>44682</v>
      </c>
      <c r="H37" s="175" t="s">
        <v>232</v>
      </c>
      <c r="I37" s="187">
        <v>0</v>
      </c>
      <c r="J37" s="174" t="s">
        <v>238</v>
      </c>
      <c r="K37" s="174"/>
      <c r="L37" s="174"/>
      <c r="M37" s="174" t="s">
        <v>218</v>
      </c>
      <c r="N37" s="169"/>
      <c r="O37" s="169"/>
      <c r="P37" s="169"/>
      <c r="Q37" s="169" t="s">
        <v>54</v>
      </c>
      <c r="R37" s="169"/>
      <c r="S37" s="172"/>
      <c r="T37" s="174" t="s">
        <v>576</v>
      </c>
      <c r="U37" s="174" t="s">
        <v>577</v>
      </c>
      <c r="V37" s="174" t="s">
        <v>574</v>
      </c>
      <c r="W37" s="175"/>
      <c r="X37" s="174"/>
      <c r="Y37" s="174" t="s">
        <v>578</v>
      </c>
      <c r="Z37" s="174"/>
      <c r="AA37" s="174"/>
      <c r="AB37" s="174"/>
      <c r="AC37" s="174"/>
      <c r="AD37" s="174"/>
      <c r="AE37" s="174"/>
      <c r="AF37" s="174"/>
      <c r="AG37" s="175"/>
      <c r="AH37" s="175"/>
      <c r="AI37" s="174"/>
      <c r="AJ37" s="18"/>
    </row>
    <row r="38" spans="1:36" ht="52.5" customHeight="1" x14ac:dyDescent="0.25">
      <c r="A38" s="409" t="s">
        <v>579</v>
      </c>
      <c r="B38" s="173" t="s">
        <v>241</v>
      </c>
      <c r="C38" s="174" t="s">
        <v>242</v>
      </c>
      <c r="D38" s="176" t="s">
        <v>243</v>
      </c>
      <c r="E38" s="174"/>
      <c r="F38" s="170">
        <v>43466</v>
      </c>
      <c r="G38" s="170">
        <v>43647</v>
      </c>
      <c r="H38" s="170" t="s">
        <v>244</v>
      </c>
      <c r="I38" s="187">
        <v>8000</v>
      </c>
      <c r="J38" s="174" t="s">
        <v>191</v>
      </c>
      <c r="K38" s="182"/>
      <c r="L38" s="182"/>
      <c r="M38" s="174"/>
      <c r="N38" s="169"/>
      <c r="O38" s="169" t="s">
        <v>54</v>
      </c>
      <c r="P38" s="169"/>
      <c r="Q38" s="169"/>
      <c r="R38" s="169"/>
      <c r="S38" s="172"/>
      <c r="T38" s="174" t="s">
        <v>580</v>
      </c>
      <c r="U38" s="174"/>
      <c r="V38" s="174"/>
      <c r="W38" s="175"/>
      <c r="X38" s="174"/>
      <c r="Y38" s="174" t="s">
        <v>581</v>
      </c>
      <c r="Z38" s="174"/>
      <c r="AA38" s="174"/>
      <c r="AB38" s="174"/>
      <c r="AC38" s="183">
        <v>44013</v>
      </c>
      <c r="AD38" s="174"/>
      <c r="AE38" s="174"/>
      <c r="AF38" s="174" t="s">
        <v>582</v>
      </c>
      <c r="AG38" s="175"/>
      <c r="AH38" s="175"/>
      <c r="AI38" s="174"/>
      <c r="AJ38" s="18"/>
    </row>
    <row r="39" spans="1:36" ht="150" x14ac:dyDescent="0.25">
      <c r="A39" s="410"/>
      <c r="B39" s="173" t="s">
        <v>247</v>
      </c>
      <c r="C39" s="174" t="s">
        <v>248</v>
      </c>
      <c r="D39" s="177" t="s">
        <v>249</v>
      </c>
      <c r="E39" s="174"/>
      <c r="F39" s="170">
        <v>42856</v>
      </c>
      <c r="G39" s="170">
        <v>44317</v>
      </c>
      <c r="H39" s="170" t="s">
        <v>250</v>
      </c>
      <c r="I39" s="187">
        <v>2000000</v>
      </c>
      <c r="J39" s="162" t="s">
        <v>583</v>
      </c>
      <c r="K39" s="174"/>
      <c r="L39" s="174"/>
      <c r="M39" s="162" t="s">
        <v>257</v>
      </c>
      <c r="N39" s="169"/>
      <c r="O39" s="169"/>
      <c r="P39" s="169"/>
      <c r="Q39" s="169" t="s">
        <v>54</v>
      </c>
      <c r="R39" s="169"/>
      <c r="S39" s="172"/>
      <c r="T39" s="174" t="s">
        <v>584</v>
      </c>
      <c r="U39" s="174" t="s">
        <v>585</v>
      </c>
      <c r="V39" s="174" t="s">
        <v>586</v>
      </c>
      <c r="W39" s="175"/>
      <c r="X39" s="174" t="s">
        <v>587</v>
      </c>
      <c r="Y39" s="174"/>
      <c r="Z39" s="174"/>
      <c r="AA39" s="174"/>
      <c r="AB39" s="174"/>
      <c r="AC39" s="174"/>
      <c r="AD39" s="174"/>
      <c r="AE39" s="174"/>
      <c r="AF39" s="174" t="s">
        <v>588</v>
      </c>
      <c r="AG39" s="175"/>
      <c r="AH39" s="175"/>
      <c r="AI39" s="174" t="s">
        <v>589</v>
      </c>
      <c r="AJ39" s="18"/>
    </row>
    <row r="40" spans="1:36" ht="195" x14ac:dyDescent="0.25">
      <c r="A40" s="410"/>
      <c r="B40" s="173" t="s">
        <v>258</v>
      </c>
      <c r="C40" s="174" t="s">
        <v>259</v>
      </c>
      <c r="D40" s="177" t="s">
        <v>260</v>
      </c>
      <c r="E40" s="174"/>
      <c r="F40" s="170">
        <v>42856</v>
      </c>
      <c r="G40" s="170">
        <v>44682</v>
      </c>
      <c r="H40" s="170" t="s">
        <v>250</v>
      </c>
      <c r="I40" s="187" t="s">
        <v>261</v>
      </c>
      <c r="J40" s="162" t="s">
        <v>266</v>
      </c>
      <c r="K40" s="174"/>
      <c r="L40" s="174"/>
      <c r="M40" s="174" t="s">
        <v>218</v>
      </c>
      <c r="N40" s="169"/>
      <c r="O40" s="169"/>
      <c r="P40" s="169"/>
      <c r="Q40" s="169" t="s">
        <v>54</v>
      </c>
      <c r="R40" s="169"/>
      <c r="S40" s="172"/>
      <c r="T40" s="174" t="s">
        <v>590</v>
      </c>
      <c r="U40" s="174" t="s">
        <v>591</v>
      </c>
      <c r="V40" s="174" t="s">
        <v>592</v>
      </c>
      <c r="W40" s="175"/>
      <c r="X40" s="174" t="s">
        <v>593</v>
      </c>
      <c r="Y40" s="174"/>
      <c r="Z40" s="174"/>
      <c r="AA40" s="174"/>
      <c r="AB40" s="174"/>
      <c r="AC40" s="174"/>
      <c r="AD40" s="174"/>
      <c r="AE40" s="174"/>
      <c r="AF40" s="174" t="s">
        <v>594</v>
      </c>
      <c r="AG40" s="175"/>
      <c r="AH40" s="175"/>
      <c r="AI40" s="174" t="s">
        <v>595</v>
      </c>
      <c r="AJ40" s="18"/>
    </row>
    <row r="41" spans="1:36" ht="244.5" customHeight="1" x14ac:dyDescent="0.25">
      <c r="A41" s="410"/>
      <c r="B41" s="173" t="s">
        <v>267</v>
      </c>
      <c r="C41" s="174" t="s">
        <v>268</v>
      </c>
      <c r="D41" s="176" t="s">
        <v>269</v>
      </c>
      <c r="E41" s="174"/>
      <c r="F41" s="170">
        <v>42856</v>
      </c>
      <c r="G41" s="170">
        <v>44682</v>
      </c>
      <c r="H41" s="170" t="s">
        <v>270</v>
      </c>
      <c r="I41" s="187" t="s">
        <v>271</v>
      </c>
      <c r="J41" s="174" t="s">
        <v>272</v>
      </c>
      <c r="K41" s="162"/>
      <c r="L41" s="174"/>
      <c r="M41" s="174" t="s">
        <v>218</v>
      </c>
      <c r="N41" s="169"/>
      <c r="O41" s="169"/>
      <c r="P41" s="169"/>
      <c r="Q41" s="169" t="s">
        <v>54</v>
      </c>
      <c r="R41" s="169"/>
      <c r="S41" s="172"/>
      <c r="T41" s="174" t="s">
        <v>596</v>
      </c>
      <c r="U41" s="174" t="s">
        <v>597</v>
      </c>
      <c r="V41" s="174"/>
      <c r="W41" s="175"/>
      <c r="X41" s="174"/>
      <c r="Y41" s="169"/>
      <c r="Z41" s="174"/>
      <c r="AA41" s="174"/>
      <c r="AB41" s="174"/>
      <c r="AC41" s="174"/>
      <c r="AD41" s="174" t="s">
        <v>598</v>
      </c>
      <c r="AE41" s="174"/>
      <c r="AF41" s="174" t="s">
        <v>599</v>
      </c>
      <c r="AG41" s="175"/>
      <c r="AH41" s="175"/>
      <c r="AI41" s="174"/>
      <c r="AJ41" s="18"/>
    </row>
    <row r="42" spans="1:36" ht="60" x14ac:dyDescent="0.25">
      <c r="A42" s="410"/>
      <c r="B42" s="173" t="s">
        <v>276</v>
      </c>
      <c r="C42" s="174" t="s">
        <v>277</v>
      </c>
      <c r="D42" s="177" t="s">
        <v>260</v>
      </c>
      <c r="E42" s="174"/>
      <c r="F42" s="170">
        <v>42856</v>
      </c>
      <c r="G42" s="170">
        <v>44682</v>
      </c>
      <c r="H42" s="175" t="s">
        <v>116</v>
      </c>
      <c r="I42" s="187">
        <v>4000000</v>
      </c>
      <c r="J42" s="174" t="s">
        <v>278</v>
      </c>
      <c r="K42" s="174"/>
      <c r="L42" s="174"/>
      <c r="M42" s="174"/>
      <c r="N42" s="169"/>
      <c r="O42" s="169"/>
      <c r="P42" s="169"/>
      <c r="Q42" s="169" t="s">
        <v>54</v>
      </c>
      <c r="R42" s="169"/>
      <c r="S42" s="172"/>
      <c r="T42" s="174" t="s">
        <v>600</v>
      </c>
      <c r="U42" s="174" t="s">
        <v>601</v>
      </c>
      <c r="V42" s="174"/>
      <c r="W42" s="175"/>
      <c r="X42" s="174"/>
      <c r="Y42" s="174"/>
      <c r="Z42" s="174"/>
      <c r="AA42" s="174"/>
      <c r="AB42" s="174"/>
      <c r="AC42" s="174"/>
      <c r="AD42" s="174"/>
      <c r="AE42" s="174"/>
      <c r="AF42" s="174" t="s">
        <v>602</v>
      </c>
      <c r="AG42" s="175"/>
      <c r="AH42" s="175"/>
      <c r="AI42" s="174"/>
      <c r="AJ42" s="18"/>
    </row>
    <row r="43" spans="1:36" ht="72" customHeight="1" x14ac:dyDescent="0.25">
      <c r="A43" s="410"/>
      <c r="B43" s="173" t="s">
        <v>280</v>
      </c>
      <c r="C43" s="174" t="s">
        <v>281</v>
      </c>
      <c r="D43" s="177" t="s">
        <v>282</v>
      </c>
      <c r="E43" s="174"/>
      <c r="F43" s="170">
        <v>42856</v>
      </c>
      <c r="G43" s="170">
        <v>44682</v>
      </c>
      <c r="H43" s="175" t="s">
        <v>116</v>
      </c>
      <c r="I43" s="187">
        <v>6000000</v>
      </c>
      <c r="J43" s="174" t="s">
        <v>283</v>
      </c>
      <c r="K43" s="174"/>
      <c r="L43" s="174"/>
      <c r="M43" s="174"/>
      <c r="N43" s="169"/>
      <c r="O43" s="169"/>
      <c r="P43" s="169"/>
      <c r="Q43" s="169" t="s">
        <v>54</v>
      </c>
      <c r="R43" s="169"/>
      <c r="S43" s="172" t="s">
        <v>6</v>
      </c>
      <c r="T43" s="174" t="s">
        <v>603</v>
      </c>
      <c r="U43" s="174" t="s">
        <v>604</v>
      </c>
      <c r="V43" s="174" t="s">
        <v>605</v>
      </c>
      <c r="W43" s="175"/>
      <c r="X43" s="174"/>
      <c r="Y43" s="174"/>
      <c r="Z43" s="174"/>
      <c r="AA43" s="174"/>
      <c r="AB43" s="174"/>
      <c r="AC43" s="174"/>
      <c r="AD43" s="174"/>
      <c r="AE43" s="174"/>
      <c r="AF43" s="174"/>
      <c r="AG43" s="175"/>
      <c r="AH43" s="175"/>
      <c r="AI43" s="174" t="s">
        <v>606</v>
      </c>
      <c r="AJ43" s="18"/>
    </row>
    <row r="44" spans="1:36" ht="90" x14ac:dyDescent="0.25">
      <c r="A44" s="410"/>
      <c r="B44" s="173" t="s">
        <v>285</v>
      </c>
      <c r="C44" s="174" t="s">
        <v>292</v>
      </c>
      <c r="D44" s="176" t="s">
        <v>287</v>
      </c>
      <c r="E44" s="174"/>
      <c r="F44" s="170">
        <v>42856</v>
      </c>
      <c r="G44" s="170">
        <v>44682</v>
      </c>
      <c r="H44" s="175" t="s">
        <v>288</v>
      </c>
      <c r="I44" s="187">
        <v>700000</v>
      </c>
      <c r="J44" s="174" t="s">
        <v>289</v>
      </c>
      <c r="K44" s="174"/>
      <c r="L44" s="174"/>
      <c r="M44" s="174"/>
      <c r="N44" s="169"/>
      <c r="O44" s="169"/>
      <c r="P44" s="169"/>
      <c r="Q44" s="169" t="s">
        <v>54</v>
      </c>
      <c r="R44" s="169"/>
      <c r="S44" s="172"/>
      <c r="T44" s="174" t="s">
        <v>607</v>
      </c>
      <c r="U44" s="174" t="s">
        <v>608</v>
      </c>
      <c r="V44" s="174"/>
      <c r="W44" s="175"/>
      <c r="X44" s="174"/>
      <c r="Y44" s="174"/>
      <c r="Z44" s="174"/>
      <c r="AA44" s="174"/>
      <c r="AB44" s="174"/>
      <c r="AC44" s="174"/>
      <c r="AD44" s="174"/>
      <c r="AE44" s="174"/>
      <c r="AF44" s="174"/>
      <c r="AG44" s="175"/>
      <c r="AH44" s="175"/>
      <c r="AI44" s="174"/>
      <c r="AJ44" s="18"/>
    </row>
    <row r="45" spans="1:36" ht="180" x14ac:dyDescent="0.25">
      <c r="A45" s="410"/>
      <c r="B45" s="173" t="s">
        <v>293</v>
      </c>
      <c r="C45" s="174" t="s">
        <v>294</v>
      </c>
      <c r="D45" s="176" t="s">
        <v>172</v>
      </c>
      <c r="E45" s="174"/>
      <c r="F45" s="170">
        <v>42856</v>
      </c>
      <c r="G45" s="170">
        <v>44682</v>
      </c>
      <c r="H45" s="170" t="s">
        <v>173</v>
      </c>
      <c r="I45" s="187">
        <v>350000</v>
      </c>
      <c r="J45" s="174" t="s">
        <v>126</v>
      </c>
      <c r="K45" s="174"/>
      <c r="L45" s="174"/>
      <c r="M45" s="174"/>
      <c r="N45" s="169"/>
      <c r="O45" s="169"/>
      <c r="P45" s="169"/>
      <c r="Q45" s="169" t="s">
        <v>54</v>
      </c>
      <c r="R45" s="169"/>
      <c r="S45" s="172"/>
      <c r="T45" s="174" t="s">
        <v>609</v>
      </c>
      <c r="U45" s="174" t="s">
        <v>610</v>
      </c>
      <c r="V45" s="165"/>
      <c r="W45" s="175"/>
      <c r="X45" s="174"/>
      <c r="Y45" s="174"/>
      <c r="Z45" s="174"/>
      <c r="AA45" s="174"/>
      <c r="AB45" s="174"/>
      <c r="AC45" s="174"/>
      <c r="AD45" s="174"/>
      <c r="AE45" s="174"/>
      <c r="AF45" s="174" t="s">
        <v>611</v>
      </c>
      <c r="AG45" s="175"/>
      <c r="AH45" s="175"/>
      <c r="AI45" s="174"/>
      <c r="AJ45" s="18"/>
    </row>
    <row r="46" spans="1:36" ht="105" x14ac:dyDescent="0.25">
      <c r="A46" s="411"/>
      <c r="B46" s="173" t="s">
        <v>298</v>
      </c>
      <c r="C46" s="174" t="s">
        <v>299</v>
      </c>
      <c r="D46" s="176" t="s">
        <v>300</v>
      </c>
      <c r="E46" s="174"/>
      <c r="F46" s="170">
        <v>42856</v>
      </c>
      <c r="G46" s="170">
        <v>44682</v>
      </c>
      <c r="H46" s="170" t="s">
        <v>159</v>
      </c>
      <c r="I46" s="187">
        <v>1500000</v>
      </c>
      <c r="J46" s="174" t="s">
        <v>612</v>
      </c>
      <c r="K46" s="174" t="s">
        <v>613</v>
      </c>
      <c r="L46" s="174"/>
      <c r="M46" s="174"/>
      <c r="N46" s="169"/>
      <c r="O46" s="169"/>
      <c r="P46" s="169"/>
      <c r="Q46" s="169" t="s">
        <v>54</v>
      </c>
      <c r="R46" s="169"/>
      <c r="S46" s="172"/>
      <c r="T46" s="174" t="s">
        <v>614</v>
      </c>
      <c r="U46" s="174" t="s">
        <v>533</v>
      </c>
      <c r="V46" s="174"/>
      <c r="W46" s="175" t="s">
        <v>538</v>
      </c>
      <c r="X46" s="174"/>
      <c r="Y46" s="174"/>
      <c r="Z46" s="174" t="s">
        <v>615</v>
      </c>
      <c r="AA46" s="174"/>
      <c r="AB46" s="174"/>
      <c r="AC46" s="174"/>
      <c r="AD46" s="174"/>
      <c r="AE46" s="174"/>
      <c r="AF46" s="174" t="s">
        <v>616</v>
      </c>
      <c r="AG46" s="175"/>
      <c r="AH46" s="175"/>
      <c r="AI46" s="174"/>
      <c r="AJ46" s="18"/>
    </row>
    <row r="47" spans="1:36" ht="120" x14ac:dyDescent="0.25">
      <c r="A47" s="409" t="s">
        <v>617</v>
      </c>
      <c r="B47" s="173" t="s">
        <v>304</v>
      </c>
      <c r="C47" s="174" t="s">
        <v>305</v>
      </c>
      <c r="D47" s="176" t="s">
        <v>287</v>
      </c>
      <c r="E47" s="174"/>
      <c r="F47" s="170">
        <v>42856</v>
      </c>
      <c r="G47" s="170">
        <v>44682</v>
      </c>
      <c r="H47" s="175" t="s">
        <v>291</v>
      </c>
      <c r="I47" s="187">
        <v>150000</v>
      </c>
      <c r="J47" s="174" t="s">
        <v>308</v>
      </c>
      <c r="K47" s="174"/>
      <c r="L47" s="174"/>
      <c r="M47" s="174"/>
      <c r="N47" s="169"/>
      <c r="O47" s="169"/>
      <c r="P47" s="169"/>
      <c r="Q47" s="169" t="s">
        <v>54</v>
      </c>
      <c r="R47" s="169"/>
      <c r="S47" s="172"/>
      <c r="T47" s="174" t="s">
        <v>618</v>
      </c>
      <c r="U47" s="174" t="s">
        <v>619</v>
      </c>
      <c r="V47" s="174"/>
      <c r="W47" s="175"/>
      <c r="X47" s="174"/>
      <c r="Y47" s="174"/>
      <c r="Z47" s="174" t="s">
        <v>620</v>
      </c>
      <c r="AA47" s="174"/>
      <c r="AB47" s="174"/>
      <c r="AC47" s="174"/>
      <c r="AD47" s="174"/>
      <c r="AE47" s="174"/>
      <c r="AF47" s="174"/>
      <c r="AG47" s="175"/>
      <c r="AH47" s="175"/>
      <c r="AI47" s="174"/>
      <c r="AJ47" s="18"/>
    </row>
    <row r="48" spans="1:36" ht="165" x14ac:dyDescent="0.25">
      <c r="A48" s="410"/>
      <c r="B48" s="173" t="s">
        <v>309</v>
      </c>
      <c r="C48" s="174" t="s">
        <v>310</v>
      </c>
      <c r="D48" s="177" t="s">
        <v>260</v>
      </c>
      <c r="E48" s="174"/>
      <c r="F48" s="170">
        <v>42856</v>
      </c>
      <c r="G48" s="170">
        <v>44682</v>
      </c>
      <c r="H48" s="175" t="s">
        <v>270</v>
      </c>
      <c r="I48" s="187">
        <v>0</v>
      </c>
      <c r="J48" s="174" t="s">
        <v>311</v>
      </c>
      <c r="K48" s="162"/>
      <c r="L48" s="162"/>
      <c r="M48" s="174" t="s">
        <v>218</v>
      </c>
      <c r="N48" s="169"/>
      <c r="O48" s="169"/>
      <c r="P48" s="169" t="s">
        <v>54</v>
      </c>
      <c r="Q48" s="169"/>
      <c r="R48" s="169"/>
      <c r="S48" s="172"/>
      <c r="T48" s="174" t="s">
        <v>621</v>
      </c>
      <c r="U48" s="174" t="s">
        <v>622</v>
      </c>
      <c r="V48" s="174" t="s">
        <v>623</v>
      </c>
      <c r="W48" s="175"/>
      <c r="X48" s="174" t="s">
        <v>624</v>
      </c>
      <c r="Y48" s="174" t="s">
        <v>625</v>
      </c>
      <c r="Z48" s="174"/>
      <c r="AA48" s="174"/>
      <c r="AB48" s="174"/>
      <c r="AC48" s="174"/>
      <c r="AD48" s="174"/>
      <c r="AE48" s="174"/>
      <c r="AF48" s="174"/>
      <c r="AG48" s="175"/>
      <c r="AH48" s="175"/>
      <c r="AI48" s="174"/>
      <c r="AJ48" s="18"/>
    </row>
    <row r="49" spans="1:36" ht="127.5" x14ac:dyDescent="0.25">
      <c r="A49" s="410"/>
      <c r="B49" s="173" t="s">
        <v>314</v>
      </c>
      <c r="C49" s="174" t="s">
        <v>315</v>
      </c>
      <c r="D49" s="177" t="s">
        <v>260</v>
      </c>
      <c r="E49" s="174"/>
      <c r="F49" s="170">
        <v>42856</v>
      </c>
      <c r="G49" s="170">
        <v>44682</v>
      </c>
      <c r="H49" s="175" t="s">
        <v>250</v>
      </c>
      <c r="I49" s="187">
        <v>0</v>
      </c>
      <c r="J49" s="162" t="s">
        <v>626</v>
      </c>
      <c r="K49" s="174"/>
      <c r="L49" s="174"/>
      <c r="M49" s="207" t="s">
        <v>323</v>
      </c>
      <c r="N49" s="169"/>
      <c r="O49" s="169"/>
      <c r="P49" s="169"/>
      <c r="Q49" s="169" t="s">
        <v>54</v>
      </c>
      <c r="R49" s="169"/>
      <c r="S49" s="172"/>
      <c r="T49" s="174" t="s">
        <v>627</v>
      </c>
      <c r="U49" s="174" t="s">
        <v>628</v>
      </c>
      <c r="V49" s="174"/>
      <c r="W49" s="175"/>
      <c r="X49" s="174"/>
      <c r="Y49" s="174"/>
      <c r="Z49" s="174"/>
      <c r="AA49" s="174"/>
      <c r="AB49" s="174"/>
      <c r="AC49" s="174"/>
      <c r="AD49" s="174"/>
      <c r="AE49" s="174"/>
      <c r="AF49" s="174" t="s">
        <v>629</v>
      </c>
      <c r="AG49" s="175"/>
      <c r="AH49" s="175"/>
      <c r="AI49" s="174"/>
      <c r="AJ49" s="18"/>
    </row>
    <row r="50" spans="1:36" ht="60" x14ac:dyDescent="0.25">
      <c r="A50" s="411"/>
      <c r="B50" s="173" t="s">
        <v>324</v>
      </c>
      <c r="C50" s="174" t="s">
        <v>325</v>
      </c>
      <c r="D50" s="177" t="s">
        <v>260</v>
      </c>
      <c r="E50" s="174"/>
      <c r="F50" s="170">
        <v>42856</v>
      </c>
      <c r="G50" s="170">
        <v>44682</v>
      </c>
      <c r="H50" s="175" t="s">
        <v>326</v>
      </c>
      <c r="I50" s="189">
        <v>0</v>
      </c>
      <c r="J50" s="174" t="s">
        <v>328</v>
      </c>
      <c r="K50" s="174"/>
      <c r="L50" s="174"/>
      <c r="M50" s="174" t="s">
        <v>218</v>
      </c>
      <c r="N50" s="169"/>
      <c r="O50" s="169"/>
      <c r="P50" s="169"/>
      <c r="Q50" s="169" t="s">
        <v>54</v>
      </c>
      <c r="R50" s="169"/>
      <c r="S50" s="172"/>
      <c r="T50" s="174" t="s">
        <v>630</v>
      </c>
      <c r="U50" s="174" t="s">
        <v>631</v>
      </c>
      <c r="V50" s="174"/>
      <c r="W50" s="175"/>
      <c r="X50" s="174"/>
      <c r="Y50" s="174"/>
      <c r="Z50" s="174"/>
      <c r="AA50" s="174"/>
      <c r="AB50" s="174"/>
      <c r="AC50" s="174"/>
      <c r="AD50" s="174"/>
      <c r="AE50" s="174"/>
      <c r="AF50" s="174"/>
      <c r="AG50" s="175"/>
      <c r="AH50" s="175"/>
      <c r="AI50" s="174"/>
      <c r="AJ50" s="18"/>
    </row>
    <row r="51" spans="1:36" ht="75" x14ac:dyDescent="0.25">
      <c r="A51" s="409" t="s">
        <v>632</v>
      </c>
      <c r="B51" s="173" t="s">
        <v>331</v>
      </c>
      <c r="C51" s="174" t="s">
        <v>332</v>
      </c>
      <c r="D51" s="176" t="s">
        <v>333</v>
      </c>
      <c r="E51" s="174"/>
      <c r="F51" s="170">
        <v>42856</v>
      </c>
      <c r="G51" s="170">
        <v>44682</v>
      </c>
      <c r="H51" s="175" t="s">
        <v>66</v>
      </c>
      <c r="I51" s="187">
        <v>40000</v>
      </c>
      <c r="J51" s="174" t="s">
        <v>334</v>
      </c>
      <c r="K51" s="174"/>
      <c r="L51" s="174"/>
      <c r="M51" s="174"/>
      <c r="N51" s="169"/>
      <c r="O51" s="169" t="s">
        <v>54</v>
      </c>
      <c r="P51" s="169"/>
      <c r="Q51" s="169"/>
      <c r="R51" s="169"/>
      <c r="S51" s="172" t="s">
        <v>7</v>
      </c>
      <c r="T51" s="174" t="s">
        <v>633</v>
      </c>
      <c r="U51" s="174"/>
      <c r="V51" s="174" t="s">
        <v>634</v>
      </c>
      <c r="W51" s="175" t="s">
        <v>490</v>
      </c>
      <c r="X51" s="174"/>
      <c r="Y51" s="174"/>
      <c r="Z51" s="174"/>
      <c r="AA51" s="174"/>
      <c r="AB51" s="174"/>
      <c r="AC51" s="174"/>
      <c r="AD51" s="174"/>
      <c r="AE51" s="174"/>
      <c r="AF51" s="174"/>
      <c r="AG51" s="175"/>
      <c r="AH51" s="175"/>
      <c r="AI51" s="174"/>
      <c r="AJ51" s="18"/>
    </row>
    <row r="52" spans="1:36" ht="150" x14ac:dyDescent="0.25">
      <c r="A52" s="410"/>
      <c r="B52" s="173" t="s">
        <v>339</v>
      </c>
      <c r="C52" s="174" t="s">
        <v>340</v>
      </c>
      <c r="D52" s="176" t="s">
        <v>341</v>
      </c>
      <c r="E52" s="174"/>
      <c r="F52" s="170">
        <v>42856</v>
      </c>
      <c r="G52" s="170">
        <v>44682</v>
      </c>
      <c r="H52" s="175" t="s">
        <v>346</v>
      </c>
      <c r="I52" s="187">
        <v>40000</v>
      </c>
      <c r="J52" s="174" t="s">
        <v>343</v>
      </c>
      <c r="K52" s="174"/>
      <c r="L52" s="174"/>
      <c r="M52" s="174"/>
      <c r="N52" s="169"/>
      <c r="O52" s="169"/>
      <c r="P52" s="169" t="s">
        <v>146</v>
      </c>
      <c r="Q52" s="169"/>
      <c r="R52" s="169"/>
      <c r="S52" s="172"/>
      <c r="T52" s="174" t="s">
        <v>635</v>
      </c>
      <c r="U52" s="174"/>
      <c r="V52" s="174" t="s">
        <v>636</v>
      </c>
      <c r="W52" s="175"/>
      <c r="X52" s="174"/>
      <c r="Y52" s="174" t="s">
        <v>637</v>
      </c>
      <c r="Z52" s="174" t="s">
        <v>638</v>
      </c>
      <c r="AA52" s="174"/>
      <c r="AB52" s="174"/>
      <c r="AC52" s="174"/>
      <c r="AD52" s="174"/>
      <c r="AE52" s="174"/>
      <c r="AF52" s="174" t="s">
        <v>639</v>
      </c>
      <c r="AG52" s="175"/>
      <c r="AH52" s="175"/>
      <c r="AI52" s="174"/>
      <c r="AJ52" s="18"/>
    </row>
    <row r="53" spans="1:36" ht="120" x14ac:dyDescent="0.25">
      <c r="A53" s="410"/>
      <c r="B53" s="173" t="s">
        <v>347</v>
      </c>
      <c r="C53" s="174" t="s">
        <v>348</v>
      </c>
      <c r="D53" s="176" t="s">
        <v>349</v>
      </c>
      <c r="E53" s="174"/>
      <c r="F53" s="170">
        <v>42856</v>
      </c>
      <c r="G53" s="170">
        <v>44682</v>
      </c>
      <c r="H53" s="175" t="s">
        <v>640</v>
      </c>
      <c r="I53" s="187">
        <v>15000</v>
      </c>
      <c r="J53" s="174" t="s">
        <v>351</v>
      </c>
      <c r="K53" s="174"/>
      <c r="L53" s="184"/>
      <c r="M53" s="174"/>
      <c r="N53" s="169"/>
      <c r="O53" s="169"/>
      <c r="P53" s="169" t="s">
        <v>54</v>
      </c>
      <c r="Q53" s="169"/>
      <c r="R53" s="169"/>
      <c r="S53" s="172"/>
      <c r="T53" s="174" t="s">
        <v>641</v>
      </c>
      <c r="U53" s="174"/>
      <c r="V53" s="165" t="s">
        <v>642</v>
      </c>
      <c r="W53" s="175" t="s">
        <v>490</v>
      </c>
      <c r="X53" s="174" t="s">
        <v>643</v>
      </c>
      <c r="Y53" s="174" t="s">
        <v>644</v>
      </c>
      <c r="Z53" s="174"/>
      <c r="AA53" s="174"/>
      <c r="AB53" s="174"/>
      <c r="AC53" s="174"/>
      <c r="AD53" s="174"/>
      <c r="AE53" s="174"/>
      <c r="AF53" s="174" t="s">
        <v>645</v>
      </c>
      <c r="AG53" s="175"/>
      <c r="AH53" s="175"/>
      <c r="AI53" s="174"/>
      <c r="AJ53" s="18"/>
    </row>
    <row r="54" spans="1:36" ht="75" x14ac:dyDescent="0.25">
      <c r="A54" s="410"/>
      <c r="B54" s="173" t="s">
        <v>356</v>
      </c>
      <c r="C54" s="174" t="s">
        <v>357</v>
      </c>
      <c r="D54" s="176" t="s">
        <v>358</v>
      </c>
      <c r="E54" s="174"/>
      <c r="F54" s="170">
        <v>42856</v>
      </c>
      <c r="G54" s="170">
        <v>44682</v>
      </c>
      <c r="H54" s="175" t="s">
        <v>99</v>
      </c>
      <c r="I54" s="187">
        <v>10000</v>
      </c>
      <c r="J54" s="174" t="s">
        <v>359</v>
      </c>
      <c r="K54" s="174"/>
      <c r="L54" s="184"/>
      <c r="M54" s="174"/>
      <c r="N54" s="169"/>
      <c r="O54" s="169"/>
      <c r="P54" s="169"/>
      <c r="Q54" s="169" t="s">
        <v>54</v>
      </c>
      <c r="R54" s="169"/>
      <c r="S54" s="172"/>
      <c r="T54" s="174" t="s">
        <v>646</v>
      </c>
      <c r="U54" s="174" t="s">
        <v>647</v>
      </c>
      <c r="V54" s="174"/>
      <c r="W54" s="175"/>
      <c r="X54" s="174"/>
      <c r="Y54" s="174"/>
      <c r="Z54" s="174"/>
      <c r="AA54" s="174"/>
      <c r="AB54" s="174"/>
      <c r="AC54" s="174"/>
      <c r="AD54" s="174"/>
      <c r="AE54" s="174"/>
      <c r="AF54" s="174"/>
      <c r="AG54" s="175"/>
      <c r="AH54" s="175"/>
      <c r="AI54" s="174"/>
      <c r="AJ54" s="18"/>
    </row>
    <row r="55" spans="1:36" ht="165" x14ac:dyDescent="0.25">
      <c r="A55" s="410"/>
      <c r="B55" s="173" t="s">
        <v>361</v>
      </c>
      <c r="C55" s="174" t="s">
        <v>362</v>
      </c>
      <c r="D55" s="176" t="s">
        <v>648</v>
      </c>
      <c r="E55" s="174"/>
      <c r="F55" s="170">
        <v>42856</v>
      </c>
      <c r="G55" s="170">
        <v>44682</v>
      </c>
      <c r="H55" s="175" t="s">
        <v>364</v>
      </c>
      <c r="I55" s="187">
        <v>30000</v>
      </c>
      <c r="J55" s="174" t="s">
        <v>365</v>
      </c>
      <c r="K55" s="162"/>
      <c r="L55" s="162"/>
      <c r="M55" s="174"/>
      <c r="N55" s="169"/>
      <c r="O55" s="169"/>
      <c r="P55" s="169" t="s">
        <v>54</v>
      </c>
      <c r="Q55" s="169"/>
      <c r="R55" s="169"/>
      <c r="S55" s="172"/>
      <c r="T55" s="174" t="s">
        <v>649</v>
      </c>
      <c r="U55" s="174" t="s">
        <v>650</v>
      </c>
      <c r="V55" s="174" t="s">
        <v>651</v>
      </c>
      <c r="W55" s="175" t="s">
        <v>552</v>
      </c>
      <c r="X55" s="174"/>
      <c r="Y55" s="174"/>
      <c r="Z55" s="174"/>
      <c r="AA55" s="174"/>
      <c r="AB55" s="174"/>
      <c r="AC55" s="174"/>
      <c r="AD55" s="174"/>
      <c r="AE55" s="174"/>
      <c r="AF55" s="174" t="s">
        <v>652</v>
      </c>
      <c r="AG55" s="175"/>
      <c r="AH55" s="175"/>
      <c r="AI55" s="174"/>
      <c r="AJ55" s="18"/>
    </row>
    <row r="56" spans="1:36" ht="150" x14ac:dyDescent="0.25">
      <c r="A56" s="410"/>
      <c r="B56" s="173" t="s">
        <v>371</v>
      </c>
      <c r="C56" s="174" t="s">
        <v>372</v>
      </c>
      <c r="D56" s="176" t="s">
        <v>373</v>
      </c>
      <c r="E56" s="174"/>
      <c r="F56" s="170">
        <v>42856</v>
      </c>
      <c r="G56" s="170">
        <v>44682</v>
      </c>
      <c r="H56" s="175" t="s">
        <v>364</v>
      </c>
      <c r="I56" s="187">
        <v>75000</v>
      </c>
      <c r="J56" s="174" t="s">
        <v>374</v>
      </c>
      <c r="K56" s="174"/>
      <c r="L56" s="174"/>
      <c r="M56" s="174"/>
      <c r="N56" s="169"/>
      <c r="O56" s="169"/>
      <c r="P56" s="169" t="s">
        <v>54</v>
      </c>
      <c r="Q56" s="169"/>
      <c r="R56" s="169"/>
      <c r="S56" s="172"/>
      <c r="T56" s="165" t="s">
        <v>653</v>
      </c>
      <c r="U56" s="174" t="s">
        <v>654</v>
      </c>
      <c r="V56" s="165" t="s">
        <v>655</v>
      </c>
      <c r="W56" s="175" t="s">
        <v>552</v>
      </c>
      <c r="X56" s="174"/>
      <c r="Y56" s="174"/>
      <c r="Z56" s="174" t="s">
        <v>656</v>
      </c>
      <c r="AA56" s="174"/>
      <c r="AB56" s="174"/>
      <c r="AC56" s="174"/>
      <c r="AD56" s="174"/>
      <c r="AE56" s="174"/>
      <c r="AF56" s="174" t="s">
        <v>657</v>
      </c>
      <c r="AG56" s="175"/>
      <c r="AH56" s="175"/>
      <c r="AI56" s="174"/>
      <c r="AJ56" s="18"/>
    </row>
    <row r="57" spans="1:36" ht="240" x14ac:dyDescent="0.25">
      <c r="A57" s="410"/>
      <c r="B57" s="173" t="s">
        <v>378</v>
      </c>
      <c r="C57" s="174" t="s">
        <v>379</v>
      </c>
      <c r="D57" s="176" t="s">
        <v>380</v>
      </c>
      <c r="E57" s="174"/>
      <c r="F57" s="170">
        <v>42856</v>
      </c>
      <c r="G57" s="170">
        <v>44682</v>
      </c>
      <c r="H57" s="175" t="s">
        <v>99</v>
      </c>
      <c r="I57" s="187">
        <v>65000</v>
      </c>
      <c r="J57" s="174" t="s">
        <v>382</v>
      </c>
      <c r="K57" s="174"/>
      <c r="L57" s="174"/>
      <c r="M57" s="174"/>
      <c r="N57" s="169"/>
      <c r="O57" s="169"/>
      <c r="P57" s="169"/>
      <c r="Q57" s="169" t="s">
        <v>54</v>
      </c>
      <c r="R57" s="169"/>
      <c r="S57" s="172"/>
      <c r="T57" s="174" t="s">
        <v>658</v>
      </c>
      <c r="U57" s="174" t="s">
        <v>659</v>
      </c>
      <c r="V57" s="174"/>
      <c r="W57" s="175"/>
      <c r="X57" s="174"/>
      <c r="Y57" s="174" t="s">
        <v>660</v>
      </c>
      <c r="Z57" s="174" t="s">
        <v>661</v>
      </c>
      <c r="AA57" s="174"/>
      <c r="AB57" s="174"/>
      <c r="AC57" s="174"/>
      <c r="AD57" s="174"/>
      <c r="AE57" s="174"/>
      <c r="AF57" s="174"/>
      <c r="AG57" s="175"/>
      <c r="AH57" s="175"/>
      <c r="AI57" s="174"/>
      <c r="AJ57" s="18"/>
    </row>
    <row r="58" spans="1:36" ht="75" x14ac:dyDescent="0.25">
      <c r="A58" s="410"/>
      <c r="B58" s="173" t="s">
        <v>385</v>
      </c>
      <c r="C58" s="174" t="s">
        <v>386</v>
      </c>
      <c r="D58" s="176" t="s">
        <v>387</v>
      </c>
      <c r="E58" s="174"/>
      <c r="F58" s="170">
        <v>42856</v>
      </c>
      <c r="G58" s="170">
        <v>44682</v>
      </c>
      <c r="H58" s="175" t="s">
        <v>389</v>
      </c>
      <c r="I58" s="187">
        <v>45000</v>
      </c>
      <c r="J58" s="174" t="s">
        <v>382</v>
      </c>
      <c r="K58" s="174"/>
      <c r="L58" s="174"/>
      <c r="M58" s="174"/>
      <c r="N58" s="169"/>
      <c r="O58" s="169" t="s">
        <v>54</v>
      </c>
      <c r="P58" s="169"/>
      <c r="Q58" s="169"/>
      <c r="R58" s="169"/>
      <c r="S58" s="172"/>
      <c r="T58" s="174"/>
      <c r="U58" s="174"/>
      <c r="V58" s="174" t="s">
        <v>662</v>
      </c>
      <c r="W58" s="175"/>
      <c r="X58" s="174" t="s">
        <v>663</v>
      </c>
      <c r="Y58" s="174" t="s">
        <v>664</v>
      </c>
      <c r="Z58" s="176" t="s">
        <v>665</v>
      </c>
      <c r="AA58" s="174"/>
      <c r="AB58" s="174"/>
      <c r="AC58" s="174"/>
      <c r="AD58" s="174"/>
      <c r="AE58" s="174"/>
      <c r="AF58" s="174" t="s">
        <v>666</v>
      </c>
      <c r="AG58" s="175" t="s">
        <v>667</v>
      </c>
      <c r="AH58" s="175"/>
      <c r="AI58" s="174"/>
      <c r="AJ58" s="18"/>
    </row>
    <row r="59" spans="1:36" ht="135" x14ac:dyDescent="0.25">
      <c r="A59" s="410"/>
      <c r="B59" s="173" t="s">
        <v>390</v>
      </c>
      <c r="C59" s="174" t="s">
        <v>391</v>
      </c>
      <c r="D59" s="176" t="s">
        <v>392</v>
      </c>
      <c r="E59" s="174"/>
      <c r="F59" s="170">
        <v>42856</v>
      </c>
      <c r="G59" s="170">
        <v>44682</v>
      </c>
      <c r="H59" s="175" t="s">
        <v>364</v>
      </c>
      <c r="I59" s="187">
        <v>40000</v>
      </c>
      <c r="J59" s="162" t="s">
        <v>395</v>
      </c>
      <c r="K59" s="174"/>
      <c r="L59" s="174"/>
      <c r="M59" s="174"/>
      <c r="N59" s="169"/>
      <c r="O59" s="169"/>
      <c r="P59" s="169" t="s">
        <v>54</v>
      </c>
      <c r="Q59" s="169"/>
      <c r="R59" s="169"/>
      <c r="S59" s="172"/>
      <c r="T59" s="165" t="s">
        <v>668</v>
      </c>
      <c r="U59" s="174"/>
      <c r="V59" s="165" t="s">
        <v>669</v>
      </c>
      <c r="W59" s="175" t="s">
        <v>552</v>
      </c>
      <c r="X59" s="174"/>
      <c r="Y59" s="174"/>
      <c r="Z59" s="174"/>
      <c r="AA59" s="174"/>
      <c r="AB59" s="174"/>
      <c r="AC59" s="174"/>
      <c r="AD59" s="174"/>
      <c r="AE59" s="174"/>
      <c r="AF59" s="174"/>
      <c r="AG59" s="175"/>
      <c r="AH59" s="175"/>
      <c r="AI59" s="174"/>
      <c r="AJ59" s="18"/>
    </row>
    <row r="60" spans="1:36" ht="75" x14ac:dyDescent="0.25">
      <c r="A60" s="410"/>
      <c r="B60" s="173" t="s">
        <v>396</v>
      </c>
      <c r="C60" s="174" t="s">
        <v>397</v>
      </c>
      <c r="D60" s="176" t="s">
        <v>398</v>
      </c>
      <c r="E60" s="174"/>
      <c r="F60" s="170">
        <v>42856</v>
      </c>
      <c r="G60" s="170">
        <v>44682</v>
      </c>
      <c r="H60" s="175" t="s">
        <v>66</v>
      </c>
      <c r="I60" s="187">
        <v>60000</v>
      </c>
      <c r="J60" s="174" t="s">
        <v>67</v>
      </c>
      <c r="K60" s="174"/>
      <c r="L60" s="174"/>
      <c r="M60" s="174"/>
      <c r="N60" s="169"/>
      <c r="O60" s="169"/>
      <c r="P60" s="169" t="s">
        <v>54</v>
      </c>
      <c r="Q60" s="169"/>
      <c r="R60" s="169"/>
      <c r="S60" s="172"/>
      <c r="T60" s="174" t="s">
        <v>670</v>
      </c>
      <c r="U60" s="174"/>
      <c r="V60" s="174" t="s">
        <v>671</v>
      </c>
      <c r="W60" s="175" t="s">
        <v>490</v>
      </c>
      <c r="X60" s="174" t="s">
        <v>672</v>
      </c>
      <c r="Y60" s="174"/>
      <c r="Z60" s="174"/>
      <c r="AA60" s="174"/>
      <c r="AB60" s="174"/>
      <c r="AC60" s="174"/>
      <c r="AD60" s="174"/>
      <c r="AE60" s="174"/>
      <c r="AF60" s="174"/>
      <c r="AG60" s="175"/>
      <c r="AH60" s="175"/>
      <c r="AI60" s="174"/>
      <c r="AJ60" s="18"/>
    </row>
    <row r="61" spans="1:36" ht="60" x14ac:dyDescent="0.25">
      <c r="A61" s="410"/>
      <c r="B61" s="173" t="s">
        <v>401</v>
      </c>
      <c r="C61" s="174" t="s">
        <v>402</v>
      </c>
      <c r="D61" s="176" t="s">
        <v>403</v>
      </c>
      <c r="E61" s="174"/>
      <c r="F61" s="170">
        <v>42856</v>
      </c>
      <c r="G61" s="170">
        <v>44682</v>
      </c>
      <c r="H61" s="175" t="s">
        <v>409</v>
      </c>
      <c r="I61" s="187">
        <v>10000</v>
      </c>
      <c r="J61" s="174" t="s">
        <v>405</v>
      </c>
      <c r="K61" s="174"/>
      <c r="L61" s="174"/>
      <c r="M61" s="174"/>
      <c r="N61" s="169"/>
      <c r="O61" s="169"/>
      <c r="P61" s="169"/>
      <c r="Q61" s="169" t="s">
        <v>54</v>
      </c>
      <c r="R61" s="169"/>
      <c r="S61" s="172"/>
      <c r="T61" s="174" t="s">
        <v>673</v>
      </c>
      <c r="U61" s="174" t="s">
        <v>674</v>
      </c>
      <c r="V61" s="174" t="s">
        <v>675</v>
      </c>
      <c r="W61" s="175" t="s">
        <v>676</v>
      </c>
      <c r="X61" s="174" t="s">
        <v>677</v>
      </c>
      <c r="Y61" s="174"/>
      <c r="Z61" s="174"/>
      <c r="AA61" s="174"/>
      <c r="AB61" s="174"/>
      <c r="AC61" s="174"/>
      <c r="AD61" s="174" t="s">
        <v>678</v>
      </c>
      <c r="AE61" s="174"/>
      <c r="AF61" s="174" t="s">
        <v>679</v>
      </c>
      <c r="AG61" s="175"/>
      <c r="AH61" s="175"/>
      <c r="AI61" s="174"/>
      <c r="AJ61" s="18"/>
    </row>
    <row r="62" spans="1:36" ht="60" x14ac:dyDescent="0.25">
      <c r="A62" s="410"/>
      <c r="B62" s="173" t="s">
        <v>413</v>
      </c>
      <c r="C62" s="174" t="s">
        <v>414</v>
      </c>
      <c r="D62" s="176" t="s">
        <v>415</v>
      </c>
      <c r="E62" s="174"/>
      <c r="F62" s="170">
        <v>42856</v>
      </c>
      <c r="G62" s="170">
        <v>44682</v>
      </c>
      <c r="H62" s="175" t="s">
        <v>159</v>
      </c>
      <c r="I62" s="187">
        <v>400000</v>
      </c>
      <c r="J62" s="174" t="s">
        <v>416</v>
      </c>
      <c r="K62" s="174"/>
      <c r="L62" s="174"/>
      <c r="M62" s="174"/>
      <c r="N62" s="169"/>
      <c r="O62" s="169"/>
      <c r="P62" s="169"/>
      <c r="Q62" s="169"/>
      <c r="R62" s="169" t="s">
        <v>54</v>
      </c>
      <c r="S62" s="172"/>
      <c r="T62" s="174" t="s">
        <v>680</v>
      </c>
      <c r="U62" s="174"/>
      <c r="V62" s="174"/>
      <c r="W62" s="175"/>
      <c r="X62" s="174"/>
      <c r="Y62" s="174"/>
      <c r="Z62" s="174"/>
      <c r="AA62" s="174"/>
      <c r="AB62" s="174"/>
      <c r="AC62" s="174"/>
      <c r="AD62" s="174"/>
      <c r="AE62" s="174"/>
      <c r="AF62" s="174"/>
      <c r="AG62" s="175"/>
      <c r="AH62" s="175"/>
      <c r="AI62" s="174"/>
      <c r="AJ62" s="18"/>
    </row>
    <row r="63" spans="1:36" ht="45" x14ac:dyDescent="0.25">
      <c r="A63" s="410"/>
      <c r="B63" s="173" t="s">
        <v>419</v>
      </c>
      <c r="C63" s="174" t="s">
        <v>424</v>
      </c>
      <c r="D63" s="176" t="s">
        <v>421</v>
      </c>
      <c r="E63" s="174"/>
      <c r="F63" s="170">
        <v>42856</v>
      </c>
      <c r="G63" s="170">
        <v>44682</v>
      </c>
      <c r="H63" s="175" t="s">
        <v>326</v>
      </c>
      <c r="I63" s="187">
        <v>25000</v>
      </c>
      <c r="J63" s="174" t="s">
        <v>422</v>
      </c>
      <c r="K63" s="174"/>
      <c r="L63" s="174"/>
      <c r="M63" s="174"/>
      <c r="N63" s="169"/>
      <c r="O63" s="169"/>
      <c r="P63" s="169"/>
      <c r="Q63" s="169" t="s">
        <v>54</v>
      </c>
      <c r="R63" s="169"/>
      <c r="S63" s="172"/>
      <c r="T63" s="174" t="s">
        <v>681</v>
      </c>
      <c r="U63" s="174" t="s">
        <v>682</v>
      </c>
      <c r="V63" s="174"/>
      <c r="W63" s="175"/>
      <c r="X63" s="174"/>
      <c r="Y63" s="174"/>
      <c r="Z63" s="174"/>
      <c r="AA63" s="174"/>
      <c r="AB63" s="174"/>
      <c r="AC63" s="174"/>
      <c r="AD63" s="174"/>
      <c r="AE63" s="174"/>
      <c r="AF63" s="174"/>
      <c r="AG63" s="175"/>
      <c r="AH63" s="175"/>
      <c r="AI63" s="174" t="s">
        <v>683</v>
      </c>
      <c r="AJ63" s="18"/>
    </row>
    <row r="64" spans="1:36" ht="57" customHeight="1" x14ac:dyDescent="0.25">
      <c r="A64" s="410"/>
      <c r="B64" s="173" t="s">
        <v>425</v>
      </c>
      <c r="C64" s="174" t="s">
        <v>426</v>
      </c>
      <c r="D64" s="176" t="s">
        <v>427</v>
      </c>
      <c r="E64" s="174"/>
      <c r="F64" s="170">
        <v>42856</v>
      </c>
      <c r="G64" s="170">
        <v>44682</v>
      </c>
      <c r="H64" s="175" t="s">
        <v>326</v>
      </c>
      <c r="I64" s="187">
        <v>10000</v>
      </c>
      <c r="J64" s="174" t="s">
        <v>431</v>
      </c>
      <c r="K64" s="174"/>
      <c r="L64" s="174"/>
      <c r="M64" s="174"/>
      <c r="N64" s="169"/>
      <c r="O64" s="169"/>
      <c r="P64" s="169"/>
      <c r="Q64" s="169" t="s">
        <v>54</v>
      </c>
      <c r="R64" s="169"/>
      <c r="S64" s="172"/>
      <c r="T64" s="174" t="s">
        <v>684</v>
      </c>
      <c r="U64" s="174" t="s">
        <v>685</v>
      </c>
      <c r="V64" s="174"/>
      <c r="W64" s="175"/>
      <c r="X64" s="174"/>
      <c r="Y64" s="174"/>
      <c r="Z64" s="174"/>
      <c r="AA64" s="174"/>
      <c r="AB64" s="174"/>
      <c r="AC64" s="174"/>
      <c r="AD64" s="174"/>
      <c r="AE64" s="174"/>
      <c r="AF64" s="174"/>
      <c r="AG64" s="175"/>
      <c r="AH64" s="175"/>
      <c r="AI64" s="174"/>
      <c r="AJ64" s="18"/>
    </row>
    <row r="65" spans="1:36" ht="131.25" customHeight="1" x14ac:dyDescent="0.25">
      <c r="A65" s="410"/>
      <c r="B65" s="173" t="s">
        <v>432</v>
      </c>
      <c r="C65" s="174" t="s">
        <v>433</v>
      </c>
      <c r="D65" s="177" t="s">
        <v>282</v>
      </c>
      <c r="E65" s="174"/>
      <c r="F65" s="170">
        <v>42856</v>
      </c>
      <c r="G65" s="170">
        <v>44682</v>
      </c>
      <c r="H65" s="175" t="s">
        <v>99</v>
      </c>
      <c r="I65" s="187">
        <v>25000</v>
      </c>
      <c r="J65" s="174" t="s">
        <v>434</v>
      </c>
      <c r="K65" s="174"/>
      <c r="L65" s="170"/>
      <c r="M65" s="174"/>
      <c r="N65" s="169"/>
      <c r="O65" s="169"/>
      <c r="P65" s="169"/>
      <c r="Q65" s="169" t="s">
        <v>54</v>
      </c>
      <c r="R65" s="169"/>
      <c r="S65" s="172"/>
      <c r="T65" s="174" t="s">
        <v>686</v>
      </c>
      <c r="U65" s="174" t="s">
        <v>687</v>
      </c>
      <c r="V65" s="174"/>
      <c r="W65" s="175"/>
      <c r="X65" s="174"/>
      <c r="Y65" s="174" t="s">
        <v>688</v>
      </c>
      <c r="Z65" s="174" t="s">
        <v>689</v>
      </c>
      <c r="AA65" s="174" t="s">
        <v>690</v>
      </c>
      <c r="AB65" s="174"/>
      <c r="AC65" s="174"/>
      <c r="AD65" s="174"/>
      <c r="AE65" s="174"/>
      <c r="AF65" s="174"/>
      <c r="AG65" s="175"/>
      <c r="AH65" s="175"/>
      <c r="AI65" s="174"/>
      <c r="AJ65" s="18"/>
    </row>
    <row r="66" spans="1:36" ht="126.75" customHeight="1" x14ac:dyDescent="0.25">
      <c r="A66" s="411"/>
      <c r="B66" s="173" t="s">
        <v>437</v>
      </c>
      <c r="C66" s="174" t="s">
        <v>438</v>
      </c>
      <c r="D66" s="176" t="s">
        <v>439</v>
      </c>
      <c r="E66" s="174"/>
      <c r="F66" s="170">
        <v>42856</v>
      </c>
      <c r="G66" s="170">
        <v>44682</v>
      </c>
      <c r="H66" s="175" t="s">
        <v>188</v>
      </c>
      <c r="I66" s="187">
        <v>0</v>
      </c>
      <c r="J66" s="174" t="s">
        <v>441</v>
      </c>
      <c r="K66" s="174"/>
      <c r="L66" s="170"/>
      <c r="M66" s="174" t="s">
        <v>218</v>
      </c>
      <c r="N66" s="169"/>
      <c r="O66" s="169" t="s">
        <v>54</v>
      </c>
      <c r="P66" s="169"/>
      <c r="Q66" s="169"/>
      <c r="R66" s="169"/>
      <c r="S66" s="172"/>
      <c r="T66" s="174"/>
      <c r="U66" s="174"/>
      <c r="V66" s="174" t="s">
        <v>691</v>
      </c>
      <c r="W66" s="175" t="s">
        <v>552</v>
      </c>
      <c r="X66" s="174"/>
      <c r="Y66" s="174" t="s">
        <v>692</v>
      </c>
      <c r="Z66" s="174" t="s">
        <v>693</v>
      </c>
      <c r="AA66" s="174"/>
      <c r="AB66" s="174"/>
      <c r="AC66" s="174"/>
      <c r="AD66" s="174"/>
      <c r="AE66" s="174"/>
      <c r="AF66" s="174" t="s">
        <v>694</v>
      </c>
      <c r="AG66" s="175"/>
      <c r="AH66" s="175"/>
      <c r="AI66" s="174" t="s">
        <v>695</v>
      </c>
      <c r="AJ66" s="18"/>
    </row>
    <row r="67" spans="1:36" x14ac:dyDescent="0.25">
      <c r="AJ67" s="18"/>
    </row>
    <row r="68" spans="1:36" x14ac:dyDescent="0.25">
      <c r="B68" s="66"/>
      <c r="AJ68" s="18"/>
    </row>
    <row r="69" spans="1:36" ht="15.75" thickBot="1" x14ac:dyDescent="0.3">
      <c r="L69" s="75"/>
      <c r="AJ69" s="18"/>
    </row>
    <row r="70" spans="1:36" ht="15.75" thickBot="1" x14ac:dyDescent="0.3">
      <c r="A70" s="191" t="s">
        <v>443</v>
      </c>
      <c r="B70" s="192"/>
      <c r="C70" s="192"/>
      <c r="D70" s="192"/>
      <c r="E70" s="192"/>
      <c r="F70" s="192"/>
      <c r="G70" s="192"/>
      <c r="H70" s="193"/>
      <c r="I70" s="193"/>
      <c r="J70" s="192"/>
      <c r="K70" s="192"/>
      <c r="L70" s="194"/>
      <c r="M70" s="195"/>
      <c r="AJ70" s="18"/>
    </row>
    <row r="71" spans="1:36" ht="15.75" thickBot="1" x14ac:dyDescent="0.3">
      <c r="A71" s="196"/>
      <c r="B71" s="197"/>
      <c r="C71" s="197"/>
      <c r="D71" s="198"/>
      <c r="E71" s="198"/>
      <c r="F71" s="198"/>
      <c r="G71" s="198"/>
      <c r="H71" s="199"/>
      <c r="I71" s="199"/>
      <c r="J71" s="198"/>
      <c r="K71" s="198"/>
      <c r="L71" s="198"/>
      <c r="M71" s="198"/>
      <c r="N71" s="198"/>
      <c r="AJ71" s="18"/>
    </row>
    <row r="72" spans="1:36" ht="15.75" thickBot="1" x14ac:dyDescent="0.3">
      <c r="A72" s="200" t="s">
        <v>444</v>
      </c>
      <c r="B72" s="201"/>
      <c r="C72" s="202">
        <f>COUNTA(C76:C84,C88:C96,C100:C108,C112:C120)</f>
        <v>2</v>
      </c>
      <c r="AJ72" s="18"/>
    </row>
    <row r="73" spans="1:36" x14ac:dyDescent="0.25">
      <c r="AJ73" s="18"/>
    </row>
    <row r="74" spans="1:36" s="60" customFormat="1" x14ac:dyDescent="0.25">
      <c r="A74" s="407" t="s">
        <v>445</v>
      </c>
      <c r="B74" s="403" t="s">
        <v>12</v>
      </c>
      <c r="C74" s="403" t="s">
        <v>13</v>
      </c>
      <c r="D74" s="403" t="s">
        <v>14</v>
      </c>
      <c r="E74" s="403" t="s">
        <v>15</v>
      </c>
      <c r="F74" s="403" t="s">
        <v>16</v>
      </c>
      <c r="G74" s="403"/>
      <c r="H74" s="403" t="s">
        <v>17</v>
      </c>
      <c r="I74" s="403" t="s">
        <v>18</v>
      </c>
      <c r="J74" s="406" t="s">
        <v>19</v>
      </c>
      <c r="K74" s="406" t="s">
        <v>20</v>
      </c>
      <c r="L74" s="406"/>
      <c r="M74" s="406" t="s">
        <v>21</v>
      </c>
      <c r="N74" s="203"/>
      <c r="W74" s="190"/>
      <c r="AG74" s="190"/>
      <c r="AH74" s="190"/>
      <c r="AJ74" s="59"/>
    </row>
    <row r="75" spans="1:36" s="60" customFormat="1" ht="30" x14ac:dyDescent="0.25">
      <c r="A75" s="408"/>
      <c r="B75" s="403"/>
      <c r="C75" s="403"/>
      <c r="D75" s="403"/>
      <c r="E75" s="403"/>
      <c r="F75" s="204" t="s">
        <v>44</v>
      </c>
      <c r="G75" s="204" t="s">
        <v>45</v>
      </c>
      <c r="H75" s="403"/>
      <c r="I75" s="403"/>
      <c r="J75" s="406"/>
      <c r="K75" s="205" t="s">
        <v>46</v>
      </c>
      <c r="L75" s="205" t="s">
        <v>47</v>
      </c>
      <c r="M75" s="406"/>
      <c r="W75" s="190"/>
      <c r="AG75" s="190"/>
      <c r="AH75" s="190"/>
      <c r="AJ75" s="59"/>
    </row>
    <row r="76" spans="1:36" s="60" customFormat="1" ht="60" x14ac:dyDescent="0.25">
      <c r="A76" s="173" t="s">
        <v>696</v>
      </c>
      <c r="B76" s="173" t="s">
        <v>697</v>
      </c>
      <c r="C76" s="174" t="s">
        <v>698</v>
      </c>
      <c r="D76" s="174" t="s">
        <v>699</v>
      </c>
      <c r="E76" s="174"/>
      <c r="F76" s="183">
        <v>43739</v>
      </c>
      <c r="G76" s="183">
        <v>44682</v>
      </c>
      <c r="H76" s="175" t="s">
        <v>700</v>
      </c>
      <c r="I76" s="175" t="s">
        <v>701</v>
      </c>
      <c r="J76" s="169" t="s">
        <v>702</v>
      </c>
      <c r="K76" s="169"/>
      <c r="L76" s="169"/>
      <c r="M76" s="169"/>
      <c r="W76" s="190"/>
      <c r="AG76" s="190"/>
      <c r="AH76" s="190"/>
      <c r="AJ76" s="59"/>
    </row>
    <row r="77" spans="1:36" s="60" customFormat="1" ht="60" x14ac:dyDescent="0.25">
      <c r="A77" s="173" t="s">
        <v>703</v>
      </c>
      <c r="B77" s="173" t="s">
        <v>704</v>
      </c>
      <c r="C77" s="174" t="s">
        <v>705</v>
      </c>
      <c r="D77" s="174" t="s">
        <v>706</v>
      </c>
      <c r="E77" s="174"/>
      <c r="F77" s="183">
        <v>43739</v>
      </c>
      <c r="G77" s="183">
        <v>44682</v>
      </c>
      <c r="H77" s="175" t="s">
        <v>707</v>
      </c>
      <c r="I77" s="175" t="s">
        <v>701</v>
      </c>
      <c r="J77" s="169" t="s">
        <v>708</v>
      </c>
      <c r="K77" s="174"/>
      <c r="L77" s="174"/>
      <c r="M77" s="174"/>
      <c r="W77" s="190"/>
      <c r="AG77" s="190"/>
      <c r="AH77" s="190"/>
      <c r="AJ77" s="59"/>
    </row>
    <row r="78" spans="1:36" s="60" customFormat="1" x14ac:dyDescent="0.25">
      <c r="A78" s="173"/>
      <c r="B78" s="173"/>
      <c r="C78" s="112"/>
      <c r="D78" s="112"/>
      <c r="E78" s="112"/>
      <c r="F78" s="112"/>
      <c r="G78" s="112"/>
      <c r="H78" s="173"/>
      <c r="I78" s="173"/>
      <c r="J78" s="112"/>
      <c r="K78" s="112"/>
      <c r="L78" s="112"/>
      <c r="M78" s="112"/>
      <c r="W78" s="190"/>
      <c r="AG78" s="190"/>
      <c r="AH78" s="190"/>
      <c r="AJ78" s="59"/>
    </row>
    <row r="79" spans="1:36" s="60" customFormat="1" x14ac:dyDescent="0.25">
      <c r="A79" s="173"/>
      <c r="B79" s="173"/>
      <c r="C79" s="112"/>
      <c r="D79" s="112"/>
      <c r="E79" s="112"/>
      <c r="F79" s="112"/>
      <c r="G79" s="112"/>
      <c r="H79" s="173"/>
      <c r="I79" s="173"/>
      <c r="J79" s="112"/>
      <c r="K79" s="112"/>
      <c r="L79" s="112"/>
      <c r="M79" s="112"/>
      <c r="W79" s="190"/>
      <c r="AG79" s="190"/>
      <c r="AH79" s="190"/>
      <c r="AJ79" s="59"/>
    </row>
    <row r="80" spans="1:36" s="60" customFormat="1" x14ac:dyDescent="0.25">
      <c r="A80" s="173"/>
      <c r="B80" s="173"/>
      <c r="C80" s="112"/>
      <c r="D80" s="112"/>
      <c r="E80" s="112"/>
      <c r="F80" s="112"/>
      <c r="G80" s="112"/>
      <c r="H80" s="173"/>
      <c r="I80" s="173"/>
      <c r="J80" s="112"/>
      <c r="K80" s="112"/>
      <c r="L80" s="112"/>
      <c r="M80" s="112"/>
      <c r="W80" s="190"/>
      <c r="AG80" s="190"/>
      <c r="AH80" s="190"/>
      <c r="AJ80" s="59"/>
    </row>
    <row r="81" spans="1:36" s="60" customFormat="1" x14ac:dyDescent="0.25">
      <c r="A81" s="173"/>
      <c r="B81" s="173"/>
      <c r="C81" s="112"/>
      <c r="D81" s="112"/>
      <c r="E81" s="112"/>
      <c r="F81" s="112"/>
      <c r="G81" s="112"/>
      <c r="H81" s="173"/>
      <c r="I81" s="173"/>
      <c r="J81" s="112"/>
      <c r="K81" s="112"/>
      <c r="L81" s="112"/>
      <c r="M81" s="112"/>
      <c r="W81" s="190"/>
      <c r="AG81" s="190"/>
      <c r="AH81" s="190"/>
      <c r="AJ81" s="59"/>
    </row>
    <row r="82" spans="1:36" s="60" customFormat="1" x14ac:dyDescent="0.25">
      <c r="A82" s="173"/>
      <c r="B82" s="173"/>
      <c r="C82" s="112"/>
      <c r="D82" s="112"/>
      <c r="E82" s="112"/>
      <c r="F82" s="112"/>
      <c r="G82" s="112"/>
      <c r="H82" s="173"/>
      <c r="I82" s="173"/>
      <c r="J82" s="112"/>
      <c r="K82" s="112"/>
      <c r="L82" s="112"/>
      <c r="M82" s="112"/>
      <c r="W82" s="190"/>
      <c r="AG82" s="190"/>
      <c r="AH82" s="190"/>
      <c r="AJ82" s="59"/>
    </row>
    <row r="83" spans="1:36" s="60" customFormat="1" x14ac:dyDescent="0.25">
      <c r="A83" s="173"/>
      <c r="B83" s="173"/>
      <c r="C83" s="112"/>
      <c r="D83" s="112"/>
      <c r="E83" s="112"/>
      <c r="F83" s="112"/>
      <c r="G83" s="112"/>
      <c r="H83" s="173"/>
      <c r="I83" s="173"/>
      <c r="J83" s="112"/>
      <c r="K83" s="112"/>
      <c r="L83" s="112"/>
      <c r="M83" s="112"/>
      <c r="W83" s="190"/>
      <c r="AG83" s="190"/>
      <c r="AH83" s="190"/>
      <c r="AJ83" s="59"/>
    </row>
    <row r="84" spans="1:36" s="60" customFormat="1" x14ac:dyDescent="0.25">
      <c r="A84" s="173"/>
      <c r="B84" s="173"/>
      <c r="C84" s="112"/>
      <c r="D84" s="112"/>
      <c r="E84" s="112"/>
      <c r="F84" s="112"/>
      <c r="G84" s="112"/>
      <c r="H84" s="173"/>
      <c r="I84" s="173"/>
      <c r="J84" s="112"/>
      <c r="K84" s="112"/>
      <c r="L84" s="112"/>
      <c r="M84" s="112"/>
      <c r="W84" s="190"/>
      <c r="AG84" s="190"/>
      <c r="AH84" s="190"/>
      <c r="AJ84" s="59"/>
    </row>
    <row r="85" spans="1:36" x14ac:dyDescent="0.25">
      <c r="AJ85" s="18"/>
    </row>
    <row r="86" spans="1:36" x14ac:dyDescent="0.25">
      <c r="A86" s="404" t="s">
        <v>445</v>
      </c>
      <c r="B86" s="401" t="s">
        <v>12</v>
      </c>
      <c r="C86" s="401" t="s">
        <v>13</v>
      </c>
      <c r="D86" s="401" t="s">
        <v>14</v>
      </c>
      <c r="E86" s="403" t="s">
        <v>15</v>
      </c>
      <c r="F86" s="401" t="s">
        <v>16</v>
      </c>
      <c r="G86" s="401"/>
      <c r="H86" s="401" t="s">
        <v>17</v>
      </c>
      <c r="I86" s="401" t="s">
        <v>18</v>
      </c>
      <c r="J86" s="401" t="s">
        <v>19</v>
      </c>
      <c r="K86" s="400" t="s">
        <v>20</v>
      </c>
      <c r="L86" s="400"/>
      <c r="M86" s="401" t="s">
        <v>21</v>
      </c>
      <c r="N86" s="199"/>
      <c r="AJ86" s="18"/>
    </row>
    <row r="87" spans="1:36" ht="30" x14ac:dyDescent="0.25">
      <c r="A87" s="405"/>
      <c r="B87" s="401"/>
      <c r="C87" s="401"/>
      <c r="D87" s="401"/>
      <c r="E87" s="403"/>
      <c r="F87" s="53" t="s">
        <v>44</v>
      </c>
      <c r="G87" s="53" t="s">
        <v>45</v>
      </c>
      <c r="H87" s="401"/>
      <c r="I87" s="401"/>
      <c r="J87" s="401"/>
      <c r="K87" s="205" t="s">
        <v>46</v>
      </c>
      <c r="L87" s="205" t="s">
        <v>47</v>
      </c>
      <c r="M87" s="401"/>
      <c r="N87" s="2"/>
      <c r="AJ87" s="18"/>
    </row>
    <row r="88" spans="1:36" x14ac:dyDescent="0.25">
      <c r="A88" s="48"/>
      <c r="B88" s="48"/>
      <c r="C88" s="65"/>
      <c r="D88" s="65"/>
      <c r="E88" s="65"/>
      <c r="F88" s="65"/>
      <c r="G88" s="65"/>
      <c r="H88" s="48"/>
      <c r="I88" s="48"/>
      <c r="J88" s="62"/>
      <c r="K88" s="62"/>
      <c r="L88" s="62"/>
      <c r="M88" s="62"/>
      <c r="N88" s="2"/>
      <c r="AJ88" s="18"/>
    </row>
    <row r="89" spans="1:36" x14ac:dyDescent="0.25">
      <c r="A89" s="48"/>
      <c r="B89" s="48"/>
      <c r="C89" s="65"/>
      <c r="D89" s="65"/>
      <c r="E89" s="65"/>
      <c r="F89" s="65"/>
      <c r="G89" s="65"/>
      <c r="H89" s="48"/>
      <c r="I89" s="48"/>
      <c r="J89" s="65"/>
      <c r="K89" s="65"/>
      <c r="L89" s="65"/>
      <c r="M89" s="65"/>
      <c r="N89" s="2"/>
      <c r="AJ89" s="18"/>
    </row>
    <row r="90" spans="1:36" x14ac:dyDescent="0.25">
      <c r="A90" s="48"/>
      <c r="B90" s="48"/>
      <c r="C90" s="65"/>
      <c r="D90" s="65"/>
      <c r="E90" s="65"/>
      <c r="F90" s="65"/>
      <c r="G90" s="65"/>
      <c r="H90" s="48"/>
      <c r="I90" s="48"/>
      <c r="J90" s="65"/>
      <c r="K90" s="65"/>
      <c r="L90" s="65"/>
      <c r="M90" s="65"/>
      <c r="N90" s="2"/>
      <c r="AJ90" s="18"/>
    </row>
    <row r="91" spans="1:36" x14ac:dyDescent="0.25">
      <c r="A91" s="48"/>
      <c r="B91" s="48"/>
      <c r="C91" s="65"/>
      <c r="D91" s="65"/>
      <c r="E91" s="65"/>
      <c r="F91" s="65"/>
      <c r="G91" s="65"/>
      <c r="H91" s="48"/>
      <c r="I91" s="48"/>
      <c r="J91" s="65"/>
      <c r="K91" s="65"/>
      <c r="L91" s="65"/>
      <c r="M91" s="65"/>
      <c r="N91" s="2"/>
      <c r="AJ91" s="18"/>
    </row>
    <row r="92" spans="1:36" x14ac:dyDescent="0.25">
      <c r="A92" s="48"/>
      <c r="B92" s="48"/>
      <c r="C92" s="65"/>
      <c r="D92" s="65"/>
      <c r="E92" s="65"/>
      <c r="F92" s="65"/>
      <c r="G92" s="65"/>
      <c r="H92" s="48"/>
      <c r="I92" s="48"/>
      <c r="J92" s="65"/>
      <c r="K92" s="65"/>
      <c r="L92" s="65"/>
      <c r="M92" s="65"/>
      <c r="N92" s="2"/>
      <c r="AJ92" s="18"/>
    </row>
    <row r="93" spans="1:36" x14ac:dyDescent="0.25">
      <c r="A93" s="48"/>
      <c r="B93" s="48"/>
      <c r="C93" s="65"/>
      <c r="D93" s="65"/>
      <c r="E93" s="65"/>
      <c r="F93" s="65"/>
      <c r="G93" s="65"/>
      <c r="H93" s="48"/>
      <c r="I93" s="48"/>
      <c r="J93" s="65"/>
      <c r="K93" s="65"/>
      <c r="L93" s="65"/>
      <c r="M93" s="65"/>
      <c r="N93" s="2"/>
      <c r="AJ93" s="18"/>
    </row>
    <row r="94" spans="1:36" x14ac:dyDescent="0.25">
      <c r="A94" s="48"/>
      <c r="B94" s="48"/>
      <c r="C94" s="65"/>
      <c r="D94" s="65"/>
      <c r="E94" s="65"/>
      <c r="F94" s="65"/>
      <c r="G94" s="65"/>
      <c r="H94" s="48"/>
      <c r="I94" s="48"/>
      <c r="J94" s="65"/>
      <c r="K94" s="65"/>
      <c r="L94" s="65"/>
      <c r="M94" s="65"/>
      <c r="N94" s="2"/>
      <c r="AJ94" s="18"/>
    </row>
    <row r="95" spans="1:36" x14ac:dyDescent="0.25">
      <c r="A95" s="48"/>
      <c r="B95" s="48"/>
      <c r="C95" s="65"/>
      <c r="D95" s="65"/>
      <c r="E95" s="65"/>
      <c r="F95" s="65"/>
      <c r="G95" s="65"/>
      <c r="H95" s="48"/>
      <c r="I95" s="48"/>
      <c r="J95" s="65"/>
      <c r="K95" s="65"/>
      <c r="L95" s="65"/>
      <c r="M95" s="65"/>
      <c r="N95" s="2"/>
      <c r="AJ95" s="18"/>
    </row>
    <row r="96" spans="1:36" x14ac:dyDescent="0.25">
      <c r="A96" s="48"/>
      <c r="B96" s="48"/>
      <c r="C96" s="65"/>
      <c r="D96" s="65"/>
      <c r="E96" s="65"/>
      <c r="F96" s="65"/>
      <c r="G96" s="65"/>
      <c r="H96" s="48"/>
      <c r="I96" s="48"/>
      <c r="J96" s="65"/>
      <c r="K96" s="65"/>
      <c r="L96" s="65"/>
      <c r="M96" s="65"/>
      <c r="N96" s="2"/>
      <c r="AJ96" s="18"/>
    </row>
    <row r="97" spans="1:36" x14ac:dyDescent="0.25">
      <c r="AJ97" s="18"/>
    </row>
    <row r="98" spans="1:36" x14ac:dyDescent="0.25">
      <c r="A98" s="404" t="s">
        <v>445</v>
      </c>
      <c r="B98" s="401" t="s">
        <v>12</v>
      </c>
      <c r="C98" s="401" t="s">
        <v>13</v>
      </c>
      <c r="D98" s="401" t="s">
        <v>14</v>
      </c>
      <c r="E98" s="403" t="s">
        <v>15</v>
      </c>
      <c r="F98" s="401" t="s">
        <v>16</v>
      </c>
      <c r="G98" s="401"/>
      <c r="H98" s="401" t="s">
        <v>17</v>
      </c>
      <c r="I98" s="401" t="s">
        <v>18</v>
      </c>
      <c r="J98" s="401" t="s">
        <v>19</v>
      </c>
      <c r="K98" s="400" t="s">
        <v>20</v>
      </c>
      <c r="L98" s="400"/>
      <c r="M98" s="401" t="s">
        <v>21</v>
      </c>
      <c r="N98" s="199"/>
      <c r="AJ98" s="18"/>
    </row>
    <row r="99" spans="1:36" ht="30" x14ac:dyDescent="0.25">
      <c r="A99" s="405"/>
      <c r="B99" s="401"/>
      <c r="C99" s="401"/>
      <c r="D99" s="401"/>
      <c r="E99" s="403"/>
      <c r="F99" s="53" t="s">
        <v>44</v>
      </c>
      <c r="G99" s="53" t="s">
        <v>45</v>
      </c>
      <c r="H99" s="401"/>
      <c r="I99" s="401"/>
      <c r="J99" s="401"/>
      <c r="K99" s="205" t="s">
        <v>46</v>
      </c>
      <c r="L99" s="205" t="s">
        <v>47</v>
      </c>
      <c r="M99" s="401"/>
      <c r="N99" s="2"/>
      <c r="AJ99" s="18"/>
    </row>
    <row r="100" spans="1:36" x14ac:dyDescent="0.25">
      <c r="A100" s="48"/>
      <c r="B100" s="48"/>
      <c r="C100" s="65"/>
      <c r="D100" s="65"/>
      <c r="E100" s="65"/>
      <c r="F100" s="65"/>
      <c r="G100" s="65"/>
      <c r="H100" s="48"/>
      <c r="I100" s="48"/>
      <c r="J100" s="62"/>
      <c r="K100" s="62"/>
      <c r="L100" s="62"/>
      <c r="M100" s="62"/>
      <c r="N100" s="2"/>
      <c r="AJ100" s="18"/>
    </row>
    <row r="101" spans="1:36" x14ac:dyDescent="0.25">
      <c r="A101" s="48"/>
      <c r="B101" s="48"/>
      <c r="C101" s="65"/>
      <c r="D101" s="65"/>
      <c r="E101" s="65"/>
      <c r="F101" s="65"/>
      <c r="G101" s="65"/>
      <c r="H101" s="48"/>
      <c r="I101" s="48"/>
      <c r="J101" s="65"/>
      <c r="K101" s="65"/>
      <c r="L101" s="65"/>
      <c r="M101" s="65"/>
      <c r="N101" s="2"/>
      <c r="AJ101" s="18"/>
    </row>
    <row r="102" spans="1:36" x14ac:dyDescent="0.25">
      <c r="A102" s="48"/>
      <c r="B102" s="48"/>
      <c r="C102" s="65"/>
      <c r="D102" s="65"/>
      <c r="E102" s="65"/>
      <c r="F102" s="65"/>
      <c r="G102" s="65"/>
      <c r="H102" s="48"/>
      <c r="I102" s="48"/>
      <c r="J102" s="65"/>
      <c r="K102" s="65"/>
      <c r="L102" s="65"/>
      <c r="M102" s="65"/>
      <c r="N102" s="2"/>
      <c r="AJ102" s="18"/>
    </row>
    <row r="103" spans="1:36" x14ac:dyDescent="0.25">
      <c r="A103" s="48"/>
      <c r="B103" s="48"/>
      <c r="C103" s="65"/>
      <c r="D103" s="65"/>
      <c r="E103" s="65"/>
      <c r="F103" s="65"/>
      <c r="G103" s="65"/>
      <c r="H103" s="48"/>
      <c r="I103" s="48"/>
      <c r="J103" s="65"/>
      <c r="K103" s="65"/>
      <c r="L103" s="65"/>
      <c r="M103" s="65"/>
      <c r="N103" s="2"/>
      <c r="AJ103" s="18"/>
    </row>
    <row r="104" spans="1:36" x14ac:dyDescent="0.25">
      <c r="A104" s="48"/>
      <c r="B104" s="48"/>
      <c r="C104" s="65"/>
      <c r="D104" s="65"/>
      <c r="E104" s="65"/>
      <c r="F104" s="65"/>
      <c r="G104" s="65"/>
      <c r="H104" s="48"/>
      <c r="I104" s="48"/>
      <c r="J104" s="65"/>
      <c r="K104" s="65"/>
      <c r="L104" s="65"/>
      <c r="M104" s="65"/>
      <c r="N104" s="2"/>
      <c r="AJ104" s="18"/>
    </row>
    <row r="105" spans="1:36" x14ac:dyDescent="0.25">
      <c r="A105" s="48"/>
      <c r="B105" s="48"/>
      <c r="C105" s="65"/>
      <c r="D105" s="65"/>
      <c r="E105" s="65"/>
      <c r="F105" s="65"/>
      <c r="G105" s="65"/>
      <c r="H105" s="48"/>
      <c r="I105" s="48"/>
      <c r="J105" s="65"/>
      <c r="K105" s="65"/>
      <c r="L105" s="65"/>
      <c r="M105" s="65"/>
      <c r="N105" s="2"/>
      <c r="AJ105" s="18"/>
    </row>
    <row r="106" spans="1:36" x14ac:dyDescent="0.25">
      <c r="A106" s="48"/>
      <c r="B106" s="48"/>
      <c r="C106" s="65"/>
      <c r="D106" s="65"/>
      <c r="E106" s="65"/>
      <c r="F106" s="65"/>
      <c r="G106" s="65"/>
      <c r="H106" s="48"/>
      <c r="I106" s="48"/>
      <c r="J106" s="65"/>
      <c r="K106" s="65"/>
      <c r="L106" s="65"/>
      <c r="M106" s="65"/>
      <c r="N106" s="2"/>
      <c r="AJ106" s="18"/>
    </row>
    <row r="107" spans="1:36" x14ac:dyDescent="0.25">
      <c r="A107" s="48"/>
      <c r="B107" s="48"/>
      <c r="C107" s="65"/>
      <c r="D107" s="65"/>
      <c r="E107" s="65"/>
      <c r="F107" s="65"/>
      <c r="G107" s="65"/>
      <c r="H107" s="48"/>
      <c r="I107" s="48"/>
      <c r="J107" s="65"/>
      <c r="K107" s="65"/>
      <c r="L107" s="65"/>
      <c r="M107" s="65"/>
      <c r="N107" s="2"/>
      <c r="AJ107" s="18"/>
    </row>
    <row r="108" spans="1:36" x14ac:dyDescent="0.25">
      <c r="A108" s="48"/>
      <c r="B108" s="48"/>
      <c r="C108" s="65"/>
      <c r="D108" s="65"/>
      <c r="E108" s="65"/>
      <c r="F108" s="65"/>
      <c r="G108" s="65"/>
      <c r="H108" s="48"/>
      <c r="I108" s="48"/>
      <c r="J108" s="65"/>
      <c r="K108" s="65"/>
      <c r="L108" s="65"/>
      <c r="M108" s="65"/>
      <c r="N108" s="2"/>
      <c r="AJ108" s="18"/>
    </row>
    <row r="109" spans="1:36" x14ac:dyDescent="0.25">
      <c r="AJ109" s="18"/>
    </row>
    <row r="110" spans="1:36" x14ac:dyDescent="0.25">
      <c r="A110" s="402" t="s">
        <v>447</v>
      </c>
      <c r="B110" s="401" t="s">
        <v>12</v>
      </c>
      <c r="C110" s="401" t="s">
        <v>13</v>
      </c>
      <c r="D110" s="401" t="s">
        <v>14</v>
      </c>
      <c r="E110" s="403" t="s">
        <v>15</v>
      </c>
      <c r="F110" s="401" t="s">
        <v>16</v>
      </c>
      <c r="G110" s="401"/>
      <c r="H110" s="401" t="s">
        <v>17</v>
      </c>
      <c r="I110" s="401" t="s">
        <v>18</v>
      </c>
      <c r="J110" s="401" t="s">
        <v>19</v>
      </c>
      <c r="K110" s="400" t="s">
        <v>20</v>
      </c>
      <c r="L110" s="400"/>
      <c r="M110" s="401" t="s">
        <v>21</v>
      </c>
      <c r="N110" s="199"/>
      <c r="AJ110" s="18"/>
    </row>
    <row r="111" spans="1:36" ht="30" x14ac:dyDescent="0.25">
      <c r="A111" s="402"/>
      <c r="B111" s="401"/>
      <c r="C111" s="401"/>
      <c r="D111" s="401"/>
      <c r="E111" s="403"/>
      <c r="F111" s="53" t="s">
        <v>44</v>
      </c>
      <c r="G111" s="53" t="s">
        <v>45</v>
      </c>
      <c r="H111" s="401"/>
      <c r="I111" s="401"/>
      <c r="J111" s="401"/>
      <c r="K111" s="205" t="s">
        <v>46</v>
      </c>
      <c r="L111" s="205" t="s">
        <v>47</v>
      </c>
      <c r="M111" s="401"/>
      <c r="N111" s="2"/>
      <c r="AJ111" s="18"/>
    </row>
    <row r="112" spans="1:36" x14ac:dyDescent="0.25">
      <c r="A112" s="48"/>
      <c r="B112" s="48"/>
      <c r="C112" s="65"/>
      <c r="D112" s="65"/>
      <c r="E112" s="65"/>
      <c r="F112" s="65"/>
      <c r="G112" s="65"/>
      <c r="H112" s="48"/>
      <c r="I112" s="48"/>
      <c r="J112" s="62"/>
      <c r="K112" s="62"/>
      <c r="L112" s="62"/>
      <c r="M112" s="62"/>
      <c r="N112" s="2"/>
      <c r="AJ112" s="18"/>
    </row>
    <row r="113" spans="1:36" x14ac:dyDescent="0.25">
      <c r="A113" s="48"/>
      <c r="B113" s="48"/>
      <c r="C113" s="65"/>
      <c r="D113" s="65"/>
      <c r="E113" s="65"/>
      <c r="F113" s="65"/>
      <c r="G113" s="65"/>
      <c r="H113" s="48"/>
      <c r="I113" s="48"/>
      <c r="J113" s="65"/>
      <c r="K113" s="65"/>
      <c r="L113" s="65"/>
      <c r="M113" s="65"/>
      <c r="N113" s="2"/>
      <c r="AJ113" s="18"/>
    </row>
    <row r="114" spans="1:36" x14ac:dyDescent="0.25">
      <c r="A114" s="48"/>
      <c r="B114" s="48"/>
      <c r="C114" s="65"/>
      <c r="D114" s="65"/>
      <c r="E114" s="65"/>
      <c r="F114" s="65"/>
      <c r="G114" s="65"/>
      <c r="H114" s="48"/>
      <c r="I114" s="48"/>
      <c r="J114" s="65"/>
      <c r="K114" s="65"/>
      <c r="L114" s="65"/>
      <c r="M114" s="65"/>
      <c r="N114" s="2"/>
      <c r="AJ114" s="18"/>
    </row>
    <row r="115" spans="1:36" x14ac:dyDescent="0.25">
      <c r="A115" s="48"/>
      <c r="B115" s="48"/>
      <c r="C115" s="65"/>
      <c r="D115" s="65"/>
      <c r="E115" s="65"/>
      <c r="F115" s="65"/>
      <c r="G115" s="65"/>
      <c r="H115" s="48"/>
      <c r="I115" s="48"/>
      <c r="J115" s="65"/>
      <c r="K115" s="65"/>
      <c r="L115" s="65"/>
      <c r="M115" s="65"/>
      <c r="N115" s="2"/>
      <c r="AJ115" s="18"/>
    </row>
    <row r="116" spans="1:36" x14ac:dyDescent="0.25">
      <c r="A116" s="48"/>
      <c r="B116" s="48"/>
      <c r="C116" s="65"/>
      <c r="D116" s="65"/>
      <c r="E116" s="65"/>
      <c r="F116" s="65"/>
      <c r="G116" s="65"/>
      <c r="H116" s="48"/>
      <c r="I116" s="48"/>
      <c r="J116" s="65"/>
      <c r="K116" s="65"/>
      <c r="L116" s="65"/>
      <c r="M116" s="65"/>
      <c r="N116" s="2"/>
      <c r="AJ116" s="18"/>
    </row>
    <row r="117" spans="1:36" x14ac:dyDescent="0.25">
      <c r="A117" s="48"/>
      <c r="B117" s="48"/>
      <c r="C117" s="65"/>
      <c r="D117" s="65"/>
      <c r="E117" s="65"/>
      <c r="F117" s="65"/>
      <c r="G117" s="65"/>
      <c r="H117" s="48"/>
      <c r="I117" s="48"/>
      <c r="J117" s="65"/>
      <c r="K117" s="65"/>
      <c r="L117" s="65"/>
      <c r="M117" s="65"/>
      <c r="N117" s="2"/>
      <c r="AJ117" s="18"/>
    </row>
    <row r="118" spans="1:36" x14ac:dyDescent="0.25">
      <c r="A118" s="48"/>
      <c r="B118" s="48"/>
      <c r="C118" s="65"/>
      <c r="D118" s="65"/>
      <c r="E118" s="65"/>
      <c r="F118" s="65"/>
      <c r="G118" s="65"/>
      <c r="H118" s="48"/>
      <c r="I118" s="48"/>
      <c r="J118" s="65"/>
      <c r="K118" s="65"/>
      <c r="L118" s="65"/>
      <c r="M118" s="65"/>
      <c r="N118" s="2"/>
      <c r="AJ118" s="18"/>
    </row>
    <row r="119" spans="1:36" x14ac:dyDescent="0.25">
      <c r="A119" s="48"/>
      <c r="B119" s="48"/>
      <c r="C119" s="65"/>
      <c r="D119" s="65"/>
      <c r="E119" s="65"/>
      <c r="F119" s="65"/>
      <c r="G119" s="65"/>
      <c r="H119" s="48"/>
      <c r="I119" s="48"/>
      <c r="J119" s="65"/>
      <c r="K119" s="65"/>
      <c r="L119" s="65"/>
      <c r="M119" s="65"/>
      <c r="N119" s="2"/>
      <c r="AJ119" s="18"/>
    </row>
    <row r="120" spans="1:36" x14ac:dyDescent="0.25">
      <c r="A120" s="48"/>
      <c r="B120" s="48"/>
      <c r="C120" s="65"/>
      <c r="D120" s="65"/>
      <c r="E120" s="65"/>
      <c r="F120" s="65"/>
      <c r="G120" s="65"/>
      <c r="H120" s="48"/>
      <c r="I120" s="48"/>
      <c r="J120" s="65"/>
      <c r="K120" s="65"/>
      <c r="L120" s="65"/>
      <c r="M120" s="65"/>
      <c r="N120" s="2"/>
      <c r="AJ120" s="18"/>
    </row>
    <row r="121" spans="1:36" x14ac:dyDescent="0.25">
      <c r="A121" s="18"/>
      <c r="B121" s="18"/>
      <c r="C121" s="18"/>
      <c r="D121" s="18"/>
      <c r="E121" s="18"/>
      <c r="F121" s="18"/>
      <c r="G121" s="18"/>
      <c r="H121" s="117"/>
      <c r="I121" s="117"/>
      <c r="J121" s="18"/>
      <c r="K121" s="18"/>
      <c r="L121" s="18"/>
      <c r="M121" s="18"/>
      <c r="N121" s="59"/>
      <c r="O121" s="59"/>
      <c r="P121" s="59"/>
      <c r="Q121" s="59"/>
      <c r="R121" s="59"/>
      <c r="S121" s="59"/>
      <c r="T121" s="59"/>
      <c r="U121" s="59"/>
      <c r="V121" s="59"/>
      <c r="W121" s="206"/>
      <c r="X121" s="59"/>
      <c r="Y121" s="59"/>
      <c r="Z121" s="59"/>
      <c r="AA121" s="59"/>
      <c r="AB121" s="59"/>
      <c r="AC121" s="59"/>
      <c r="AD121" s="59"/>
      <c r="AE121" s="59"/>
      <c r="AF121" s="59"/>
      <c r="AG121" s="206"/>
      <c r="AH121" s="206"/>
      <c r="AI121" s="59"/>
      <c r="AJ121" s="18"/>
    </row>
    <row r="122" spans="1:36" x14ac:dyDescent="0.25">
      <c r="A122" s="18"/>
      <c r="B122" s="18"/>
      <c r="C122" s="18"/>
      <c r="D122" s="18"/>
      <c r="E122" s="18"/>
      <c r="F122" s="18"/>
      <c r="G122" s="18"/>
      <c r="H122" s="117"/>
      <c r="I122" s="117"/>
      <c r="J122" s="18"/>
      <c r="K122" s="18"/>
      <c r="L122" s="18"/>
      <c r="M122" s="18"/>
      <c r="N122" s="59"/>
      <c r="O122" s="59"/>
      <c r="P122" s="59"/>
      <c r="Q122" s="59"/>
      <c r="R122" s="59"/>
      <c r="S122" s="59"/>
      <c r="T122" s="59"/>
      <c r="U122" s="59"/>
      <c r="V122" s="59"/>
      <c r="W122" s="206"/>
      <c r="X122" s="59"/>
      <c r="Y122" s="59"/>
      <c r="Z122" s="59"/>
      <c r="AA122" s="59"/>
      <c r="AB122" s="59"/>
      <c r="AC122" s="59"/>
      <c r="AD122" s="59"/>
      <c r="AE122" s="59"/>
      <c r="AF122" s="59"/>
      <c r="AG122" s="206"/>
      <c r="AH122" s="206"/>
      <c r="AI122" s="59"/>
      <c r="AJ122" s="18"/>
    </row>
  </sheetData>
  <sheetProtection algorithmName="SHA-512" hashValue="VrhU4gU3S1fZO1qcMwzOd0wmKc9oBDxGhtCF+wu5Tan2DtODxPyyaKYYzAKYVwsHG+P7OxtduE3R7yDdIJZHNQ==" saltValue="zFGaoCIyFCi5y1dnAvWU3Q==" spinCount="100000" sheet="1" objects="1" scenarios="1" formatCells="0" formatColumns="0" formatRows="0"/>
  <mergeCells count="91">
    <mergeCell ref="M9:M10"/>
    <mergeCell ref="A1:AI1"/>
    <mergeCell ref="A2:AI2"/>
    <mergeCell ref="B4:G4"/>
    <mergeCell ref="B6:C6"/>
    <mergeCell ref="A8:M8"/>
    <mergeCell ref="N8:X8"/>
    <mergeCell ref="Y8:AI8"/>
    <mergeCell ref="AG9:AG10"/>
    <mergeCell ref="AH9:AH10"/>
    <mergeCell ref="AI9:AI10"/>
    <mergeCell ref="A11:A19"/>
    <mergeCell ref="A20:A25"/>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26:A33"/>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34:A37"/>
    <mergeCell ref="A38:A46"/>
    <mergeCell ref="A47:A50"/>
    <mergeCell ref="A51:A66"/>
    <mergeCell ref="K74:L74"/>
    <mergeCell ref="M74:M75"/>
    <mergeCell ref="A74:A75"/>
    <mergeCell ref="B74:B75"/>
    <mergeCell ref="C74:C75"/>
    <mergeCell ref="D74:D75"/>
    <mergeCell ref="E74:E75"/>
    <mergeCell ref="F86:G86"/>
    <mergeCell ref="F74:G74"/>
    <mergeCell ref="H74:H75"/>
    <mergeCell ref="I74:I75"/>
    <mergeCell ref="J74:J75"/>
    <mergeCell ref="A86:A87"/>
    <mergeCell ref="B86:B87"/>
    <mergeCell ref="C86:C87"/>
    <mergeCell ref="D86:D87"/>
    <mergeCell ref="E86:E87"/>
    <mergeCell ref="A98:A99"/>
    <mergeCell ref="B98:B99"/>
    <mergeCell ref="C98:C99"/>
    <mergeCell ref="D98:D99"/>
    <mergeCell ref="E98:E99"/>
    <mergeCell ref="K98:L98"/>
    <mergeCell ref="M98:M99"/>
    <mergeCell ref="H86:H87"/>
    <mergeCell ref="I86:I87"/>
    <mergeCell ref="J86:J87"/>
    <mergeCell ref="K86:L86"/>
    <mergeCell ref="M86:M87"/>
    <mergeCell ref="F98:G98"/>
    <mergeCell ref="H98:H99"/>
    <mergeCell ref="I98:I99"/>
    <mergeCell ref="J98:J99"/>
    <mergeCell ref="H110:H111"/>
    <mergeCell ref="I110:I111"/>
    <mergeCell ref="J110:J111"/>
    <mergeCell ref="K110:L110"/>
    <mergeCell ref="M110:M111"/>
    <mergeCell ref="A110:A111"/>
    <mergeCell ref="B110:B111"/>
    <mergeCell ref="C110:C111"/>
    <mergeCell ref="D110:D111"/>
    <mergeCell ref="E110:E111"/>
    <mergeCell ref="F110:G110"/>
  </mergeCells>
  <conditionalFormatting sqref="N11:N66">
    <cfRule type="cellIs" dxfId="44" priority="8" stopIfTrue="1" operator="equal">
      <formula>"x"</formula>
    </cfRule>
  </conditionalFormatting>
  <conditionalFormatting sqref="O11:O66">
    <cfRule type="cellIs" dxfId="43" priority="7" operator="equal">
      <formula>"x"</formula>
    </cfRule>
  </conditionalFormatting>
  <conditionalFormatting sqref="P11:P66">
    <cfRule type="cellIs" dxfId="42" priority="6" operator="equal">
      <formula>"x"</formula>
    </cfRule>
  </conditionalFormatting>
  <conditionalFormatting sqref="Q11:Q66">
    <cfRule type="cellIs" dxfId="41" priority="5" stopIfTrue="1" operator="equal">
      <formula>"x"</formula>
    </cfRule>
  </conditionalFormatting>
  <conditionalFormatting sqref="R11:R66">
    <cfRule type="cellIs" dxfId="40" priority="4" operator="equal">
      <formula>"x"</formula>
    </cfRule>
  </conditionalFormatting>
  <conditionalFormatting sqref="S11:S66">
    <cfRule type="cellIs" dxfId="39" priority="1" stopIfTrue="1" operator="equal">
      <formula>$AN$7</formula>
    </cfRule>
    <cfRule type="cellIs" dxfId="38" priority="2" stopIfTrue="1" operator="equal">
      <formula>$AN$6</formula>
    </cfRule>
  </conditionalFormatting>
  <conditionalFormatting sqref="AN6:AN7">
    <cfRule type="cellIs" dxfId="37" priority="9" stopIfTrue="1" operator="equal">
      <formula>$AN$6</formula>
    </cfRule>
  </conditionalFormatting>
  <dataValidations count="1">
    <dataValidation type="list" allowBlank="1" showInputMessage="1" showErrorMessage="1" sqref="S11:S66"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40"/>
  <sheetViews>
    <sheetView showGridLines="0" zoomScale="80" zoomScaleNormal="80" zoomScalePageLayoutView="70" workbookViewId="0">
      <selection activeCell="F21" sqref="F21"/>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387" t="s">
        <v>0</v>
      </c>
      <c r="C1" s="387"/>
      <c r="D1" s="387"/>
      <c r="E1" s="387"/>
      <c r="F1" s="387"/>
      <c r="G1" s="387"/>
      <c r="H1" s="387"/>
      <c r="I1" s="387"/>
      <c r="J1" s="387"/>
      <c r="K1" s="387"/>
      <c r="L1" s="387"/>
      <c r="M1" s="387"/>
      <c r="N1" s="387"/>
      <c r="O1" s="387"/>
      <c r="P1" s="387"/>
      <c r="Q1" s="387"/>
      <c r="R1" s="387"/>
      <c r="S1" s="387"/>
      <c r="T1" s="387"/>
      <c r="U1" s="387"/>
      <c r="V1" s="387"/>
      <c r="W1" s="387"/>
      <c r="X1" s="11"/>
    </row>
    <row r="2" spans="1:28" s="15" customFormat="1" ht="21" customHeight="1" x14ac:dyDescent="0.25">
      <c r="A2" s="16"/>
      <c r="B2" s="387"/>
      <c r="C2" s="387"/>
      <c r="D2" s="387"/>
      <c r="E2" s="387"/>
      <c r="F2" s="387"/>
      <c r="G2" s="387"/>
      <c r="H2" s="387"/>
      <c r="I2" s="387"/>
      <c r="J2" s="387"/>
      <c r="K2" s="387"/>
      <c r="L2" s="387"/>
      <c r="M2" s="387"/>
      <c r="N2" s="387"/>
      <c r="O2" s="387"/>
      <c r="P2" s="387"/>
      <c r="Q2" s="387"/>
      <c r="R2" s="387"/>
      <c r="S2" s="387"/>
      <c r="T2" s="387"/>
      <c r="U2" s="387"/>
      <c r="V2" s="387"/>
      <c r="W2" s="387"/>
      <c r="X2" s="16"/>
    </row>
    <row r="3" spans="1:28" ht="33.75" customHeight="1" x14ac:dyDescent="0.35">
      <c r="A3" s="11"/>
      <c r="B3" s="393" t="str">
        <f>'Monitoria Anual - 2'!A2</f>
        <v>Plano de Ação Nacional para a Conservação das Tartarugas Marinhas - PAN Tartarugas Marinhas</v>
      </c>
      <c r="C3" s="393"/>
      <c r="D3" s="393"/>
      <c r="E3" s="393"/>
      <c r="F3" s="393"/>
      <c r="G3" s="393"/>
      <c r="H3" s="393"/>
      <c r="I3" s="393"/>
      <c r="J3" s="393"/>
      <c r="K3" s="393"/>
      <c r="L3" s="393"/>
      <c r="M3" s="393"/>
      <c r="N3" s="393"/>
      <c r="O3" s="393"/>
      <c r="P3" s="393"/>
      <c r="Q3" s="393"/>
      <c r="R3" s="393"/>
      <c r="S3" s="393"/>
      <c r="T3" s="393"/>
      <c r="U3" s="393"/>
      <c r="V3" s="393"/>
      <c r="W3" s="393"/>
      <c r="X3" s="11"/>
    </row>
    <row r="4" spans="1:28" x14ac:dyDescent="0.25">
      <c r="A4" s="11"/>
      <c r="J4" s="12"/>
      <c r="K4" s="12"/>
      <c r="L4" s="12"/>
      <c r="M4" s="12"/>
      <c r="N4" s="12"/>
      <c r="O4" s="12"/>
      <c r="X4" s="11"/>
    </row>
    <row r="5" spans="1:28" s="2" customFormat="1" ht="45" customHeight="1" x14ac:dyDescent="0.25">
      <c r="A5" s="18"/>
      <c r="B5" s="387" t="s">
        <v>448</v>
      </c>
      <c r="C5" s="387"/>
      <c r="D5" s="454" t="str">
        <f>'Monitoria Anual - 2'!B4</f>
        <v>Manter a tendência de recuperação das populações de tartarugas marinhas que ocorrem no Brasil, por meio do aprimoramento das ações de conservação, pesquisa, fortalecimento institucional e envolvimento da sociedade</v>
      </c>
      <c r="E5" s="454"/>
      <c r="F5" s="454"/>
      <c r="G5" s="454"/>
      <c r="H5" s="454"/>
      <c r="I5" s="454"/>
      <c r="J5" s="454"/>
      <c r="K5" s="454"/>
      <c r="L5" s="454"/>
      <c r="M5" s="454"/>
      <c r="N5" s="455"/>
      <c r="O5" s="13"/>
      <c r="P5" s="13"/>
      <c r="Q5" s="13"/>
      <c r="R5" s="13"/>
      <c r="X5" s="18"/>
    </row>
    <row r="6" spans="1:28" ht="9" customHeight="1" x14ac:dyDescent="0.35">
      <c r="A6" s="11"/>
      <c r="B6" s="164"/>
      <c r="C6" s="164"/>
      <c r="J6" s="12"/>
      <c r="K6" s="12"/>
      <c r="L6" s="12"/>
      <c r="M6" s="12"/>
      <c r="N6" s="12"/>
      <c r="O6" s="12"/>
      <c r="X6" s="11"/>
    </row>
    <row r="7" spans="1:28" ht="26.25" customHeight="1" x14ac:dyDescent="0.25">
      <c r="A7" s="11"/>
      <c r="B7" s="387" t="s">
        <v>4</v>
      </c>
      <c r="C7" s="387"/>
      <c r="D7" s="388" t="str">
        <f>'Monitoria Anual - 2'!B6</f>
        <v>08/10/2019 a 11/10/2019</v>
      </c>
      <c r="E7" s="388"/>
      <c r="F7" s="388"/>
      <c r="G7" s="389"/>
      <c r="H7" s="2"/>
      <c r="I7" s="14"/>
      <c r="J7" s="12"/>
      <c r="K7" s="12"/>
      <c r="L7" s="12"/>
      <c r="M7" s="12"/>
      <c r="N7" s="12"/>
      <c r="O7" s="12"/>
      <c r="X7" s="11"/>
    </row>
    <row r="8" spans="1:28" x14ac:dyDescent="0.25">
      <c r="A8" s="11"/>
      <c r="X8" s="11"/>
    </row>
    <row r="9" spans="1:28" ht="31.5" customHeight="1" x14ac:dyDescent="0.25">
      <c r="A9" s="11"/>
      <c r="B9" s="387" t="s">
        <v>449</v>
      </c>
      <c r="C9" s="387"/>
      <c r="D9" s="387"/>
      <c r="E9" s="387"/>
      <c r="F9" s="387"/>
      <c r="G9" s="387"/>
      <c r="H9" s="387"/>
      <c r="I9" s="387"/>
      <c r="J9" s="387"/>
      <c r="K9" s="387"/>
      <c r="L9" s="387"/>
      <c r="M9" s="387"/>
      <c r="N9" s="387"/>
      <c r="O9" s="387"/>
      <c r="P9" s="387"/>
      <c r="Q9" s="387"/>
      <c r="R9" s="387"/>
      <c r="S9" s="387"/>
      <c r="T9" s="387"/>
      <c r="U9" s="387"/>
      <c r="V9" s="387"/>
      <c r="W9" s="387"/>
      <c r="X9" s="11"/>
    </row>
    <row r="10" spans="1:28" x14ac:dyDescent="0.25">
      <c r="A10" s="11"/>
      <c r="G10" s="10"/>
      <c r="H10" s="10"/>
      <c r="I10" s="10"/>
      <c r="X10" s="11"/>
    </row>
    <row r="11" spans="1:28" ht="15.75" x14ac:dyDescent="0.25">
      <c r="A11" s="11"/>
      <c r="B11" s="388" t="s">
        <v>450</v>
      </c>
      <c r="C11" s="389"/>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394"/>
      <c r="G12" s="394"/>
      <c r="H12" s="67"/>
      <c r="X12" s="11"/>
    </row>
    <row r="13" spans="1:28" ht="33.75" customHeight="1" thickBot="1" x14ac:dyDescent="0.3">
      <c r="A13" s="11"/>
      <c r="C13" s="395" t="s">
        <v>709</v>
      </c>
      <c r="D13" s="396"/>
      <c r="E13" s="396"/>
      <c r="F13" s="396"/>
      <c r="G13" s="397"/>
      <c r="H13" s="3"/>
      <c r="X13" s="11"/>
    </row>
    <row r="14" spans="1:28" s="2" customFormat="1" ht="34.5" customHeight="1" thickBot="1" x14ac:dyDescent="0.3">
      <c r="A14" s="18"/>
      <c r="C14" s="26" t="s">
        <v>452</v>
      </c>
      <c r="D14" s="7" t="s">
        <v>453</v>
      </c>
      <c r="E14" s="8" t="s">
        <v>454</v>
      </c>
      <c r="F14" s="7" t="s">
        <v>455</v>
      </c>
      <c r="G14" s="9" t="s">
        <v>454</v>
      </c>
      <c r="H14" s="6"/>
      <c r="X14" s="18"/>
    </row>
    <row r="15" spans="1:28" ht="15.75" x14ac:dyDescent="0.25">
      <c r="A15" s="11"/>
      <c r="C15" s="82" t="s">
        <v>456</v>
      </c>
      <c r="D15" s="92"/>
      <c r="E15" s="93"/>
      <c r="F15" s="89">
        <f>COUNTA('Monitoria Anual - 2'!S11:S66)</f>
        <v>2</v>
      </c>
      <c r="G15" s="27">
        <f t="shared" ref="G15:G21" si="0">F15/$F$22</f>
        <v>3.5714285714285712E-2</v>
      </c>
      <c r="H15" s="4"/>
      <c r="X15" s="11"/>
    </row>
    <row r="16" spans="1:28" ht="15.75" x14ac:dyDescent="0.25">
      <c r="A16" s="11"/>
      <c r="C16" s="83" t="s">
        <v>457</v>
      </c>
      <c r="D16" s="94">
        <f>COUNTA('Monitoria Anual - 2'!N11:N66)</f>
        <v>0</v>
      </c>
      <c r="E16" s="29">
        <f>D16/$D$22</f>
        <v>0</v>
      </c>
      <c r="F16" s="90">
        <f>D16-AB16</f>
        <v>0</v>
      </c>
      <c r="G16" s="29">
        <f t="shared" si="0"/>
        <v>0</v>
      </c>
      <c r="H16" s="4"/>
      <c r="X16" s="11"/>
      <c r="Z16">
        <f>COUNTIFS('Monitoria Anual - 2'!N:N,"x",'Monitoria Anual - 2'!S:S,"Excluída")</f>
        <v>0</v>
      </c>
      <c r="AA16">
        <f>COUNTIFS('Monitoria Anual - 2'!N:N,"x",'Monitoria Anual - 2'!S:S,"Agrupada")</f>
        <v>0</v>
      </c>
      <c r="AB16">
        <f>Z16+AA16</f>
        <v>0</v>
      </c>
    </row>
    <row r="17" spans="1:28" ht="15.75" x14ac:dyDescent="0.25">
      <c r="A17" s="11"/>
      <c r="C17" s="84" t="s">
        <v>458</v>
      </c>
      <c r="D17" s="94">
        <f>COUNTA('Monitoria Anual - 2'!O11:O66)</f>
        <v>6</v>
      </c>
      <c r="E17" s="29">
        <f>D17/$D$22</f>
        <v>0.10714285714285714</v>
      </c>
      <c r="F17" s="90">
        <f>D17-AB17</f>
        <v>5</v>
      </c>
      <c r="G17" s="29">
        <f t="shared" si="0"/>
        <v>8.9285714285714288E-2</v>
      </c>
      <c r="H17" s="4"/>
      <c r="X17" s="11"/>
      <c r="Z17">
        <f t="array" ref="Z17">COUNTIFS('Monitoria Anual - 2'!O:O,"x",'Monitoria Anual - 2'!S:S,"Excluída")</f>
        <v>1</v>
      </c>
      <c r="AA17">
        <f t="array" ref="AA17">COUNTIFS('Monitoria Anual - 2'!O:O,"x",'Monitoria Anual - 2'!S:S,"Agrupada")</f>
        <v>0</v>
      </c>
      <c r="AB17">
        <f>Z17+AA17</f>
        <v>1</v>
      </c>
    </row>
    <row r="18" spans="1:28" ht="15.75" x14ac:dyDescent="0.25">
      <c r="A18" s="11"/>
      <c r="C18" s="85" t="s">
        <v>459</v>
      </c>
      <c r="D18" s="94">
        <f>COUNTA('Monitoria Anual - 2'!P11:P66)</f>
        <v>15</v>
      </c>
      <c r="E18" s="29">
        <f>D18/$D$22</f>
        <v>0.26785714285714285</v>
      </c>
      <c r="F18" s="90">
        <f>D18-AB18</f>
        <v>15</v>
      </c>
      <c r="G18" s="29">
        <f t="shared" si="0"/>
        <v>0.26785714285714285</v>
      </c>
      <c r="H18" s="4"/>
      <c r="X18" s="11"/>
      <c r="Z18">
        <f t="array" ref="Z18">COUNTIFS('Monitoria Anual - 2'!P:P,"x",'Monitoria Anual - 2'!S:S,"Excluída")</f>
        <v>0</v>
      </c>
      <c r="AA18">
        <f t="array" ref="AA18">COUNTIFS('Monitoria Anual - 2'!P:P,"x",'Monitoria Anual - 2'!S:S,"Agrupada")</f>
        <v>0</v>
      </c>
      <c r="AB18">
        <f>Z18+AA18</f>
        <v>0</v>
      </c>
    </row>
    <row r="19" spans="1:28" ht="15.75" x14ac:dyDescent="0.25">
      <c r="A19" s="11"/>
      <c r="C19" s="86" t="s">
        <v>460</v>
      </c>
      <c r="D19" s="94">
        <f>COUNTA('Monitoria Anual - 2'!Q11:Q66)</f>
        <v>34</v>
      </c>
      <c r="E19" s="29">
        <f>D19/$D$22</f>
        <v>0.6071428571428571</v>
      </c>
      <c r="F19" s="90">
        <f>D19-AB19</f>
        <v>33</v>
      </c>
      <c r="G19" s="29">
        <f t="shared" si="0"/>
        <v>0.5892857142857143</v>
      </c>
      <c r="H19" s="4"/>
      <c r="X19" s="11"/>
      <c r="Z19">
        <f t="array" ref="Z19">COUNTIFS('Monitoria Anual - 2'!Q:Q,"x",'Monitoria Anual - 2'!S:S,"Excluída")</f>
        <v>0</v>
      </c>
      <c r="AA19">
        <f t="array" ref="AA19">COUNTIFS('Monitoria Anual - 2'!Q:Q,"x",'Monitoria Anual - 2'!S:S,"Agrupada")</f>
        <v>1</v>
      </c>
      <c r="AB19">
        <f>Z19+AA19</f>
        <v>1</v>
      </c>
    </row>
    <row r="20" spans="1:28" ht="15.75" x14ac:dyDescent="0.25">
      <c r="A20" s="11"/>
      <c r="C20" s="87" t="s">
        <v>461</v>
      </c>
      <c r="D20" s="94">
        <f>COUNTA('Monitoria Anual - 2'!R11:R66)</f>
        <v>1</v>
      </c>
      <c r="E20" s="29">
        <f>D20/$D$22</f>
        <v>1.7857142857142856E-2</v>
      </c>
      <c r="F20" s="90">
        <f>D20-AB20</f>
        <v>1</v>
      </c>
      <c r="G20" s="29">
        <f t="shared" si="0"/>
        <v>1.7857142857142856E-2</v>
      </c>
      <c r="H20" s="4"/>
      <c r="X20" s="11"/>
      <c r="Z20">
        <f t="array" ref="Z20">COUNTIFS('Monitoria Anual - 2'!R:R,"x",'Monitoria Anual - 2'!S:S,"Excluída")</f>
        <v>0</v>
      </c>
      <c r="AA20">
        <f t="array" ref="AA20">COUNTIFS('Monitoria Anual - 2'!R:R,"x",'Monitoria Anual - 2'!S:S,"Agrupada")</f>
        <v>0</v>
      </c>
      <c r="AB20">
        <f>Z20+AA20</f>
        <v>0</v>
      </c>
    </row>
    <row r="21" spans="1:28" ht="16.5" thickBot="1" x14ac:dyDescent="0.3">
      <c r="A21" s="11"/>
      <c r="C21" s="88" t="s">
        <v>462</v>
      </c>
      <c r="D21" s="95"/>
      <c r="E21" s="96"/>
      <c r="F21" s="91">
        <f>'Monitoria Anual - 2'!C72</f>
        <v>2</v>
      </c>
      <c r="G21" s="30">
        <f t="shared" si="0"/>
        <v>3.5714285714285712E-2</v>
      </c>
      <c r="H21" s="4"/>
      <c r="X21" s="11"/>
    </row>
    <row r="22" spans="1:28" ht="16.5" thickBot="1" x14ac:dyDescent="0.3">
      <c r="A22" s="11"/>
      <c r="C22" s="97" t="s">
        <v>463</v>
      </c>
      <c r="D22" s="99">
        <f>SUM(D16:D20)</f>
        <v>56</v>
      </c>
      <c r="E22" s="32">
        <f>SUM(E15:E21)</f>
        <v>1</v>
      </c>
      <c r="F22" s="98">
        <f>SUM(F16:F21)</f>
        <v>56</v>
      </c>
      <c r="G22" s="32">
        <f>SUM(G16:G21)</f>
        <v>1</v>
      </c>
      <c r="H22" s="4"/>
      <c r="X22" s="11"/>
    </row>
    <row r="23" spans="1:28" ht="15.75" thickBot="1" x14ac:dyDescent="0.3">
      <c r="A23" s="11"/>
      <c r="C23" s="77" t="s">
        <v>464</v>
      </c>
      <c r="D23" s="390">
        <f>COUNTIF('Monitoria Anual - 2'!S11:S905,"Agrupada")</f>
        <v>1</v>
      </c>
      <c r="E23" s="391"/>
      <c r="F23" s="391"/>
      <c r="G23" s="392"/>
      <c r="H23" s="5"/>
      <c r="X23" s="11"/>
    </row>
    <row r="24" spans="1:28" ht="15.75" thickBot="1" x14ac:dyDescent="0.3">
      <c r="A24" s="11"/>
      <c r="C24" s="76" t="s">
        <v>465</v>
      </c>
      <c r="D24" s="390">
        <f>COUNTIF('Monitoria Anual - 2'!S11:S67,"Excluída")</f>
        <v>1</v>
      </c>
      <c r="E24" s="391"/>
      <c r="F24" s="391"/>
      <c r="G24" s="392"/>
      <c r="X24" s="11"/>
    </row>
    <row r="25" spans="1:28" x14ac:dyDescent="0.25">
      <c r="A25" s="11"/>
      <c r="X25" s="11"/>
    </row>
    <row r="26" spans="1:28" x14ac:dyDescent="0.25">
      <c r="A26" s="11"/>
      <c r="X26" s="11"/>
    </row>
    <row r="27" spans="1:28" ht="15.75" x14ac:dyDescent="0.25">
      <c r="A27" s="11"/>
      <c r="B27" s="388" t="s">
        <v>466</v>
      </c>
      <c r="C27" s="389"/>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467</v>
      </c>
      <c r="D29" s="70">
        <f>COUNTA('Monitoria Anual - 2'!A11:A66)</f>
        <v>7</v>
      </c>
      <c r="H29" s="17"/>
      <c r="I29" s="17"/>
      <c r="J29" s="17"/>
      <c r="K29" s="17"/>
      <c r="L29" s="17"/>
      <c r="M29" s="17"/>
      <c r="N29" s="17"/>
      <c r="O29" s="17"/>
      <c r="P29" s="17"/>
      <c r="Q29" s="17"/>
      <c r="R29" s="17"/>
      <c r="S29" s="17"/>
      <c r="T29" s="17"/>
      <c r="U29" s="17"/>
      <c r="V29" s="17"/>
      <c r="W29" s="17"/>
      <c r="X29" s="11"/>
    </row>
    <row r="30" spans="1:28" ht="4.5" customHeight="1" thickBot="1" x14ac:dyDescent="0.3">
      <c r="A30" s="11"/>
      <c r="X30" s="11"/>
    </row>
    <row r="31" spans="1:28" ht="15.75" thickBot="1" x14ac:dyDescent="0.3">
      <c r="A31" s="11"/>
      <c r="C31" s="81" t="s">
        <v>468</v>
      </c>
      <c r="D31" s="81" t="s">
        <v>469</v>
      </c>
      <c r="E31" s="19"/>
      <c r="F31" s="20"/>
      <c r="G31" s="21"/>
      <c r="H31" s="23"/>
      <c r="I31" s="24"/>
      <c r="J31" s="25"/>
      <c r="W31" s="1"/>
      <c r="X31" s="11"/>
    </row>
    <row r="32" spans="1:28" x14ac:dyDescent="0.25">
      <c r="A32" s="11"/>
      <c r="C32" s="78" t="s">
        <v>470</v>
      </c>
      <c r="D32" s="103">
        <f t="shared" ref="D32:D38" si="1">SUM(F32:J32)</f>
        <v>9</v>
      </c>
      <c r="E32" s="34">
        <f>COUNTA('Monitoria Anual - 2'!S11:S19)</f>
        <v>0</v>
      </c>
      <c r="F32" s="68">
        <f>COUNTA('Monitoria Anual - 2'!N11:N19)</f>
        <v>0</v>
      </c>
      <c r="G32" s="68">
        <f>COUNTA('Monitoria Anual - 2'!O11:O19)</f>
        <v>1</v>
      </c>
      <c r="H32" s="68">
        <f>COUNTA('Monitoria Anual - 2'!P11:P19)</f>
        <v>6</v>
      </c>
      <c r="I32" s="68">
        <f>COUNTA('Monitoria Anual - 2'!Q11:Q19)</f>
        <v>2</v>
      </c>
      <c r="J32" s="69">
        <f>COUNTA('Monitoria Anual - 2'!R11:R19)</f>
        <v>0</v>
      </c>
      <c r="W32" s="1"/>
      <c r="X32" s="11"/>
    </row>
    <row r="33" spans="1:24" x14ac:dyDescent="0.25">
      <c r="A33" s="11"/>
      <c r="C33" s="79" t="s">
        <v>471</v>
      </c>
      <c r="D33" s="78">
        <f t="shared" si="1"/>
        <v>6</v>
      </c>
      <c r="E33" s="35">
        <f>COUNTA('Monitoria Anual - 2'!S20:S25)</f>
        <v>0</v>
      </c>
      <c r="F33" s="36">
        <f>COUNTA('Monitoria Anual - 2'!N20:N25)</f>
        <v>0</v>
      </c>
      <c r="G33" s="36">
        <f>COUNTA('Monitoria Anual - 2'!O20:O25)</f>
        <v>0</v>
      </c>
      <c r="H33" s="36">
        <f>COUNTA('Monitoria Anual - 2'!P20:P25)</f>
        <v>0</v>
      </c>
      <c r="I33" s="36">
        <f>COUNTA('Monitoria Anual - 2'!Q20:Q25)</f>
        <v>6</v>
      </c>
      <c r="J33" s="37">
        <f>COUNTA('Monitoria Anual - 2'!R20:R25)</f>
        <v>0</v>
      </c>
      <c r="W33" s="1"/>
      <c r="X33" s="11"/>
    </row>
    <row r="34" spans="1:24" x14ac:dyDescent="0.25">
      <c r="A34" s="11"/>
      <c r="C34" s="79" t="s">
        <v>472</v>
      </c>
      <c r="D34" s="78">
        <f t="shared" si="1"/>
        <v>8</v>
      </c>
      <c r="E34" s="35">
        <f>COUNTA('Monitoria Anual - 2'!S26:S33)</f>
        <v>0</v>
      </c>
      <c r="F34" s="36">
        <f>COUNTA('Monitoria Anual - 2'!N26:N33)</f>
        <v>0</v>
      </c>
      <c r="G34" s="36">
        <f>COUNTA('Monitoria Anual - 2'!O26:O33)</f>
        <v>1</v>
      </c>
      <c r="H34" s="36">
        <f>COUNTA('Monitoria Anual - 2'!P26:P33)</f>
        <v>1</v>
      </c>
      <c r="I34" s="36">
        <f>COUNTA('Monitoria Anual - 2'!Q26:Q33)</f>
        <v>6</v>
      </c>
      <c r="J34" s="37">
        <f>COUNTA('Monitoria Anual - 2'!R26:R33)</f>
        <v>0</v>
      </c>
      <c r="W34" s="1"/>
      <c r="X34" s="11"/>
    </row>
    <row r="35" spans="1:24" x14ac:dyDescent="0.25">
      <c r="A35" s="11"/>
      <c r="C35" s="79" t="s">
        <v>473</v>
      </c>
      <c r="D35" s="78">
        <f t="shared" si="1"/>
        <v>4</v>
      </c>
      <c r="E35" s="35">
        <f>COUNTA('Monitoria Anual - 2'!S34:S37)</f>
        <v>0</v>
      </c>
      <c r="F35" s="36">
        <f>COUNTA('Monitoria Anual - 2'!N34:N37)</f>
        <v>0</v>
      </c>
      <c r="G35" s="36">
        <f>COUNTA('Monitoria Anual - 2'!O34:O37)</f>
        <v>0</v>
      </c>
      <c r="H35" s="36">
        <f>COUNTA('Monitoria Anual - 2'!P34:P37)</f>
        <v>1</v>
      </c>
      <c r="I35" s="36">
        <f>COUNTA('Monitoria Anual - 2'!Q34:Q37)</f>
        <v>3</v>
      </c>
      <c r="J35" s="37">
        <f>COUNTA('Monitoria Anual - 2'!R34:R37)</f>
        <v>0</v>
      </c>
      <c r="W35" s="1"/>
      <c r="X35" s="11"/>
    </row>
    <row r="36" spans="1:24" x14ac:dyDescent="0.25">
      <c r="A36" s="11"/>
      <c r="C36" s="79" t="s">
        <v>474</v>
      </c>
      <c r="D36" s="78">
        <f t="shared" si="1"/>
        <v>9</v>
      </c>
      <c r="E36" s="35">
        <f>COUNTA('Monitoria Anual - 2'!S38:S46)</f>
        <v>1</v>
      </c>
      <c r="F36" s="36">
        <f>COUNTA('Monitoria Anual - 2'!N38:N46)</f>
        <v>0</v>
      </c>
      <c r="G36" s="36">
        <f>COUNTA('Monitoria Anual - 2'!O38:O46)</f>
        <v>1</v>
      </c>
      <c r="H36" s="36">
        <f>COUNTA('Monitoria Anual - 2'!P38:P46)</f>
        <v>0</v>
      </c>
      <c r="I36" s="36">
        <f>COUNTA('Monitoria Anual - 2'!Q38:Q46)</f>
        <v>8</v>
      </c>
      <c r="J36" s="37">
        <f>COUNTA('Monitoria Anual - 2'!R38:R46)</f>
        <v>0</v>
      </c>
      <c r="W36" s="1"/>
      <c r="X36" s="11"/>
    </row>
    <row r="37" spans="1:24" x14ac:dyDescent="0.25">
      <c r="A37" s="11"/>
      <c r="C37" s="79" t="s">
        <v>475</v>
      </c>
      <c r="D37" s="78">
        <f t="shared" si="1"/>
        <v>4</v>
      </c>
      <c r="E37" s="35">
        <f>COUNTA('Monitoria Anual - 2'!S47:S50)</f>
        <v>0</v>
      </c>
      <c r="F37" s="36">
        <f>COUNTA('Monitoria Anual - 2'!N47:N50)</f>
        <v>0</v>
      </c>
      <c r="G37" s="36">
        <f>COUNTA('Monitoria Anual - 2'!O47:O50)</f>
        <v>0</v>
      </c>
      <c r="H37" s="36">
        <f>COUNTA('Monitoria Anual - 2'!P47:P50)</f>
        <v>1</v>
      </c>
      <c r="I37" s="36">
        <f>COUNTA('Monitoria Anual - 2'!Q47:Q50)</f>
        <v>3</v>
      </c>
      <c r="J37" s="37">
        <f>COUNTA('Monitoria Anual - 2'!R47:R50)</f>
        <v>0</v>
      </c>
      <c r="W37" s="1"/>
      <c r="X37" s="11"/>
    </row>
    <row r="38" spans="1:24" x14ac:dyDescent="0.25">
      <c r="A38" s="11"/>
      <c r="C38" s="79" t="s">
        <v>476</v>
      </c>
      <c r="D38" s="78">
        <f t="shared" si="1"/>
        <v>16</v>
      </c>
      <c r="E38" s="35">
        <f>COUNTA('Monitoria Anual - 2'!S51:S66)</f>
        <v>1</v>
      </c>
      <c r="F38" s="36">
        <f>COUNTA('Monitoria Anual - 2'!N51:N66)</f>
        <v>0</v>
      </c>
      <c r="G38" s="36">
        <f>COUNTA('Monitoria Anual - 2'!O51:O66)</f>
        <v>3</v>
      </c>
      <c r="H38" s="36">
        <f>COUNTA('Monitoria Anual - 2'!P51:P66)</f>
        <v>6</v>
      </c>
      <c r="I38" s="36">
        <f>COUNTA('Monitoria Anual - 2'!Q51:Q66)</f>
        <v>6</v>
      </c>
      <c r="J38" s="37">
        <f>COUNTA('Monitoria Anual - 2'!R51:R66)</f>
        <v>1</v>
      </c>
      <c r="W38" s="1"/>
      <c r="X38" s="11"/>
    </row>
    <row r="39" spans="1:24" x14ac:dyDescent="0.25">
      <c r="A39" s="11"/>
      <c r="X39" s="11"/>
    </row>
    <row r="40" spans="1:24" x14ac:dyDescent="0.25">
      <c r="A40" s="11"/>
      <c r="B40" s="11"/>
      <c r="C40" s="11"/>
      <c r="D40" s="11"/>
      <c r="E40" s="11"/>
      <c r="F40" s="11"/>
      <c r="G40" s="11"/>
      <c r="H40" s="11"/>
      <c r="I40" s="11"/>
      <c r="J40" s="11"/>
      <c r="K40" s="11"/>
      <c r="L40" s="11"/>
      <c r="M40" s="11"/>
      <c r="N40" s="11"/>
      <c r="O40" s="11"/>
      <c r="P40" s="11"/>
      <c r="Q40" s="11"/>
      <c r="R40" s="11"/>
      <c r="S40" s="11"/>
      <c r="T40" s="11"/>
      <c r="U40" s="11"/>
      <c r="V40" s="11"/>
      <c r="W40" s="11"/>
      <c r="X40" s="11"/>
    </row>
  </sheetData>
  <sheetProtection algorithmName="SHA-512" hashValue="2bCVICmSe/SW7ia3ZjZgJn9V9yP1Ktc3boDtTTc63zMcFRthc1Iqv+yOD/HNvagWqRz4YdlQmClD+WFZXyqDmw==" saltValue="szGw2X+hudu2/ucywB9XXQ==" spinCount="100000" sheet="1" objects="1" scenarios="1" formatCells="0" formatColumns="0" formatRows="0"/>
  <mergeCells count="13">
    <mergeCell ref="B1:W2"/>
    <mergeCell ref="B3:W3"/>
    <mergeCell ref="B5:C5"/>
    <mergeCell ref="B7:C7"/>
    <mergeCell ref="D7:G7"/>
    <mergeCell ref="D5:N5"/>
    <mergeCell ref="B27:C27"/>
    <mergeCell ref="B9:W9"/>
    <mergeCell ref="B11:C11"/>
    <mergeCell ref="F12:G12"/>
    <mergeCell ref="C13:G13"/>
    <mergeCell ref="D23:G23"/>
    <mergeCell ref="D24:G24"/>
  </mergeCells>
  <conditionalFormatting sqref="E32:F32 G32:J38 F33:F38">
    <cfRule type="cellIs" dxfId="36"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20"/>
  <sheetViews>
    <sheetView showGridLines="0" topLeftCell="B1" zoomScale="80" zoomScaleNormal="80" workbookViewId="0">
      <selection activeCell="C9" sqref="C9:C10"/>
    </sheetView>
  </sheetViews>
  <sheetFormatPr defaultColWidth="8.85546875" defaultRowHeight="15" x14ac:dyDescent="0.25"/>
  <cols>
    <col min="1" max="1" width="24.42578125" style="60" customWidth="1"/>
    <col min="2" max="2" width="7.28515625" style="60" customWidth="1"/>
    <col min="3" max="3" width="56.140625" style="60" customWidth="1"/>
    <col min="4" max="4" width="19.28515625" style="60" customWidth="1"/>
    <col min="5" max="5" width="0.28515625" style="60" customWidth="1"/>
    <col min="6" max="6" width="25.7109375" style="60" customWidth="1"/>
    <col min="7" max="7" width="27.5703125" style="60" customWidth="1"/>
    <col min="8" max="9" width="25.140625" style="60" customWidth="1"/>
    <col min="10" max="10" width="33.28515625" style="60" customWidth="1"/>
    <col min="11" max="12" width="25.140625" style="60" customWidth="1"/>
    <col min="13" max="13" width="27.7109375" style="60" bestFit="1" customWidth="1"/>
    <col min="14" max="19" width="26.7109375" style="60" customWidth="1"/>
    <col min="20" max="20" width="39.7109375" style="60" customWidth="1"/>
    <col min="21" max="21" width="48.5703125" style="60" customWidth="1"/>
    <col min="22" max="22" width="49.5703125" style="60" customWidth="1"/>
    <col min="23" max="24" width="26.7109375" style="60" customWidth="1"/>
    <col min="25" max="27" width="28.85546875" style="60" customWidth="1"/>
    <col min="28" max="31" width="18.7109375" style="60" customWidth="1"/>
    <col min="32" max="32" width="23.140625" style="60" customWidth="1"/>
    <col min="33" max="33" width="23" style="60" bestFit="1" customWidth="1"/>
    <col min="34" max="34" width="18.7109375" style="60" customWidth="1"/>
    <col min="35" max="35" width="22.7109375" style="60" customWidth="1"/>
    <col min="36" max="36" width="7" style="60" customWidth="1"/>
    <col min="37" max="39" width="8.85546875" style="60"/>
    <col min="40" max="40" width="8.85546875" style="60" hidden="1" customWidth="1"/>
    <col min="41" max="16384" width="8.85546875" style="60"/>
  </cols>
  <sheetData>
    <row r="1" spans="1:40" ht="21" x14ac:dyDescent="0.25">
      <c r="A1" s="466" t="s">
        <v>0</v>
      </c>
      <c r="B1" s="466"/>
      <c r="C1" s="466"/>
      <c r="D1" s="466"/>
      <c r="E1" s="466"/>
      <c r="F1" s="466"/>
      <c r="G1" s="466"/>
      <c r="H1" s="466"/>
      <c r="I1" s="466"/>
      <c r="J1" s="466"/>
      <c r="K1" s="466"/>
      <c r="L1" s="466"/>
      <c r="M1" s="466"/>
      <c r="N1" s="466"/>
      <c r="O1" s="466"/>
      <c r="P1" s="466"/>
      <c r="Q1" s="466"/>
      <c r="R1" s="466"/>
      <c r="S1" s="466"/>
      <c r="T1" s="466"/>
      <c r="U1" s="466"/>
      <c r="V1" s="466"/>
      <c r="W1" s="466"/>
      <c r="X1" s="466"/>
      <c r="Y1" s="466"/>
      <c r="Z1" s="466"/>
      <c r="AA1" s="466"/>
      <c r="AB1" s="466"/>
      <c r="AC1" s="466"/>
      <c r="AD1" s="466"/>
      <c r="AE1" s="466"/>
      <c r="AF1" s="466"/>
      <c r="AG1" s="466"/>
      <c r="AH1" s="466"/>
      <c r="AI1" s="466"/>
      <c r="AJ1" s="59"/>
    </row>
    <row r="2" spans="1:40" ht="21.75" thickBot="1" x14ac:dyDescent="0.3">
      <c r="A2" s="467" t="str">
        <f>'Monitoria Anual - 1'!A2:AI2</f>
        <v>Plano de Ação Nacional para a Conservação das Tartarugas Marinhas - PAN Tartarugas Marinhas</v>
      </c>
      <c r="B2" s="467"/>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467"/>
      <c r="AG2" s="467"/>
      <c r="AH2" s="467"/>
      <c r="AI2" s="467"/>
      <c r="AJ2" s="59"/>
    </row>
    <row r="3" spans="1:40" ht="12" customHeight="1" thickTop="1" x14ac:dyDescent="0.25">
      <c r="AJ3" s="59"/>
    </row>
    <row r="4" spans="1:40" ht="39.75" customHeight="1" x14ac:dyDescent="0.25">
      <c r="A4" s="211" t="s">
        <v>2</v>
      </c>
      <c r="B4" s="347" t="s">
        <v>3</v>
      </c>
      <c r="C4" s="347"/>
      <c r="D4" s="347"/>
      <c r="E4" s="347"/>
      <c r="F4" s="347"/>
      <c r="G4" s="348"/>
      <c r="H4" s="13"/>
      <c r="I4" s="13"/>
      <c r="J4" s="13"/>
      <c r="K4" s="13"/>
      <c r="L4" s="13"/>
      <c r="M4" s="13"/>
      <c r="N4" s="13"/>
      <c r="O4" s="13"/>
      <c r="P4" s="13"/>
      <c r="Q4" s="13"/>
      <c r="R4" s="13"/>
      <c r="AJ4" s="59"/>
    </row>
    <row r="5" spans="1:40" ht="9.75" customHeight="1" x14ac:dyDescent="0.25">
      <c r="AJ5" s="59"/>
    </row>
    <row r="6" spans="1:40" ht="30" x14ac:dyDescent="0.25">
      <c r="A6" s="211" t="s">
        <v>4</v>
      </c>
      <c r="B6" s="468" t="s">
        <v>710</v>
      </c>
      <c r="C6" s="469"/>
      <c r="AJ6" s="59"/>
      <c r="AN6" s="60" t="s">
        <v>6</v>
      </c>
    </row>
    <row r="7" spans="1:40" ht="9.75" customHeight="1" thickBot="1" x14ac:dyDescent="0.3">
      <c r="AJ7" s="59"/>
      <c r="AN7" s="212" t="s">
        <v>7</v>
      </c>
    </row>
    <row r="8" spans="1:40" s="268" customFormat="1" ht="16.5" thickBot="1" x14ac:dyDescent="0.3">
      <c r="A8" s="443" t="s">
        <v>8</v>
      </c>
      <c r="B8" s="444"/>
      <c r="C8" s="444"/>
      <c r="D8" s="444"/>
      <c r="E8" s="444"/>
      <c r="F8" s="444"/>
      <c r="G8" s="444"/>
      <c r="H8" s="444"/>
      <c r="I8" s="444"/>
      <c r="J8" s="444"/>
      <c r="K8" s="444"/>
      <c r="L8" s="444"/>
      <c r="M8" s="445"/>
      <c r="N8" s="470" t="s">
        <v>9</v>
      </c>
      <c r="O8" s="471"/>
      <c r="P8" s="471"/>
      <c r="Q8" s="471"/>
      <c r="R8" s="471"/>
      <c r="S8" s="471"/>
      <c r="T8" s="471"/>
      <c r="U8" s="471"/>
      <c r="V8" s="471"/>
      <c r="W8" s="471"/>
      <c r="X8" s="472"/>
      <c r="Y8" s="473" t="s">
        <v>10</v>
      </c>
      <c r="Z8" s="474"/>
      <c r="AA8" s="474"/>
      <c r="AB8" s="474"/>
      <c r="AC8" s="474"/>
      <c r="AD8" s="474"/>
      <c r="AE8" s="474"/>
      <c r="AF8" s="474"/>
      <c r="AG8" s="474"/>
      <c r="AH8" s="474"/>
      <c r="AI8" s="475"/>
      <c r="AJ8" s="266"/>
    </row>
    <row r="9" spans="1:40" s="268" customFormat="1" ht="44.25" customHeight="1" x14ac:dyDescent="0.25">
      <c r="A9" s="463" t="s">
        <v>11</v>
      </c>
      <c r="B9" s="343" t="s">
        <v>12</v>
      </c>
      <c r="C9" s="343" t="s">
        <v>13</v>
      </c>
      <c r="D9" s="343" t="s">
        <v>14</v>
      </c>
      <c r="E9" s="343" t="s">
        <v>15</v>
      </c>
      <c r="F9" s="343" t="s">
        <v>16</v>
      </c>
      <c r="G9" s="343"/>
      <c r="H9" s="343" t="s">
        <v>17</v>
      </c>
      <c r="I9" s="343" t="s">
        <v>18</v>
      </c>
      <c r="J9" s="343" t="s">
        <v>19</v>
      </c>
      <c r="K9" s="489" t="s">
        <v>20</v>
      </c>
      <c r="L9" s="490"/>
      <c r="M9" s="343" t="s">
        <v>21</v>
      </c>
      <c r="N9" s="379" t="s">
        <v>22</v>
      </c>
      <c r="O9" s="381" t="s">
        <v>23</v>
      </c>
      <c r="P9" s="383" t="s">
        <v>24</v>
      </c>
      <c r="Q9" s="385" t="s">
        <v>25</v>
      </c>
      <c r="R9" s="364" t="s">
        <v>26</v>
      </c>
      <c r="S9" s="366" t="s">
        <v>27</v>
      </c>
      <c r="T9" s="368" t="s">
        <v>28</v>
      </c>
      <c r="U9" s="368" t="s">
        <v>29</v>
      </c>
      <c r="V9" s="368" t="s">
        <v>30</v>
      </c>
      <c r="W9" s="368" t="s">
        <v>31</v>
      </c>
      <c r="X9" s="375" t="s">
        <v>32</v>
      </c>
      <c r="Y9" s="377" t="s">
        <v>33</v>
      </c>
      <c r="Z9" s="362" t="s">
        <v>34</v>
      </c>
      <c r="AA9" s="370" t="s">
        <v>35</v>
      </c>
      <c r="AB9" s="362" t="s">
        <v>36</v>
      </c>
      <c r="AC9" s="362" t="s">
        <v>37</v>
      </c>
      <c r="AD9" s="362" t="s">
        <v>38</v>
      </c>
      <c r="AE9" s="362" t="s">
        <v>39</v>
      </c>
      <c r="AF9" s="351" t="s">
        <v>40</v>
      </c>
      <c r="AG9" s="362" t="s">
        <v>41</v>
      </c>
      <c r="AH9" s="362" t="s">
        <v>42</v>
      </c>
      <c r="AI9" s="345" t="s">
        <v>43</v>
      </c>
      <c r="AJ9" s="266"/>
    </row>
    <row r="10" spans="1:40" s="268" customFormat="1" ht="16.5" thickBot="1" x14ac:dyDescent="0.3">
      <c r="A10" s="464"/>
      <c r="B10" s="344"/>
      <c r="C10" s="344"/>
      <c r="D10" s="344"/>
      <c r="E10" s="344"/>
      <c r="F10" s="264" t="s">
        <v>44</v>
      </c>
      <c r="G10" s="264" t="s">
        <v>45</v>
      </c>
      <c r="H10" s="344"/>
      <c r="I10" s="344"/>
      <c r="J10" s="344"/>
      <c r="K10" s="101" t="s">
        <v>46</v>
      </c>
      <c r="L10" s="101" t="s">
        <v>47</v>
      </c>
      <c r="M10" s="344"/>
      <c r="N10" s="380"/>
      <c r="O10" s="382"/>
      <c r="P10" s="384"/>
      <c r="Q10" s="386"/>
      <c r="R10" s="365"/>
      <c r="S10" s="367"/>
      <c r="T10" s="369"/>
      <c r="U10" s="369"/>
      <c r="V10" s="369"/>
      <c r="W10" s="369"/>
      <c r="X10" s="376"/>
      <c r="Y10" s="378"/>
      <c r="Z10" s="363"/>
      <c r="AA10" s="371"/>
      <c r="AB10" s="363"/>
      <c r="AC10" s="363"/>
      <c r="AD10" s="363"/>
      <c r="AE10" s="363"/>
      <c r="AF10" s="352"/>
      <c r="AG10" s="363"/>
      <c r="AH10" s="363"/>
      <c r="AI10" s="346"/>
      <c r="AJ10" s="266"/>
    </row>
    <row r="11" spans="1:40" ht="102.75" customHeight="1" x14ac:dyDescent="0.25">
      <c r="A11" s="465" t="s">
        <v>478</v>
      </c>
      <c r="B11" s="168" t="s">
        <v>49</v>
      </c>
      <c r="C11" s="221" t="s">
        <v>711</v>
      </c>
      <c r="D11" s="221" t="s">
        <v>51</v>
      </c>
      <c r="E11" s="221"/>
      <c r="F11" s="231">
        <v>42856</v>
      </c>
      <c r="G11" s="231">
        <v>44682</v>
      </c>
      <c r="H11" s="232" t="s">
        <v>52</v>
      </c>
      <c r="I11" s="233">
        <v>2500000</v>
      </c>
      <c r="J11" s="234" t="s">
        <v>53</v>
      </c>
      <c r="K11" s="221"/>
      <c r="L11" s="221"/>
      <c r="M11" s="235"/>
      <c r="N11" s="221"/>
      <c r="O11" s="236"/>
      <c r="P11" s="221" t="s">
        <v>54</v>
      </c>
      <c r="Q11" s="221"/>
      <c r="R11" s="221"/>
      <c r="S11" s="237"/>
      <c r="T11" s="221" t="s">
        <v>712</v>
      </c>
      <c r="U11" s="221" t="s">
        <v>713</v>
      </c>
      <c r="V11" s="221" t="s">
        <v>714</v>
      </c>
      <c r="W11" s="221" t="s">
        <v>715</v>
      </c>
      <c r="X11" s="221" t="s">
        <v>716</v>
      </c>
      <c r="Y11" s="221"/>
      <c r="Z11" s="221" t="s">
        <v>717</v>
      </c>
      <c r="AA11" s="221"/>
      <c r="AB11" s="221"/>
      <c r="AC11" s="221"/>
      <c r="AD11" s="221"/>
      <c r="AE11" s="221"/>
      <c r="AF11" s="221" t="s">
        <v>718</v>
      </c>
      <c r="AG11" s="221"/>
      <c r="AH11" s="221"/>
      <c r="AI11" s="221"/>
      <c r="AJ11" s="59"/>
    </row>
    <row r="12" spans="1:40" ht="102.75" customHeight="1" x14ac:dyDescent="0.25">
      <c r="A12" s="461"/>
      <c r="B12" s="173" t="s">
        <v>57</v>
      </c>
      <c r="C12" s="238" t="s">
        <v>58</v>
      </c>
      <c r="D12" s="230" t="s">
        <v>59</v>
      </c>
      <c r="E12" s="230"/>
      <c r="F12" s="231">
        <v>42856</v>
      </c>
      <c r="G12" s="231">
        <v>44682</v>
      </c>
      <c r="H12" s="239" t="s">
        <v>60</v>
      </c>
      <c r="I12" s="240">
        <v>2000000</v>
      </c>
      <c r="J12" s="235" t="s">
        <v>61</v>
      </c>
      <c r="K12" s="230"/>
      <c r="L12" s="230"/>
      <c r="M12" s="235"/>
      <c r="N12" s="221"/>
      <c r="O12" s="221"/>
      <c r="P12" s="221" t="s">
        <v>54</v>
      </c>
      <c r="Q12" s="221"/>
      <c r="R12" s="221"/>
      <c r="S12" s="237"/>
      <c r="T12" s="230" t="s">
        <v>719</v>
      </c>
      <c r="U12" s="230" t="s">
        <v>720</v>
      </c>
      <c r="V12" s="230" t="s">
        <v>721</v>
      </c>
      <c r="W12" s="230" t="s">
        <v>722</v>
      </c>
      <c r="X12" s="230"/>
      <c r="Y12" s="230"/>
      <c r="Z12" s="230"/>
      <c r="AA12" s="230"/>
      <c r="AB12" s="230"/>
      <c r="AC12" s="230"/>
      <c r="AD12" s="230"/>
      <c r="AE12" s="230"/>
      <c r="AF12" s="230"/>
      <c r="AG12" s="230"/>
      <c r="AH12" s="230"/>
      <c r="AI12" s="230"/>
      <c r="AJ12" s="59"/>
    </row>
    <row r="13" spans="1:40" ht="102.75" customHeight="1" x14ac:dyDescent="0.25">
      <c r="A13" s="461"/>
      <c r="B13" s="173" t="s">
        <v>63</v>
      </c>
      <c r="C13" s="230" t="s">
        <v>64</v>
      </c>
      <c r="D13" s="230" t="s">
        <v>65</v>
      </c>
      <c r="E13" s="230"/>
      <c r="F13" s="231">
        <v>42856</v>
      </c>
      <c r="G13" s="231">
        <v>44682</v>
      </c>
      <c r="H13" s="239" t="s">
        <v>66</v>
      </c>
      <c r="I13" s="240">
        <v>120000</v>
      </c>
      <c r="J13" s="235" t="s">
        <v>67</v>
      </c>
      <c r="K13" s="230"/>
      <c r="L13" s="230"/>
      <c r="M13" s="235" t="s">
        <v>491</v>
      </c>
      <c r="N13" s="221"/>
      <c r="O13" s="221"/>
      <c r="P13" s="221" t="s">
        <v>54</v>
      </c>
      <c r="Q13" s="221"/>
      <c r="R13" s="221"/>
      <c r="S13" s="237"/>
      <c r="T13" s="230" t="s">
        <v>723</v>
      </c>
      <c r="U13" s="230" t="s">
        <v>724</v>
      </c>
      <c r="V13" s="230" t="s">
        <v>725</v>
      </c>
      <c r="W13" s="230" t="s">
        <v>726</v>
      </c>
      <c r="X13" s="230" t="s">
        <v>727</v>
      </c>
      <c r="Y13" s="230"/>
      <c r="Z13" s="230"/>
      <c r="AA13" s="230"/>
      <c r="AB13" s="230"/>
      <c r="AC13" s="230"/>
      <c r="AD13" s="230"/>
      <c r="AE13" s="230"/>
      <c r="AF13" s="230"/>
      <c r="AG13" s="230"/>
      <c r="AH13" s="230"/>
      <c r="AI13" s="230"/>
      <c r="AJ13" s="59"/>
    </row>
    <row r="14" spans="1:40" ht="102.75" customHeight="1" x14ac:dyDescent="0.25">
      <c r="A14" s="461"/>
      <c r="B14" s="173" t="s">
        <v>72</v>
      </c>
      <c r="C14" s="230" t="s">
        <v>73</v>
      </c>
      <c r="D14" s="230" t="s">
        <v>74</v>
      </c>
      <c r="E14" s="230"/>
      <c r="F14" s="231">
        <v>42856</v>
      </c>
      <c r="G14" s="231">
        <v>44682</v>
      </c>
      <c r="H14" s="232" t="s">
        <v>52</v>
      </c>
      <c r="I14" s="233">
        <v>1800000</v>
      </c>
      <c r="J14" s="235" t="s">
        <v>75</v>
      </c>
      <c r="K14" s="230"/>
      <c r="L14" s="230"/>
      <c r="M14" s="235" t="s">
        <v>79</v>
      </c>
      <c r="N14" s="221"/>
      <c r="O14" s="221"/>
      <c r="P14" s="221"/>
      <c r="Q14" s="221" t="s">
        <v>54</v>
      </c>
      <c r="R14" s="221"/>
      <c r="S14" s="237"/>
      <c r="T14" s="230" t="s">
        <v>728</v>
      </c>
      <c r="U14" s="230" t="s">
        <v>729</v>
      </c>
      <c r="V14" s="230" t="s">
        <v>730</v>
      </c>
      <c r="W14" s="230" t="s">
        <v>731</v>
      </c>
      <c r="X14" s="251" t="s">
        <v>732</v>
      </c>
      <c r="Y14" s="230" t="s">
        <v>733</v>
      </c>
      <c r="Z14" s="230"/>
      <c r="AA14" s="230"/>
      <c r="AB14" s="230"/>
      <c r="AC14" s="230"/>
      <c r="AD14" s="230"/>
      <c r="AE14" s="230"/>
      <c r="AF14" s="230" t="s">
        <v>734</v>
      </c>
      <c r="AG14" s="230"/>
      <c r="AH14" s="230"/>
      <c r="AI14" s="230"/>
      <c r="AJ14" s="59"/>
    </row>
    <row r="15" spans="1:40" ht="102.75" customHeight="1" x14ac:dyDescent="0.25">
      <c r="A15" s="461"/>
      <c r="B15" s="173" t="s">
        <v>80</v>
      </c>
      <c r="C15" s="230" t="s">
        <v>81</v>
      </c>
      <c r="D15" s="230" t="s">
        <v>82</v>
      </c>
      <c r="E15" s="230"/>
      <c r="F15" s="231">
        <v>42856</v>
      </c>
      <c r="G15" s="231">
        <v>44682</v>
      </c>
      <c r="H15" s="239" t="s">
        <v>60</v>
      </c>
      <c r="I15" s="240">
        <v>50000</v>
      </c>
      <c r="J15" s="235" t="s">
        <v>61</v>
      </c>
      <c r="K15" s="230"/>
      <c r="L15" s="230"/>
      <c r="M15" s="235"/>
      <c r="N15" s="221"/>
      <c r="O15" s="221"/>
      <c r="P15" s="221" t="s">
        <v>54</v>
      </c>
      <c r="Q15" s="221"/>
      <c r="R15" s="221"/>
      <c r="S15" s="237"/>
      <c r="T15" s="230" t="s">
        <v>735</v>
      </c>
      <c r="U15" s="230" t="s">
        <v>736</v>
      </c>
      <c r="V15" s="230" t="s">
        <v>737</v>
      </c>
      <c r="W15" s="230" t="s">
        <v>722</v>
      </c>
      <c r="X15" s="230" t="s">
        <v>738</v>
      </c>
      <c r="Y15" s="230"/>
      <c r="Z15" s="230"/>
      <c r="AA15" s="230"/>
      <c r="AB15" s="230"/>
      <c r="AC15" s="230"/>
      <c r="AD15" s="230"/>
      <c r="AE15" s="230"/>
      <c r="AF15" s="230"/>
      <c r="AG15" s="230"/>
      <c r="AH15" s="230"/>
      <c r="AI15" s="230"/>
      <c r="AJ15" s="59"/>
    </row>
    <row r="16" spans="1:40" ht="102.75" customHeight="1" x14ac:dyDescent="0.25">
      <c r="A16" s="461"/>
      <c r="B16" s="173" t="s">
        <v>85</v>
      </c>
      <c r="C16" s="230" t="s">
        <v>86</v>
      </c>
      <c r="D16" s="230" t="s">
        <v>87</v>
      </c>
      <c r="E16" s="230"/>
      <c r="F16" s="231">
        <v>42856</v>
      </c>
      <c r="G16" s="231">
        <v>44682</v>
      </c>
      <c r="H16" s="239" t="s">
        <v>60</v>
      </c>
      <c r="I16" s="240">
        <v>50000</v>
      </c>
      <c r="J16" s="235" t="s">
        <v>88</v>
      </c>
      <c r="K16" s="230"/>
      <c r="L16" s="230"/>
      <c r="M16" s="235"/>
      <c r="N16" s="221"/>
      <c r="O16" s="221"/>
      <c r="P16" s="221" t="s">
        <v>54</v>
      </c>
      <c r="Q16" s="221"/>
      <c r="R16" s="221"/>
      <c r="S16" s="237"/>
      <c r="T16" s="230" t="s">
        <v>739</v>
      </c>
      <c r="U16" s="230" t="s">
        <v>736</v>
      </c>
      <c r="V16" s="230" t="s">
        <v>740</v>
      </c>
      <c r="W16" s="230" t="s">
        <v>722</v>
      </c>
      <c r="X16" s="230"/>
      <c r="Y16" s="230"/>
      <c r="Z16" s="230"/>
      <c r="AA16" s="230"/>
      <c r="AB16" s="230"/>
      <c r="AC16" s="230"/>
      <c r="AD16" s="230"/>
      <c r="AE16" s="230"/>
      <c r="AF16" s="230"/>
      <c r="AG16" s="230"/>
      <c r="AH16" s="230"/>
      <c r="AI16" s="230"/>
      <c r="AJ16" s="59"/>
    </row>
    <row r="17" spans="1:36" ht="102.75" customHeight="1" x14ac:dyDescent="0.25">
      <c r="A17" s="461"/>
      <c r="B17" s="173" t="s">
        <v>91</v>
      </c>
      <c r="C17" s="230" t="s">
        <v>92</v>
      </c>
      <c r="D17" s="230" t="s">
        <v>82</v>
      </c>
      <c r="E17" s="230"/>
      <c r="F17" s="231">
        <v>42856</v>
      </c>
      <c r="G17" s="231">
        <v>44682</v>
      </c>
      <c r="H17" s="239" t="s">
        <v>60</v>
      </c>
      <c r="I17" s="240">
        <v>50000</v>
      </c>
      <c r="J17" s="235" t="s">
        <v>88</v>
      </c>
      <c r="K17" s="230"/>
      <c r="L17" s="230"/>
      <c r="M17" s="235" t="s">
        <v>503</v>
      </c>
      <c r="N17" s="221"/>
      <c r="O17" s="221"/>
      <c r="P17" s="221" t="s">
        <v>54</v>
      </c>
      <c r="Q17" s="221"/>
      <c r="R17" s="221"/>
      <c r="S17" s="237"/>
      <c r="T17" s="230" t="s">
        <v>741</v>
      </c>
      <c r="U17" s="230" t="s">
        <v>742</v>
      </c>
      <c r="V17" s="230" t="s">
        <v>743</v>
      </c>
      <c r="W17" s="230" t="s">
        <v>722</v>
      </c>
      <c r="X17" s="230"/>
      <c r="Y17" s="230"/>
      <c r="Z17" s="230"/>
      <c r="AA17" s="230"/>
      <c r="AB17" s="230"/>
      <c r="AC17" s="230"/>
      <c r="AD17" s="230"/>
      <c r="AE17" s="230"/>
      <c r="AF17" s="230"/>
      <c r="AG17" s="230"/>
      <c r="AH17" s="230"/>
      <c r="AI17" s="230"/>
      <c r="AJ17" s="59"/>
    </row>
    <row r="18" spans="1:36" ht="102.75" customHeight="1" x14ac:dyDescent="0.25">
      <c r="A18" s="461"/>
      <c r="B18" s="173" t="s">
        <v>94</v>
      </c>
      <c r="C18" s="230" t="s">
        <v>95</v>
      </c>
      <c r="D18" s="230" t="s">
        <v>96</v>
      </c>
      <c r="E18" s="230"/>
      <c r="F18" s="231">
        <v>42856</v>
      </c>
      <c r="G18" s="231">
        <v>44593</v>
      </c>
      <c r="H18" s="239" t="s">
        <v>60</v>
      </c>
      <c r="I18" s="240">
        <v>9000</v>
      </c>
      <c r="J18" s="235" t="s">
        <v>100</v>
      </c>
      <c r="K18" s="230"/>
      <c r="L18" s="230"/>
      <c r="M18" s="235"/>
      <c r="N18" s="221"/>
      <c r="O18" s="221" t="s">
        <v>54</v>
      </c>
      <c r="P18" s="221"/>
      <c r="Q18" s="221"/>
      <c r="R18" s="221"/>
      <c r="S18" s="237" t="s">
        <v>6</v>
      </c>
      <c r="T18" s="230" t="s">
        <v>744</v>
      </c>
      <c r="U18" s="230"/>
      <c r="V18" s="230" t="s">
        <v>745</v>
      </c>
      <c r="W18" s="230" t="s">
        <v>722</v>
      </c>
      <c r="X18" s="230" t="s">
        <v>746</v>
      </c>
      <c r="Y18" s="230"/>
      <c r="Z18" s="230"/>
      <c r="AA18" s="230"/>
      <c r="AB18" s="230"/>
      <c r="AC18" s="230"/>
      <c r="AD18" s="230"/>
      <c r="AE18" s="230"/>
      <c r="AF18" s="230"/>
      <c r="AG18" s="230"/>
      <c r="AH18" s="230"/>
      <c r="AI18" s="230"/>
      <c r="AJ18" s="59"/>
    </row>
    <row r="19" spans="1:36" ht="102.75" customHeight="1" x14ac:dyDescent="0.25">
      <c r="A19" s="461"/>
      <c r="B19" s="173" t="s">
        <v>101</v>
      </c>
      <c r="C19" s="230" t="s">
        <v>102</v>
      </c>
      <c r="D19" s="230" t="s">
        <v>59</v>
      </c>
      <c r="E19" s="230"/>
      <c r="F19" s="231">
        <v>42856</v>
      </c>
      <c r="G19" s="231">
        <v>44682</v>
      </c>
      <c r="H19" s="231" t="s">
        <v>103</v>
      </c>
      <c r="I19" s="240">
        <v>61596</v>
      </c>
      <c r="J19" s="235" t="s">
        <v>104</v>
      </c>
      <c r="K19" s="230"/>
      <c r="L19" s="230"/>
      <c r="M19" s="235"/>
      <c r="N19" s="221"/>
      <c r="O19" s="221"/>
      <c r="P19" s="221" t="s">
        <v>54</v>
      </c>
      <c r="Q19" s="221"/>
      <c r="R19" s="221"/>
      <c r="S19" s="237"/>
      <c r="T19" s="230" t="s">
        <v>747</v>
      </c>
      <c r="U19" s="230" t="s">
        <v>748</v>
      </c>
      <c r="V19" s="230" t="s">
        <v>749</v>
      </c>
      <c r="W19" s="230" t="s">
        <v>750</v>
      </c>
      <c r="X19" s="230"/>
      <c r="Y19" s="230"/>
      <c r="Z19" s="230" t="s">
        <v>751</v>
      </c>
      <c r="AA19" s="230"/>
      <c r="AB19" s="230"/>
      <c r="AC19" s="230"/>
      <c r="AD19" s="230"/>
      <c r="AE19" s="230"/>
      <c r="AF19" s="230" t="s">
        <v>752</v>
      </c>
      <c r="AG19" s="230"/>
      <c r="AH19" s="230"/>
      <c r="AI19" s="230"/>
      <c r="AJ19" s="59"/>
    </row>
    <row r="20" spans="1:36" ht="102.75" customHeight="1" x14ac:dyDescent="0.25">
      <c r="A20" s="460" t="s">
        <v>508</v>
      </c>
      <c r="B20" s="173" t="s">
        <v>107</v>
      </c>
      <c r="C20" s="230" t="s">
        <v>753</v>
      </c>
      <c r="D20" s="242" t="s">
        <v>109</v>
      </c>
      <c r="E20" s="230"/>
      <c r="F20" s="231">
        <v>42856</v>
      </c>
      <c r="G20" s="231">
        <v>44682</v>
      </c>
      <c r="H20" s="232" t="s">
        <v>60</v>
      </c>
      <c r="I20" s="233">
        <v>120000</v>
      </c>
      <c r="J20" s="235" t="s">
        <v>110</v>
      </c>
      <c r="K20" s="230"/>
      <c r="L20" s="230"/>
      <c r="M20" s="235"/>
      <c r="N20" s="221"/>
      <c r="O20" s="221"/>
      <c r="P20" s="221" t="s">
        <v>54</v>
      </c>
      <c r="Q20" s="221"/>
      <c r="R20" s="221"/>
      <c r="S20" s="237"/>
      <c r="T20" s="230" t="s">
        <v>754</v>
      </c>
      <c r="U20" s="230" t="s">
        <v>720</v>
      </c>
      <c r="V20" s="230" t="s">
        <v>755</v>
      </c>
      <c r="W20" s="230" t="s">
        <v>722</v>
      </c>
      <c r="X20" s="230"/>
      <c r="Y20" s="230"/>
      <c r="Z20" s="242" t="s">
        <v>756</v>
      </c>
      <c r="AA20" s="230"/>
      <c r="AB20" s="230"/>
      <c r="AC20" s="230"/>
      <c r="AD20" s="230"/>
      <c r="AE20" s="230"/>
      <c r="AF20" s="230"/>
      <c r="AG20" s="230"/>
      <c r="AH20" s="230"/>
      <c r="AI20" s="230"/>
      <c r="AJ20" s="59"/>
    </row>
    <row r="21" spans="1:36" ht="102.75" customHeight="1" x14ac:dyDescent="0.25">
      <c r="A21" s="461"/>
      <c r="B21" s="173" t="s">
        <v>113</v>
      </c>
      <c r="C21" s="230" t="s">
        <v>114</v>
      </c>
      <c r="D21" s="243" t="s">
        <v>115</v>
      </c>
      <c r="E21" s="230"/>
      <c r="F21" s="231">
        <v>42856</v>
      </c>
      <c r="G21" s="231">
        <v>44682</v>
      </c>
      <c r="H21" s="235" t="s">
        <v>116</v>
      </c>
      <c r="I21" s="240">
        <v>10000</v>
      </c>
      <c r="J21" s="244" t="s">
        <v>514</v>
      </c>
      <c r="K21" s="230"/>
      <c r="L21" s="230"/>
      <c r="M21" s="235"/>
      <c r="N21" s="221"/>
      <c r="O21" s="221"/>
      <c r="P21" s="221" t="s">
        <v>54</v>
      </c>
      <c r="Q21" s="221"/>
      <c r="R21" s="221"/>
      <c r="S21" s="237"/>
      <c r="T21" s="230" t="s">
        <v>757</v>
      </c>
      <c r="U21" s="230" t="s">
        <v>758</v>
      </c>
      <c r="V21" s="230" t="s">
        <v>759</v>
      </c>
      <c r="W21" s="230" t="s">
        <v>760</v>
      </c>
      <c r="X21" s="230"/>
      <c r="Y21" s="230"/>
      <c r="Z21" s="230"/>
      <c r="AA21" s="230"/>
      <c r="AB21" s="230"/>
      <c r="AC21" s="230"/>
      <c r="AD21" s="230"/>
      <c r="AE21" s="230"/>
      <c r="AF21" s="230"/>
      <c r="AG21" s="230"/>
      <c r="AH21" s="230"/>
      <c r="AI21" s="230"/>
      <c r="AJ21" s="59"/>
    </row>
    <row r="22" spans="1:36" ht="102.75" customHeight="1" x14ac:dyDescent="0.25">
      <c r="A22" s="461"/>
      <c r="B22" s="173" t="s">
        <v>122</v>
      </c>
      <c r="C22" s="221" t="s">
        <v>123</v>
      </c>
      <c r="D22" s="242" t="s">
        <v>124</v>
      </c>
      <c r="E22" s="221"/>
      <c r="F22" s="231">
        <v>42856</v>
      </c>
      <c r="G22" s="231">
        <v>44682</v>
      </c>
      <c r="H22" s="242" t="s">
        <v>125</v>
      </c>
      <c r="I22" s="233">
        <v>350000</v>
      </c>
      <c r="J22" s="234" t="s">
        <v>519</v>
      </c>
      <c r="K22" s="221"/>
      <c r="L22" s="221"/>
      <c r="M22" s="235" t="s">
        <v>130</v>
      </c>
      <c r="N22" s="221"/>
      <c r="O22" s="221"/>
      <c r="P22" s="221" t="s">
        <v>54</v>
      </c>
      <c r="Q22" s="221"/>
      <c r="R22" s="221"/>
      <c r="S22" s="237"/>
      <c r="T22" s="262" t="s">
        <v>761</v>
      </c>
      <c r="U22" s="221" t="s">
        <v>762</v>
      </c>
      <c r="V22" s="221" t="s">
        <v>763</v>
      </c>
      <c r="W22" s="221" t="s">
        <v>764</v>
      </c>
      <c r="X22" s="221"/>
      <c r="Y22" s="221"/>
      <c r="Z22" s="221"/>
      <c r="AA22" s="221"/>
      <c r="AB22" s="221"/>
      <c r="AC22" s="221"/>
      <c r="AD22" s="221"/>
      <c r="AE22" s="221"/>
      <c r="AF22" s="234" t="s">
        <v>765</v>
      </c>
      <c r="AG22" s="221"/>
      <c r="AH22" s="221"/>
      <c r="AI22" s="221"/>
      <c r="AJ22" s="59"/>
    </row>
    <row r="23" spans="1:36" ht="102.75" customHeight="1" x14ac:dyDescent="0.25">
      <c r="A23" s="461"/>
      <c r="B23" s="173" t="s">
        <v>132</v>
      </c>
      <c r="C23" s="221" t="s">
        <v>133</v>
      </c>
      <c r="D23" s="242" t="s">
        <v>134</v>
      </c>
      <c r="E23" s="221"/>
      <c r="F23" s="231">
        <v>42856</v>
      </c>
      <c r="G23" s="231">
        <v>44682</v>
      </c>
      <c r="H23" s="242" t="s">
        <v>125</v>
      </c>
      <c r="I23" s="233">
        <v>100000</v>
      </c>
      <c r="J23" s="234" t="s">
        <v>523</v>
      </c>
      <c r="K23" s="221"/>
      <c r="L23" s="221"/>
      <c r="M23" s="235" t="s">
        <v>138</v>
      </c>
      <c r="N23" s="221"/>
      <c r="O23" s="221"/>
      <c r="P23" s="221"/>
      <c r="Q23" s="221" t="s">
        <v>54</v>
      </c>
      <c r="R23" s="221"/>
      <c r="S23" s="237"/>
      <c r="T23" s="221" t="s">
        <v>766</v>
      </c>
      <c r="U23" s="221" t="s">
        <v>767</v>
      </c>
      <c r="V23" s="221" t="s">
        <v>768</v>
      </c>
      <c r="W23" s="230" t="s">
        <v>769</v>
      </c>
      <c r="X23" s="221"/>
      <c r="Y23" s="221"/>
      <c r="Z23" s="221"/>
      <c r="AA23" s="221"/>
      <c r="AB23" s="221"/>
      <c r="AC23" s="221"/>
      <c r="AD23" s="221"/>
      <c r="AE23" s="221"/>
      <c r="AF23" s="221"/>
      <c r="AG23" s="221"/>
      <c r="AH23" s="221"/>
      <c r="AI23" s="221"/>
      <c r="AJ23" s="59"/>
    </row>
    <row r="24" spans="1:36" ht="102.75" customHeight="1" x14ac:dyDescent="0.25">
      <c r="A24" s="461"/>
      <c r="B24" s="173" t="s">
        <v>139</v>
      </c>
      <c r="C24" s="221" t="s">
        <v>140</v>
      </c>
      <c r="D24" s="235" t="s">
        <v>141</v>
      </c>
      <c r="E24" s="221"/>
      <c r="F24" s="231">
        <v>42856</v>
      </c>
      <c r="G24" s="231">
        <v>44682</v>
      </c>
      <c r="H24" s="239" t="s">
        <v>60</v>
      </c>
      <c r="I24" s="240">
        <v>100000</v>
      </c>
      <c r="J24" s="234" t="s">
        <v>110</v>
      </c>
      <c r="K24" s="221"/>
      <c r="L24" s="221"/>
      <c r="M24" s="235"/>
      <c r="N24" s="221"/>
      <c r="O24" s="221"/>
      <c r="P24" s="221" t="s">
        <v>54</v>
      </c>
      <c r="Q24" s="221"/>
      <c r="R24" s="221"/>
      <c r="S24" s="237"/>
      <c r="T24" s="221" t="s">
        <v>770</v>
      </c>
      <c r="U24" s="221" t="s">
        <v>771</v>
      </c>
      <c r="V24" s="221" t="s">
        <v>772</v>
      </c>
      <c r="W24" s="230" t="s">
        <v>773</v>
      </c>
      <c r="X24" s="221"/>
      <c r="Y24" s="221"/>
      <c r="Z24" s="235" t="s">
        <v>774</v>
      </c>
      <c r="AA24" s="221"/>
      <c r="AB24" s="221"/>
      <c r="AC24" s="221"/>
      <c r="AD24" s="221"/>
      <c r="AE24" s="221"/>
      <c r="AF24" s="221"/>
      <c r="AG24" s="221"/>
      <c r="AH24" s="221"/>
      <c r="AI24" s="221"/>
      <c r="AJ24" s="59"/>
    </row>
    <row r="25" spans="1:36" ht="102.75" customHeight="1" x14ac:dyDescent="0.25">
      <c r="A25" s="461"/>
      <c r="B25" s="173" t="s">
        <v>143</v>
      </c>
      <c r="C25" s="221" t="s">
        <v>528</v>
      </c>
      <c r="D25" s="235" t="s">
        <v>145</v>
      </c>
      <c r="E25" s="221"/>
      <c r="F25" s="231">
        <v>42856</v>
      </c>
      <c r="G25" s="231">
        <v>44682</v>
      </c>
      <c r="H25" s="239" t="s">
        <v>60</v>
      </c>
      <c r="I25" s="240">
        <v>50000</v>
      </c>
      <c r="J25" s="234" t="s">
        <v>110</v>
      </c>
      <c r="K25" s="221"/>
      <c r="L25" s="221"/>
      <c r="M25" s="235"/>
      <c r="N25" s="221"/>
      <c r="O25" s="221"/>
      <c r="P25" s="221" t="s">
        <v>54</v>
      </c>
      <c r="Q25" s="221"/>
      <c r="R25" s="221"/>
      <c r="S25" s="237" t="s">
        <v>6</v>
      </c>
      <c r="T25" s="221" t="s">
        <v>775</v>
      </c>
      <c r="U25" s="221" t="s">
        <v>771</v>
      </c>
      <c r="V25" s="221" t="s">
        <v>776</v>
      </c>
      <c r="W25" s="230" t="s">
        <v>722</v>
      </c>
      <c r="X25" s="221" t="s">
        <v>777</v>
      </c>
      <c r="Y25" s="221"/>
      <c r="Z25" s="221"/>
      <c r="AA25" s="221"/>
      <c r="AB25" s="221"/>
      <c r="AC25" s="221"/>
      <c r="AD25" s="221"/>
      <c r="AE25" s="221"/>
      <c r="AF25" s="221"/>
      <c r="AG25" s="221"/>
      <c r="AH25" s="221"/>
      <c r="AI25" s="221"/>
      <c r="AJ25" s="59"/>
    </row>
    <row r="26" spans="1:36" ht="102.75" customHeight="1" x14ac:dyDescent="0.25">
      <c r="A26" s="460" t="s">
        <v>529</v>
      </c>
      <c r="B26" s="173" t="s">
        <v>149</v>
      </c>
      <c r="C26" s="230" t="s">
        <v>150</v>
      </c>
      <c r="D26" s="242" t="s">
        <v>151</v>
      </c>
      <c r="E26" s="235"/>
      <c r="F26" s="231">
        <v>42856</v>
      </c>
      <c r="G26" s="231">
        <v>44682</v>
      </c>
      <c r="H26" s="245" t="s">
        <v>152</v>
      </c>
      <c r="I26" s="233">
        <v>11000000</v>
      </c>
      <c r="J26" s="235" t="s">
        <v>153</v>
      </c>
      <c r="K26" s="230"/>
      <c r="L26" s="230"/>
      <c r="M26" s="235"/>
      <c r="N26" s="221"/>
      <c r="O26" s="221"/>
      <c r="P26" s="221"/>
      <c r="Q26" s="221" t="s">
        <v>54</v>
      </c>
      <c r="R26" s="221"/>
      <c r="S26" s="237"/>
      <c r="T26" s="230" t="s">
        <v>778</v>
      </c>
      <c r="U26" s="230" t="s">
        <v>779</v>
      </c>
      <c r="V26" s="230"/>
      <c r="W26" s="230" t="s">
        <v>780</v>
      </c>
      <c r="X26" s="230"/>
      <c r="Y26" s="230"/>
      <c r="Z26" s="230"/>
      <c r="AA26" s="230"/>
      <c r="AB26" s="230"/>
      <c r="AC26" s="230"/>
      <c r="AD26" s="230"/>
      <c r="AE26" s="230"/>
      <c r="AF26" s="230"/>
      <c r="AG26" s="230"/>
      <c r="AH26" s="230"/>
      <c r="AI26" s="230"/>
      <c r="AJ26" s="59"/>
    </row>
    <row r="27" spans="1:36" ht="102.75" customHeight="1" x14ac:dyDescent="0.25">
      <c r="A27" s="461"/>
      <c r="B27" s="173" t="s">
        <v>156</v>
      </c>
      <c r="C27" s="230" t="s">
        <v>157</v>
      </c>
      <c r="D27" s="242" t="s">
        <v>158</v>
      </c>
      <c r="E27" s="235"/>
      <c r="F27" s="231">
        <v>42856</v>
      </c>
      <c r="G27" s="231">
        <v>44682</v>
      </c>
      <c r="H27" s="245" t="s">
        <v>159</v>
      </c>
      <c r="I27" s="233">
        <v>5000000</v>
      </c>
      <c r="J27" s="235" t="s">
        <v>160</v>
      </c>
      <c r="K27" s="230"/>
      <c r="L27" s="230"/>
      <c r="M27" s="235"/>
      <c r="N27" s="221"/>
      <c r="O27" s="221"/>
      <c r="P27" s="221"/>
      <c r="Q27" s="221" t="s">
        <v>54</v>
      </c>
      <c r="R27" s="221"/>
      <c r="S27" s="237"/>
      <c r="T27" s="230" t="s">
        <v>781</v>
      </c>
      <c r="U27" s="230" t="s">
        <v>782</v>
      </c>
      <c r="V27" s="230" t="s">
        <v>783</v>
      </c>
      <c r="W27" s="230" t="s">
        <v>538</v>
      </c>
      <c r="X27" s="230" t="s">
        <v>784</v>
      </c>
      <c r="Y27" s="230"/>
      <c r="Z27" s="230"/>
      <c r="AA27" s="230"/>
      <c r="AB27" s="230"/>
      <c r="AC27" s="230"/>
      <c r="AD27" s="230"/>
      <c r="AE27" s="230"/>
      <c r="AF27" s="230"/>
      <c r="AG27" s="230"/>
      <c r="AH27" s="230"/>
      <c r="AI27" s="230"/>
      <c r="AJ27" s="59"/>
    </row>
    <row r="28" spans="1:36" ht="102.75" customHeight="1" x14ac:dyDescent="0.25">
      <c r="A28" s="461"/>
      <c r="B28" s="173" t="s">
        <v>163</v>
      </c>
      <c r="C28" s="230" t="s">
        <v>164</v>
      </c>
      <c r="D28" s="246" t="s">
        <v>165</v>
      </c>
      <c r="E28" s="235"/>
      <c r="F28" s="231">
        <v>42856</v>
      </c>
      <c r="G28" s="231">
        <v>44682</v>
      </c>
      <c r="H28" s="247" t="s">
        <v>166</v>
      </c>
      <c r="I28" s="248">
        <v>50000</v>
      </c>
      <c r="J28" s="235" t="s">
        <v>167</v>
      </c>
      <c r="K28" s="230"/>
      <c r="L28" s="230"/>
      <c r="M28" s="235"/>
      <c r="N28" s="221"/>
      <c r="O28" s="221"/>
      <c r="P28" s="221"/>
      <c r="Q28" s="221" t="s">
        <v>54</v>
      </c>
      <c r="R28" s="221"/>
      <c r="S28" s="237"/>
      <c r="T28" s="230" t="s">
        <v>785</v>
      </c>
      <c r="U28" s="230" t="s">
        <v>786</v>
      </c>
      <c r="V28" s="230" t="s">
        <v>787</v>
      </c>
      <c r="W28" s="230" t="s">
        <v>541</v>
      </c>
      <c r="X28" s="230"/>
      <c r="Y28" s="230"/>
      <c r="Z28" s="230"/>
      <c r="AA28" s="230"/>
      <c r="AB28" s="230"/>
      <c r="AC28" s="230"/>
      <c r="AD28" s="230"/>
      <c r="AE28" s="230"/>
      <c r="AF28" s="230"/>
      <c r="AG28" s="230"/>
      <c r="AH28" s="230"/>
      <c r="AI28" s="230"/>
      <c r="AJ28" s="59"/>
    </row>
    <row r="29" spans="1:36" ht="102.75" customHeight="1" x14ac:dyDescent="0.25">
      <c r="A29" s="461"/>
      <c r="B29" s="173" t="s">
        <v>170</v>
      </c>
      <c r="C29" s="230" t="s">
        <v>171</v>
      </c>
      <c r="D29" s="242" t="s">
        <v>172</v>
      </c>
      <c r="E29" s="234"/>
      <c r="F29" s="231">
        <v>42856</v>
      </c>
      <c r="G29" s="231">
        <v>44682</v>
      </c>
      <c r="H29" s="245" t="s">
        <v>173</v>
      </c>
      <c r="I29" s="233">
        <v>350000</v>
      </c>
      <c r="J29" s="234" t="s">
        <v>126</v>
      </c>
      <c r="K29" s="221"/>
      <c r="L29" s="221"/>
      <c r="M29" s="235" t="s">
        <v>176</v>
      </c>
      <c r="N29" s="221"/>
      <c r="O29" s="221"/>
      <c r="P29" s="221"/>
      <c r="Q29" s="221" t="s">
        <v>54</v>
      </c>
      <c r="R29" s="221"/>
      <c r="S29" s="237"/>
      <c r="T29" s="221" t="s">
        <v>788</v>
      </c>
      <c r="U29" s="221" t="s">
        <v>789</v>
      </c>
      <c r="V29" s="221" t="s">
        <v>790</v>
      </c>
      <c r="W29" s="221" t="s">
        <v>791</v>
      </c>
      <c r="X29" s="221" t="s">
        <v>790</v>
      </c>
      <c r="Y29" s="221"/>
      <c r="Z29" s="221"/>
      <c r="AA29" s="221"/>
      <c r="AB29" s="221"/>
      <c r="AC29" s="221"/>
      <c r="AD29" s="221"/>
      <c r="AE29" s="221"/>
      <c r="AF29" s="221" t="s">
        <v>792</v>
      </c>
      <c r="AG29" s="221"/>
      <c r="AH29" s="221"/>
      <c r="AI29" s="221"/>
      <c r="AJ29" s="59"/>
    </row>
    <row r="30" spans="1:36" ht="102.75" customHeight="1" x14ac:dyDescent="0.25">
      <c r="A30" s="461"/>
      <c r="B30" s="173" t="s">
        <v>177</v>
      </c>
      <c r="C30" s="230" t="s">
        <v>178</v>
      </c>
      <c r="D30" s="235" t="s">
        <v>179</v>
      </c>
      <c r="E30" s="234"/>
      <c r="F30" s="231">
        <v>42856</v>
      </c>
      <c r="G30" s="231">
        <v>44682</v>
      </c>
      <c r="H30" s="249" t="s">
        <v>793</v>
      </c>
      <c r="I30" s="240">
        <v>500000</v>
      </c>
      <c r="J30" s="234" t="s">
        <v>794</v>
      </c>
      <c r="K30" s="221"/>
      <c r="L30" s="221"/>
      <c r="M30" s="235" t="s">
        <v>548</v>
      </c>
      <c r="N30" s="221"/>
      <c r="O30" s="221"/>
      <c r="P30" s="221"/>
      <c r="Q30" s="221" t="s">
        <v>54</v>
      </c>
      <c r="R30" s="221"/>
      <c r="S30" s="237"/>
      <c r="T30" s="221" t="s">
        <v>795</v>
      </c>
      <c r="U30" s="221" t="s">
        <v>796</v>
      </c>
      <c r="V30" s="221"/>
      <c r="W30" s="221"/>
      <c r="X30" s="221" t="s">
        <v>797</v>
      </c>
      <c r="Y30" s="221"/>
      <c r="Z30" s="221"/>
      <c r="AA30" s="221"/>
      <c r="AB30" s="221"/>
      <c r="AC30" s="221"/>
      <c r="AD30" s="221"/>
      <c r="AE30" s="221"/>
      <c r="AF30" s="234"/>
      <c r="AG30" s="221"/>
      <c r="AH30" s="221"/>
      <c r="AI30" s="221"/>
      <c r="AJ30" s="59"/>
    </row>
    <row r="31" spans="1:36" ht="102.75" customHeight="1" x14ac:dyDescent="0.25">
      <c r="A31" s="461"/>
      <c r="B31" s="173" t="s">
        <v>185</v>
      </c>
      <c r="C31" s="230" t="s">
        <v>186</v>
      </c>
      <c r="D31" s="235" t="s">
        <v>187</v>
      </c>
      <c r="E31" s="234"/>
      <c r="F31" s="231">
        <v>42856</v>
      </c>
      <c r="G31" s="231">
        <v>44166</v>
      </c>
      <c r="H31" s="245" t="s">
        <v>201</v>
      </c>
      <c r="I31" s="240">
        <v>10000</v>
      </c>
      <c r="J31" s="234" t="s">
        <v>189</v>
      </c>
      <c r="K31" s="221"/>
      <c r="L31" s="221"/>
      <c r="M31" s="235" t="s">
        <v>553</v>
      </c>
      <c r="N31" s="221"/>
      <c r="O31" s="221"/>
      <c r="P31" s="221" t="s">
        <v>54</v>
      </c>
      <c r="Q31" s="221"/>
      <c r="R31" s="221"/>
      <c r="S31" s="237"/>
      <c r="T31" s="221" t="s">
        <v>798</v>
      </c>
      <c r="U31" s="221" t="s">
        <v>799</v>
      </c>
      <c r="V31" s="221" t="s">
        <v>800</v>
      </c>
      <c r="W31" s="221" t="s">
        <v>552</v>
      </c>
      <c r="X31" s="221" t="s">
        <v>801</v>
      </c>
      <c r="Y31" s="221"/>
      <c r="Z31" s="235" t="s">
        <v>802</v>
      </c>
      <c r="AA31" s="221"/>
      <c r="AB31" s="221"/>
      <c r="AC31" s="221" t="s">
        <v>803</v>
      </c>
      <c r="AD31" s="221"/>
      <c r="AE31" s="221"/>
      <c r="AF31" s="221" t="s">
        <v>804</v>
      </c>
      <c r="AG31" s="221"/>
      <c r="AH31" s="221"/>
      <c r="AI31" s="221"/>
      <c r="AJ31" s="59"/>
    </row>
    <row r="32" spans="1:36" ht="102.75" customHeight="1" x14ac:dyDescent="0.25">
      <c r="A32" s="461"/>
      <c r="B32" s="173" t="s">
        <v>192</v>
      </c>
      <c r="C32" s="230" t="s">
        <v>193</v>
      </c>
      <c r="D32" s="242" t="s">
        <v>556</v>
      </c>
      <c r="E32" s="234"/>
      <c r="F32" s="231">
        <v>42856</v>
      </c>
      <c r="G32" s="250">
        <v>44166</v>
      </c>
      <c r="H32" s="245" t="s">
        <v>201</v>
      </c>
      <c r="I32" s="233">
        <v>15000</v>
      </c>
      <c r="J32" s="234" t="s">
        <v>202</v>
      </c>
      <c r="K32" s="221"/>
      <c r="L32" s="221"/>
      <c r="M32" s="235" t="s">
        <v>200</v>
      </c>
      <c r="N32" s="221"/>
      <c r="O32" s="221"/>
      <c r="P32" s="221" t="s">
        <v>54</v>
      </c>
      <c r="Q32" s="221"/>
      <c r="R32" s="221"/>
      <c r="S32" s="237"/>
      <c r="T32" s="221" t="s">
        <v>805</v>
      </c>
      <c r="U32" s="221" t="s">
        <v>806</v>
      </c>
      <c r="V32" s="221" t="s">
        <v>807</v>
      </c>
      <c r="W32" s="221" t="s">
        <v>552</v>
      </c>
      <c r="X32" s="221"/>
      <c r="Y32" s="221"/>
      <c r="Z32" s="221"/>
      <c r="AA32" s="221"/>
      <c r="AB32" s="221"/>
      <c r="AC32" s="221" t="s">
        <v>803</v>
      </c>
      <c r="AD32" s="221"/>
      <c r="AE32" s="221"/>
      <c r="AF32" s="221" t="s">
        <v>808</v>
      </c>
      <c r="AG32" s="221"/>
      <c r="AH32" s="221"/>
      <c r="AI32" s="221"/>
      <c r="AJ32" s="59"/>
    </row>
    <row r="33" spans="1:36" ht="102.75" customHeight="1" x14ac:dyDescent="0.25">
      <c r="A33" s="461"/>
      <c r="B33" s="173" t="s">
        <v>204</v>
      </c>
      <c r="C33" s="230" t="s">
        <v>560</v>
      </c>
      <c r="D33" s="242" t="s">
        <v>206</v>
      </c>
      <c r="E33" s="234"/>
      <c r="F33" s="231">
        <v>42856</v>
      </c>
      <c r="G33" s="250">
        <v>44562</v>
      </c>
      <c r="H33" s="245" t="s">
        <v>152</v>
      </c>
      <c r="I33" s="233">
        <v>4000000</v>
      </c>
      <c r="J33" s="234" t="s">
        <v>207</v>
      </c>
      <c r="K33" s="221"/>
      <c r="L33" s="221"/>
      <c r="M33" s="235" t="s">
        <v>809</v>
      </c>
      <c r="N33" s="221"/>
      <c r="O33" s="221"/>
      <c r="P33" s="221"/>
      <c r="Q33" s="221" t="s">
        <v>54</v>
      </c>
      <c r="R33" s="221"/>
      <c r="S33" s="237"/>
      <c r="T33" s="221" t="s">
        <v>810</v>
      </c>
      <c r="U33" s="221" t="s">
        <v>811</v>
      </c>
      <c r="V33" s="221" t="s">
        <v>812</v>
      </c>
      <c r="W33" s="221" t="s">
        <v>813</v>
      </c>
      <c r="X33" s="221" t="s">
        <v>814</v>
      </c>
      <c r="Y33" s="221"/>
      <c r="Z33" s="221"/>
      <c r="AA33" s="221"/>
      <c r="AB33" s="221"/>
      <c r="AC33" s="221"/>
      <c r="AD33" s="221"/>
      <c r="AE33" s="221"/>
      <c r="AF33" s="234" t="s">
        <v>815</v>
      </c>
      <c r="AG33" s="221"/>
      <c r="AH33" s="221"/>
      <c r="AI33" s="221"/>
      <c r="AJ33" s="59"/>
    </row>
    <row r="34" spans="1:36" ht="102.75" customHeight="1" x14ac:dyDescent="0.25">
      <c r="A34" s="460" t="s">
        <v>562</v>
      </c>
      <c r="B34" s="173" t="s">
        <v>211</v>
      </c>
      <c r="C34" s="230" t="s">
        <v>565</v>
      </c>
      <c r="D34" s="251" t="s">
        <v>566</v>
      </c>
      <c r="E34" s="235"/>
      <c r="F34" s="231">
        <v>42856</v>
      </c>
      <c r="G34" s="231">
        <v>44682</v>
      </c>
      <c r="H34" s="235" t="s">
        <v>116</v>
      </c>
      <c r="I34" s="240">
        <v>0</v>
      </c>
      <c r="J34" s="235" t="s">
        <v>567</v>
      </c>
      <c r="K34" s="231"/>
      <c r="L34" s="231"/>
      <c r="M34" s="235" t="s">
        <v>218</v>
      </c>
      <c r="N34" s="221"/>
      <c r="O34" s="221"/>
      <c r="P34" s="221"/>
      <c r="Q34" s="221" t="s">
        <v>54</v>
      </c>
      <c r="R34" s="221"/>
      <c r="S34" s="237"/>
      <c r="T34" s="230" t="s">
        <v>816</v>
      </c>
      <c r="U34" s="230" t="s">
        <v>817</v>
      </c>
      <c r="V34" s="230"/>
      <c r="W34" s="230" t="s">
        <v>818</v>
      </c>
      <c r="X34" s="230"/>
      <c r="Y34" s="230"/>
      <c r="Z34" s="230"/>
      <c r="AA34" s="230"/>
      <c r="AB34" s="230"/>
      <c r="AC34" s="230"/>
      <c r="AD34" s="230"/>
      <c r="AE34" s="230"/>
      <c r="AF34" s="230" t="s">
        <v>819</v>
      </c>
      <c r="AG34" s="230"/>
      <c r="AH34" s="230"/>
      <c r="AI34" s="230"/>
      <c r="AJ34" s="59"/>
    </row>
    <row r="35" spans="1:36" ht="102.75" customHeight="1" x14ac:dyDescent="0.25">
      <c r="A35" s="461"/>
      <c r="B35" s="173" t="s">
        <v>219</v>
      </c>
      <c r="C35" s="230" t="s">
        <v>220</v>
      </c>
      <c r="D35" s="242" t="s">
        <v>221</v>
      </c>
      <c r="E35" s="235"/>
      <c r="F35" s="231">
        <v>42856</v>
      </c>
      <c r="G35" s="231">
        <v>44682</v>
      </c>
      <c r="H35" s="242" t="s">
        <v>222</v>
      </c>
      <c r="I35" s="233">
        <v>0</v>
      </c>
      <c r="J35" s="235" t="s">
        <v>228</v>
      </c>
      <c r="K35" s="235"/>
      <c r="L35" s="235"/>
      <c r="M35" s="235" t="s">
        <v>820</v>
      </c>
      <c r="N35" s="221"/>
      <c r="O35" s="221"/>
      <c r="P35" s="221"/>
      <c r="Q35" s="221" t="s">
        <v>54</v>
      </c>
      <c r="R35" s="221"/>
      <c r="S35" s="237"/>
      <c r="T35" s="230" t="s">
        <v>821</v>
      </c>
      <c r="U35" s="230" t="s">
        <v>822</v>
      </c>
      <c r="V35" s="230" t="s">
        <v>823</v>
      </c>
      <c r="W35" s="230" t="s">
        <v>824</v>
      </c>
      <c r="X35" s="230" t="s">
        <v>825</v>
      </c>
      <c r="Y35" s="230"/>
      <c r="Z35" s="230"/>
      <c r="AA35" s="230"/>
      <c r="AB35" s="230"/>
      <c r="AC35" s="230"/>
      <c r="AD35" s="230"/>
      <c r="AE35" s="230"/>
      <c r="AF35" s="251" t="s">
        <v>826</v>
      </c>
      <c r="AG35" s="230"/>
      <c r="AH35" s="230"/>
      <c r="AI35" s="230"/>
      <c r="AJ35" s="59"/>
    </row>
    <row r="36" spans="1:36" ht="102.75" customHeight="1" x14ac:dyDescent="0.25">
      <c r="A36" s="461"/>
      <c r="B36" s="173" t="s">
        <v>230</v>
      </c>
      <c r="C36" s="230" t="s">
        <v>231</v>
      </c>
      <c r="D36" s="242" t="s">
        <v>172</v>
      </c>
      <c r="E36" s="235"/>
      <c r="F36" s="231">
        <v>42856</v>
      </c>
      <c r="G36" s="231">
        <v>44682</v>
      </c>
      <c r="H36" s="242" t="s">
        <v>232</v>
      </c>
      <c r="I36" s="233">
        <v>0</v>
      </c>
      <c r="J36" s="235" t="s">
        <v>575</v>
      </c>
      <c r="K36" s="231"/>
      <c r="L36" s="231"/>
      <c r="M36" s="235" t="s">
        <v>218</v>
      </c>
      <c r="N36" s="221"/>
      <c r="O36" s="221"/>
      <c r="P36" s="221" t="s">
        <v>54</v>
      </c>
      <c r="Q36" s="221"/>
      <c r="R36" s="221"/>
      <c r="S36" s="237"/>
      <c r="T36" s="221" t="s">
        <v>788</v>
      </c>
      <c r="U36" s="230" t="s">
        <v>827</v>
      </c>
      <c r="V36" s="230"/>
      <c r="W36" s="230"/>
      <c r="X36" s="230" t="s">
        <v>828</v>
      </c>
      <c r="Y36" s="230"/>
      <c r="Z36" s="230"/>
      <c r="AA36" s="230"/>
      <c r="AB36" s="230"/>
      <c r="AC36" s="230"/>
      <c r="AD36" s="230"/>
      <c r="AE36" s="230"/>
      <c r="AF36" s="230" t="s">
        <v>829</v>
      </c>
      <c r="AG36" s="230"/>
      <c r="AH36" s="230"/>
      <c r="AI36" s="230"/>
      <c r="AJ36" s="59"/>
    </row>
    <row r="37" spans="1:36" ht="102.75" customHeight="1" x14ac:dyDescent="0.25">
      <c r="A37" s="461"/>
      <c r="B37" s="173" t="s">
        <v>236</v>
      </c>
      <c r="C37" s="230" t="s">
        <v>578</v>
      </c>
      <c r="D37" s="242" t="s">
        <v>179</v>
      </c>
      <c r="E37" s="235"/>
      <c r="F37" s="231">
        <v>42856</v>
      </c>
      <c r="G37" s="231">
        <v>44682</v>
      </c>
      <c r="H37" s="242" t="s">
        <v>232</v>
      </c>
      <c r="I37" s="233">
        <v>0</v>
      </c>
      <c r="J37" s="235" t="s">
        <v>238</v>
      </c>
      <c r="K37" s="231"/>
      <c r="L37" s="231"/>
      <c r="M37" s="235" t="s">
        <v>218</v>
      </c>
      <c r="N37" s="221"/>
      <c r="O37" s="221"/>
      <c r="P37" s="221"/>
      <c r="Q37" s="221" t="s">
        <v>54</v>
      </c>
      <c r="R37" s="221"/>
      <c r="S37" s="237"/>
      <c r="T37" s="230" t="s">
        <v>830</v>
      </c>
      <c r="U37" s="230" t="s">
        <v>831</v>
      </c>
      <c r="V37" s="230"/>
      <c r="W37" s="230" t="s">
        <v>832</v>
      </c>
      <c r="X37" s="230"/>
      <c r="Y37" s="230"/>
      <c r="Z37" s="230"/>
      <c r="AA37" s="230"/>
      <c r="AB37" s="230"/>
      <c r="AC37" s="230"/>
      <c r="AD37" s="230"/>
      <c r="AE37" s="230"/>
      <c r="AF37" s="230" t="s">
        <v>833</v>
      </c>
      <c r="AG37" s="230"/>
      <c r="AH37" s="230"/>
      <c r="AI37" s="230"/>
      <c r="AJ37" s="59"/>
    </row>
    <row r="38" spans="1:36" ht="102.75" customHeight="1" x14ac:dyDescent="0.25">
      <c r="A38" s="460" t="s">
        <v>579</v>
      </c>
      <c r="B38" s="173" t="s">
        <v>241</v>
      </c>
      <c r="C38" s="230" t="s">
        <v>581</v>
      </c>
      <c r="D38" s="242" t="s">
        <v>243</v>
      </c>
      <c r="E38" s="235"/>
      <c r="F38" s="231">
        <v>43466</v>
      </c>
      <c r="G38" s="231">
        <v>44013</v>
      </c>
      <c r="H38" s="245" t="s">
        <v>246</v>
      </c>
      <c r="I38" s="233">
        <v>8000</v>
      </c>
      <c r="J38" s="235" t="s">
        <v>582</v>
      </c>
      <c r="K38" s="231"/>
      <c r="L38" s="231"/>
      <c r="M38" s="235"/>
      <c r="N38" s="221"/>
      <c r="O38" s="221"/>
      <c r="P38" s="221" t="s">
        <v>54</v>
      </c>
      <c r="Q38" s="221"/>
      <c r="R38" s="221"/>
      <c r="S38" s="237"/>
      <c r="T38" s="230" t="s">
        <v>834</v>
      </c>
      <c r="U38" s="230"/>
      <c r="V38" s="230" t="s">
        <v>835</v>
      </c>
      <c r="W38" s="230" t="s">
        <v>836</v>
      </c>
      <c r="X38" s="230" t="s">
        <v>837</v>
      </c>
      <c r="Y38" s="230"/>
      <c r="Z38" s="230"/>
      <c r="AA38" s="230"/>
      <c r="AB38" s="230"/>
      <c r="AC38" s="259">
        <v>44470</v>
      </c>
      <c r="AD38" s="230"/>
      <c r="AE38" s="230"/>
      <c r="AF38" s="235" t="s">
        <v>582</v>
      </c>
      <c r="AG38" s="230"/>
      <c r="AH38" s="230"/>
      <c r="AI38" s="230"/>
      <c r="AJ38" s="59"/>
    </row>
    <row r="39" spans="1:36" ht="102.75" customHeight="1" x14ac:dyDescent="0.25">
      <c r="A39" s="461"/>
      <c r="B39" s="173" t="s">
        <v>247</v>
      </c>
      <c r="C39" s="230" t="s">
        <v>248</v>
      </c>
      <c r="D39" s="252" t="s">
        <v>249</v>
      </c>
      <c r="E39" s="235"/>
      <c r="F39" s="231">
        <v>42856</v>
      </c>
      <c r="G39" s="231">
        <v>44317</v>
      </c>
      <c r="H39" s="245" t="s">
        <v>250</v>
      </c>
      <c r="I39" s="233">
        <v>2000000</v>
      </c>
      <c r="J39" s="235" t="s">
        <v>588</v>
      </c>
      <c r="K39" s="235"/>
      <c r="L39" s="253"/>
      <c r="M39" s="235" t="s">
        <v>838</v>
      </c>
      <c r="N39" s="221"/>
      <c r="O39" s="221"/>
      <c r="P39" s="221"/>
      <c r="Q39" s="221" t="s">
        <v>54</v>
      </c>
      <c r="R39" s="221"/>
      <c r="S39" s="237"/>
      <c r="T39" s="230" t="s">
        <v>839</v>
      </c>
      <c r="U39" s="251" t="s">
        <v>840</v>
      </c>
      <c r="V39" s="230" t="s">
        <v>841</v>
      </c>
      <c r="W39" s="230" t="s">
        <v>842</v>
      </c>
      <c r="X39" s="230" t="s">
        <v>843</v>
      </c>
      <c r="Y39" s="230" t="s">
        <v>844</v>
      </c>
      <c r="Z39" s="230"/>
      <c r="AA39" s="230"/>
      <c r="AB39" s="230"/>
      <c r="AC39" s="230"/>
      <c r="AD39" s="230"/>
      <c r="AE39" s="230"/>
      <c r="AF39" s="230" t="s">
        <v>845</v>
      </c>
      <c r="AG39" s="230"/>
      <c r="AH39" s="230"/>
      <c r="AI39" s="230"/>
      <c r="AJ39" s="59"/>
    </row>
    <row r="40" spans="1:36" ht="102.75" customHeight="1" x14ac:dyDescent="0.25">
      <c r="A40" s="461"/>
      <c r="B40" s="173" t="s">
        <v>258</v>
      </c>
      <c r="C40" s="230" t="s">
        <v>259</v>
      </c>
      <c r="D40" s="252" t="s">
        <v>260</v>
      </c>
      <c r="E40" s="235"/>
      <c r="F40" s="231">
        <v>42856</v>
      </c>
      <c r="G40" s="231">
        <v>44682</v>
      </c>
      <c r="H40" s="245" t="s">
        <v>250</v>
      </c>
      <c r="I40" s="233">
        <v>0</v>
      </c>
      <c r="J40" s="233" t="s">
        <v>594</v>
      </c>
      <c r="K40" s="231"/>
      <c r="L40" s="231"/>
      <c r="M40" s="235" t="s">
        <v>846</v>
      </c>
      <c r="N40" s="221"/>
      <c r="O40" s="221"/>
      <c r="P40" s="221"/>
      <c r="Q40" s="221" t="s">
        <v>54</v>
      </c>
      <c r="R40" s="221"/>
      <c r="S40" s="237"/>
      <c r="T40" s="230" t="s">
        <v>847</v>
      </c>
      <c r="U40" s="251" t="s">
        <v>840</v>
      </c>
      <c r="V40" s="230" t="s">
        <v>841</v>
      </c>
      <c r="W40" s="230" t="s">
        <v>842</v>
      </c>
      <c r="X40" s="230" t="s">
        <v>843</v>
      </c>
      <c r="Y40" s="230"/>
      <c r="Z40" s="230"/>
      <c r="AA40" s="230"/>
      <c r="AB40" s="230"/>
      <c r="AC40" s="230"/>
      <c r="AD40" s="230"/>
      <c r="AE40" s="230"/>
      <c r="AF40" s="230" t="s">
        <v>845</v>
      </c>
      <c r="AG40" s="230"/>
      <c r="AH40" s="230"/>
      <c r="AI40" s="230"/>
      <c r="AJ40" s="59"/>
    </row>
    <row r="41" spans="1:36" ht="102.75" customHeight="1" x14ac:dyDescent="0.25">
      <c r="A41" s="461"/>
      <c r="B41" s="173" t="s">
        <v>267</v>
      </c>
      <c r="C41" s="230" t="s">
        <v>268</v>
      </c>
      <c r="D41" s="235" t="s">
        <v>269</v>
      </c>
      <c r="E41" s="235"/>
      <c r="F41" s="231">
        <v>42856</v>
      </c>
      <c r="G41" s="231">
        <v>44682</v>
      </c>
      <c r="H41" s="231" t="s">
        <v>598</v>
      </c>
      <c r="I41" s="240">
        <v>0</v>
      </c>
      <c r="J41" s="235" t="s">
        <v>848</v>
      </c>
      <c r="K41" s="231"/>
      <c r="L41" s="231"/>
      <c r="M41" s="235" t="s">
        <v>218</v>
      </c>
      <c r="N41" s="221"/>
      <c r="O41" s="221"/>
      <c r="P41" s="221"/>
      <c r="Q41" s="221" t="s">
        <v>54</v>
      </c>
      <c r="R41" s="221"/>
      <c r="S41" s="237"/>
      <c r="T41" s="230" t="s">
        <v>849</v>
      </c>
      <c r="U41" s="230" t="s">
        <v>850</v>
      </c>
      <c r="V41" s="230" t="s">
        <v>851</v>
      </c>
      <c r="W41" s="230" t="s">
        <v>852</v>
      </c>
      <c r="X41" s="230" t="s">
        <v>853</v>
      </c>
      <c r="Y41" s="230"/>
      <c r="Z41" s="230"/>
      <c r="AA41" s="230"/>
      <c r="AB41" s="230"/>
      <c r="AC41" s="230"/>
      <c r="AD41" s="230"/>
      <c r="AE41" s="230"/>
      <c r="AF41" s="230" t="s">
        <v>854</v>
      </c>
      <c r="AG41" s="230"/>
      <c r="AH41" s="230"/>
      <c r="AI41" s="230"/>
      <c r="AJ41" s="59"/>
    </row>
    <row r="42" spans="1:36" ht="102.75" customHeight="1" x14ac:dyDescent="0.25">
      <c r="A42" s="461"/>
      <c r="B42" s="173" t="s">
        <v>276</v>
      </c>
      <c r="C42" s="230" t="s">
        <v>277</v>
      </c>
      <c r="D42" s="243" t="s">
        <v>260</v>
      </c>
      <c r="E42" s="235"/>
      <c r="F42" s="231">
        <v>42856</v>
      </c>
      <c r="G42" s="231">
        <v>44682</v>
      </c>
      <c r="H42" s="235" t="s">
        <v>116</v>
      </c>
      <c r="I42" s="240">
        <v>4000000</v>
      </c>
      <c r="J42" s="235" t="s">
        <v>602</v>
      </c>
      <c r="K42" s="231"/>
      <c r="L42" s="231"/>
      <c r="M42" s="235"/>
      <c r="N42" s="221"/>
      <c r="O42" s="221"/>
      <c r="P42" s="221"/>
      <c r="Q42" s="221" t="s">
        <v>54</v>
      </c>
      <c r="R42" s="221"/>
      <c r="S42" s="237"/>
      <c r="T42" s="230" t="s">
        <v>855</v>
      </c>
      <c r="U42" s="230" t="s">
        <v>856</v>
      </c>
      <c r="V42" s="230" t="s">
        <v>857</v>
      </c>
      <c r="W42" s="230" t="s">
        <v>818</v>
      </c>
      <c r="X42" s="230" t="s">
        <v>858</v>
      </c>
      <c r="Y42" s="230" t="s">
        <v>859</v>
      </c>
      <c r="Z42" s="243" t="s">
        <v>860</v>
      </c>
      <c r="AA42" s="230"/>
      <c r="AB42" s="230"/>
      <c r="AC42" s="230"/>
      <c r="AD42" s="230"/>
      <c r="AE42" s="230"/>
      <c r="AF42" s="230"/>
      <c r="AG42" s="230"/>
      <c r="AH42" s="230"/>
      <c r="AI42" s="230"/>
      <c r="AJ42" s="59"/>
    </row>
    <row r="43" spans="1:36" ht="102.75" customHeight="1" x14ac:dyDescent="0.25">
      <c r="A43" s="461"/>
      <c r="B43" s="173" t="s">
        <v>280</v>
      </c>
      <c r="C43" s="230" t="s">
        <v>861</v>
      </c>
      <c r="D43" s="243"/>
      <c r="E43" s="235"/>
      <c r="F43" s="231"/>
      <c r="G43" s="231"/>
      <c r="H43" s="235"/>
      <c r="I43" s="240"/>
      <c r="J43" s="235"/>
      <c r="K43" s="231"/>
      <c r="L43" s="231"/>
      <c r="M43" s="235"/>
      <c r="N43" s="221"/>
      <c r="O43" s="221"/>
      <c r="P43" s="221"/>
      <c r="Q43" s="221"/>
      <c r="R43" s="221"/>
      <c r="S43" s="237"/>
      <c r="T43" s="230"/>
      <c r="U43" s="230"/>
      <c r="V43" s="230"/>
      <c r="W43" s="230"/>
      <c r="X43" s="230"/>
      <c r="Y43" s="230"/>
      <c r="Z43" s="230"/>
      <c r="AA43" s="230"/>
      <c r="AB43" s="230"/>
      <c r="AC43" s="230"/>
      <c r="AD43" s="230"/>
      <c r="AE43" s="230"/>
      <c r="AF43" s="230"/>
      <c r="AG43" s="230"/>
      <c r="AH43" s="230"/>
      <c r="AI43" s="230"/>
      <c r="AJ43" s="59"/>
    </row>
    <row r="44" spans="1:36" ht="102.75" customHeight="1" x14ac:dyDescent="0.25">
      <c r="A44" s="461"/>
      <c r="B44" s="173" t="s">
        <v>285</v>
      </c>
      <c r="C44" s="230" t="s">
        <v>292</v>
      </c>
      <c r="D44" s="242" t="s">
        <v>287</v>
      </c>
      <c r="E44" s="235"/>
      <c r="F44" s="231">
        <v>42856</v>
      </c>
      <c r="G44" s="231">
        <v>44682</v>
      </c>
      <c r="H44" s="242" t="s">
        <v>291</v>
      </c>
      <c r="I44" s="233">
        <v>700000</v>
      </c>
      <c r="J44" s="235" t="s">
        <v>289</v>
      </c>
      <c r="K44" s="231"/>
      <c r="L44" s="231"/>
      <c r="M44" s="235"/>
      <c r="N44" s="221"/>
      <c r="O44" s="221"/>
      <c r="P44" s="221" t="s">
        <v>54</v>
      </c>
      <c r="Q44" s="221"/>
      <c r="R44" s="221"/>
      <c r="S44" s="237"/>
      <c r="T44" s="230" t="s">
        <v>862</v>
      </c>
      <c r="U44" s="230" t="s">
        <v>863</v>
      </c>
      <c r="V44" s="230" t="s">
        <v>864</v>
      </c>
      <c r="W44" s="230" t="s">
        <v>865</v>
      </c>
      <c r="X44" s="230"/>
      <c r="Y44" s="230"/>
      <c r="Z44" s="230"/>
      <c r="AA44" s="230"/>
      <c r="AB44" s="230"/>
      <c r="AC44" s="230"/>
      <c r="AD44" s="230"/>
      <c r="AE44" s="230"/>
      <c r="AF44" s="230"/>
      <c r="AG44" s="230"/>
      <c r="AH44" s="230"/>
      <c r="AI44" s="230"/>
      <c r="AJ44" s="59"/>
    </row>
    <row r="45" spans="1:36" ht="102.75" customHeight="1" x14ac:dyDescent="0.25">
      <c r="A45" s="461"/>
      <c r="B45" s="173" t="s">
        <v>293</v>
      </c>
      <c r="C45" s="230" t="s">
        <v>294</v>
      </c>
      <c r="D45" s="235" t="s">
        <v>172</v>
      </c>
      <c r="E45" s="235"/>
      <c r="F45" s="231">
        <v>42856</v>
      </c>
      <c r="G45" s="231">
        <v>44682</v>
      </c>
      <c r="H45" s="245" t="s">
        <v>173</v>
      </c>
      <c r="I45" s="240">
        <v>350000</v>
      </c>
      <c r="J45" s="235" t="s">
        <v>866</v>
      </c>
      <c r="K45" s="231"/>
      <c r="L45" s="231"/>
      <c r="M45" s="235" t="s">
        <v>176</v>
      </c>
      <c r="N45" s="221"/>
      <c r="O45" s="221"/>
      <c r="P45" s="221"/>
      <c r="Q45" s="221" t="s">
        <v>54</v>
      </c>
      <c r="R45" s="221"/>
      <c r="S45" s="237"/>
      <c r="T45" s="230" t="s">
        <v>867</v>
      </c>
      <c r="U45" s="230" t="s">
        <v>868</v>
      </c>
      <c r="V45" s="230" t="s">
        <v>869</v>
      </c>
      <c r="W45" s="230" t="s">
        <v>791</v>
      </c>
      <c r="X45" s="230"/>
      <c r="Y45" s="230"/>
      <c r="Z45" s="230"/>
      <c r="AA45" s="230"/>
      <c r="AB45" s="230"/>
      <c r="AC45" s="230"/>
      <c r="AD45" s="230"/>
      <c r="AE45" s="230"/>
      <c r="AF45" s="230"/>
      <c r="AG45" s="230"/>
      <c r="AH45" s="230"/>
      <c r="AI45" s="230"/>
      <c r="AJ45" s="59"/>
    </row>
    <row r="46" spans="1:36" ht="102.75" customHeight="1" x14ac:dyDescent="0.25">
      <c r="A46" s="461"/>
      <c r="B46" s="173" t="s">
        <v>298</v>
      </c>
      <c r="C46" s="230" t="s">
        <v>299</v>
      </c>
      <c r="D46" s="242" t="s">
        <v>615</v>
      </c>
      <c r="E46" s="235"/>
      <c r="F46" s="231">
        <v>42856</v>
      </c>
      <c r="G46" s="231">
        <v>44682</v>
      </c>
      <c r="H46" s="245" t="s">
        <v>159</v>
      </c>
      <c r="I46" s="233">
        <v>1500000</v>
      </c>
      <c r="J46" s="235" t="s">
        <v>616</v>
      </c>
      <c r="K46" s="231"/>
      <c r="L46" s="231"/>
      <c r="M46" s="235"/>
      <c r="N46" s="221"/>
      <c r="O46" s="221"/>
      <c r="P46" s="221" t="s">
        <v>54</v>
      </c>
      <c r="Q46" s="221"/>
      <c r="R46" s="221"/>
      <c r="S46" s="237"/>
      <c r="T46" s="251" t="s">
        <v>870</v>
      </c>
      <c r="U46" s="230" t="s">
        <v>871</v>
      </c>
      <c r="V46" s="230" t="s">
        <v>872</v>
      </c>
      <c r="W46" s="230" t="s">
        <v>538</v>
      </c>
      <c r="X46" s="230"/>
      <c r="Y46" s="230"/>
      <c r="Z46" s="230"/>
      <c r="AA46" s="230"/>
      <c r="AB46" s="230"/>
      <c r="AC46" s="230"/>
      <c r="AD46" s="251" t="s">
        <v>873</v>
      </c>
      <c r="AE46" s="230"/>
      <c r="AF46" s="230" t="s">
        <v>874</v>
      </c>
      <c r="AG46" s="230"/>
      <c r="AH46" s="230"/>
      <c r="AI46" s="230"/>
      <c r="AJ46" s="59"/>
    </row>
    <row r="47" spans="1:36" ht="102.75" customHeight="1" x14ac:dyDescent="0.25">
      <c r="A47" s="460" t="s">
        <v>617</v>
      </c>
      <c r="B47" s="173" t="s">
        <v>304</v>
      </c>
      <c r="C47" s="230" t="s">
        <v>305</v>
      </c>
      <c r="D47" s="242" t="s">
        <v>620</v>
      </c>
      <c r="E47" s="235"/>
      <c r="F47" s="231">
        <v>42856</v>
      </c>
      <c r="G47" s="231">
        <v>44682</v>
      </c>
      <c r="H47" s="235" t="s">
        <v>291</v>
      </c>
      <c r="I47" s="233">
        <v>150000</v>
      </c>
      <c r="J47" s="235" t="s">
        <v>308</v>
      </c>
      <c r="K47" s="231"/>
      <c r="L47" s="231"/>
      <c r="M47" s="235"/>
      <c r="N47" s="221"/>
      <c r="O47" s="221"/>
      <c r="P47" s="221" t="s">
        <v>54</v>
      </c>
      <c r="Q47" s="221"/>
      <c r="R47" s="221"/>
      <c r="S47" s="237"/>
      <c r="T47" s="230" t="s">
        <v>875</v>
      </c>
      <c r="U47" s="230" t="s">
        <v>876</v>
      </c>
      <c r="V47" s="230" t="s">
        <v>877</v>
      </c>
      <c r="W47" s="230" t="s">
        <v>865</v>
      </c>
      <c r="X47" s="230"/>
      <c r="Y47" s="230"/>
      <c r="Z47" s="230"/>
      <c r="AA47" s="230"/>
      <c r="AB47" s="230"/>
      <c r="AC47" s="230"/>
      <c r="AD47" s="230"/>
      <c r="AE47" s="230"/>
      <c r="AF47" s="230"/>
      <c r="AG47" s="230"/>
      <c r="AH47" s="230"/>
      <c r="AI47" s="230"/>
      <c r="AJ47" s="59"/>
    </row>
    <row r="48" spans="1:36" s="226" customFormat="1" ht="102.75" customHeight="1" x14ac:dyDescent="0.25">
      <c r="A48" s="461"/>
      <c r="B48" s="223" t="s">
        <v>309</v>
      </c>
      <c r="C48" s="255" t="s">
        <v>625</v>
      </c>
      <c r="D48" s="252" t="s">
        <v>260</v>
      </c>
      <c r="E48" s="242"/>
      <c r="F48" s="245">
        <v>42856</v>
      </c>
      <c r="G48" s="245">
        <v>44682</v>
      </c>
      <c r="H48" s="242" t="s">
        <v>270</v>
      </c>
      <c r="I48" s="233">
        <v>0</v>
      </c>
      <c r="J48" s="242" t="s">
        <v>311</v>
      </c>
      <c r="K48" s="242"/>
      <c r="L48" s="242"/>
      <c r="M48" s="242" t="s">
        <v>878</v>
      </c>
      <c r="N48" s="256"/>
      <c r="O48" s="256"/>
      <c r="P48" s="256" t="s">
        <v>54</v>
      </c>
      <c r="Q48" s="256"/>
      <c r="R48" s="256"/>
      <c r="S48" s="257" t="s">
        <v>6</v>
      </c>
      <c r="T48" s="255" t="s">
        <v>879</v>
      </c>
      <c r="U48" s="261" t="s">
        <v>880</v>
      </c>
      <c r="V48" s="255" t="s">
        <v>881</v>
      </c>
      <c r="W48" s="255" t="s">
        <v>882</v>
      </c>
      <c r="X48" s="255" t="s">
        <v>883</v>
      </c>
      <c r="Y48" s="255" t="s">
        <v>884</v>
      </c>
      <c r="Z48" s="255"/>
      <c r="AA48" s="255"/>
      <c r="AB48" s="255"/>
      <c r="AC48" s="255"/>
      <c r="AD48" s="255"/>
      <c r="AE48" s="255"/>
      <c r="AF48" s="255" t="s">
        <v>885</v>
      </c>
      <c r="AG48" s="255"/>
      <c r="AH48" s="255"/>
      <c r="AI48" s="255"/>
    </row>
    <row r="49" spans="1:36" s="226" customFormat="1" ht="102.75" customHeight="1" x14ac:dyDescent="0.25">
      <c r="A49" s="461"/>
      <c r="B49" s="223" t="s">
        <v>314</v>
      </c>
      <c r="C49" s="255" t="s">
        <v>315</v>
      </c>
      <c r="D49" s="252" t="s">
        <v>260</v>
      </c>
      <c r="E49" s="242"/>
      <c r="F49" s="245">
        <v>42856</v>
      </c>
      <c r="G49" s="245">
        <v>44682</v>
      </c>
      <c r="H49" s="242" t="s">
        <v>250</v>
      </c>
      <c r="I49" s="233">
        <v>0</v>
      </c>
      <c r="J49" s="242" t="s">
        <v>629</v>
      </c>
      <c r="K49" s="245"/>
      <c r="L49" s="245"/>
      <c r="M49" s="242" t="s">
        <v>886</v>
      </c>
      <c r="N49" s="256"/>
      <c r="O49" s="256"/>
      <c r="P49" s="256"/>
      <c r="Q49" s="256" t="s">
        <v>54</v>
      </c>
      <c r="R49" s="256"/>
      <c r="S49" s="257"/>
      <c r="T49" s="255" t="s">
        <v>887</v>
      </c>
      <c r="U49" s="255" t="s">
        <v>888</v>
      </c>
      <c r="V49" s="255" t="s">
        <v>889</v>
      </c>
      <c r="W49" s="255" t="s">
        <v>842</v>
      </c>
      <c r="X49" s="255" t="s">
        <v>890</v>
      </c>
      <c r="Y49" s="255" t="s">
        <v>891</v>
      </c>
      <c r="Z49" s="255"/>
      <c r="AA49" s="255"/>
      <c r="AB49" s="255"/>
      <c r="AC49" s="255"/>
      <c r="AD49" s="255"/>
      <c r="AE49" s="255"/>
      <c r="AF49" s="255" t="s">
        <v>892</v>
      </c>
      <c r="AG49" s="255"/>
      <c r="AH49" s="255"/>
      <c r="AI49" s="255"/>
    </row>
    <row r="50" spans="1:36" ht="102.75" customHeight="1" x14ac:dyDescent="0.25">
      <c r="A50" s="461"/>
      <c r="B50" s="173" t="s">
        <v>324</v>
      </c>
      <c r="C50" s="230" t="s">
        <v>325</v>
      </c>
      <c r="D50" s="252" t="s">
        <v>260</v>
      </c>
      <c r="E50" s="235"/>
      <c r="F50" s="231">
        <v>42856</v>
      </c>
      <c r="G50" s="231">
        <v>44682</v>
      </c>
      <c r="H50" s="235" t="s">
        <v>326</v>
      </c>
      <c r="I50" s="240">
        <v>0</v>
      </c>
      <c r="J50" s="235" t="s">
        <v>328</v>
      </c>
      <c r="K50" s="231"/>
      <c r="L50" s="231"/>
      <c r="M50" s="235" t="s">
        <v>893</v>
      </c>
      <c r="N50" s="221"/>
      <c r="O50" s="221"/>
      <c r="P50" s="221"/>
      <c r="Q50" s="221" t="s">
        <v>54</v>
      </c>
      <c r="R50" s="221"/>
      <c r="S50" s="237"/>
      <c r="T50" s="230" t="s">
        <v>894</v>
      </c>
      <c r="U50" s="230" t="s">
        <v>895</v>
      </c>
      <c r="V50" s="230"/>
      <c r="W50" s="230" t="s">
        <v>896</v>
      </c>
      <c r="X50" s="230"/>
      <c r="Y50" s="230"/>
      <c r="Z50" s="230"/>
      <c r="AA50" s="230"/>
      <c r="AB50" s="230"/>
      <c r="AC50" s="230"/>
      <c r="AD50" s="230"/>
      <c r="AE50" s="230"/>
      <c r="AF50" s="260" t="s">
        <v>897</v>
      </c>
      <c r="AG50" s="230"/>
      <c r="AH50" s="230"/>
      <c r="AI50" s="230"/>
      <c r="AJ50" s="59"/>
    </row>
    <row r="51" spans="1:36" ht="102.75" customHeight="1" x14ac:dyDescent="0.25">
      <c r="A51" s="461"/>
      <c r="B51" s="173" t="s">
        <v>704</v>
      </c>
      <c r="C51" s="230" t="s">
        <v>705</v>
      </c>
      <c r="D51" s="252" t="s">
        <v>706</v>
      </c>
      <c r="E51" s="235"/>
      <c r="F51" s="231">
        <v>43770</v>
      </c>
      <c r="G51" s="231">
        <v>44682</v>
      </c>
      <c r="H51" s="235" t="s">
        <v>707</v>
      </c>
      <c r="I51" s="240">
        <v>0</v>
      </c>
      <c r="J51" s="235" t="s">
        <v>898</v>
      </c>
      <c r="K51" s="231"/>
      <c r="L51" s="231"/>
      <c r="M51" s="235" t="s">
        <v>899</v>
      </c>
      <c r="N51" s="221"/>
      <c r="O51" s="221"/>
      <c r="P51" s="221" t="s">
        <v>54</v>
      </c>
      <c r="Q51" s="221"/>
      <c r="R51" s="221"/>
      <c r="S51" s="237"/>
      <c r="T51" s="230" t="s">
        <v>900</v>
      </c>
      <c r="U51" s="230" t="s">
        <v>901</v>
      </c>
      <c r="V51" s="230" t="s">
        <v>902</v>
      </c>
      <c r="W51" s="230" t="s">
        <v>903</v>
      </c>
      <c r="X51" s="230" t="s">
        <v>904</v>
      </c>
      <c r="Y51" s="230" t="s">
        <v>905</v>
      </c>
      <c r="Z51" s="230" t="s">
        <v>906</v>
      </c>
      <c r="AA51" s="230"/>
      <c r="AB51" s="230"/>
      <c r="AC51" s="230"/>
      <c r="AD51" s="230"/>
      <c r="AE51" s="230"/>
      <c r="AF51" s="230"/>
      <c r="AG51" s="230"/>
      <c r="AH51" s="230"/>
      <c r="AI51" s="230"/>
      <c r="AJ51" s="59"/>
    </row>
    <row r="52" spans="1:36" ht="102.75" customHeight="1" x14ac:dyDescent="0.25">
      <c r="A52" s="460" t="s">
        <v>632</v>
      </c>
      <c r="B52" s="173" t="s">
        <v>331</v>
      </c>
      <c r="C52" s="230" t="s">
        <v>907</v>
      </c>
      <c r="D52" s="235"/>
      <c r="E52" s="235"/>
      <c r="F52" s="231"/>
      <c r="G52" s="231"/>
      <c r="H52" s="235"/>
      <c r="I52" s="240"/>
      <c r="J52" s="235"/>
      <c r="K52" s="231"/>
      <c r="L52" s="231"/>
      <c r="M52" s="235"/>
      <c r="N52" s="221"/>
      <c r="O52" s="221"/>
      <c r="P52" s="221"/>
      <c r="Q52" s="221"/>
      <c r="R52" s="221"/>
      <c r="S52" s="237"/>
      <c r="T52" s="230"/>
      <c r="U52" s="230"/>
      <c r="V52" s="230"/>
      <c r="W52" s="230"/>
      <c r="X52" s="230"/>
      <c r="Y52" s="230"/>
      <c r="Z52" s="230"/>
      <c r="AA52" s="230"/>
      <c r="AB52" s="230"/>
      <c r="AC52" s="230"/>
      <c r="AD52" s="230"/>
      <c r="AE52" s="230"/>
      <c r="AF52" s="230"/>
      <c r="AG52" s="230"/>
      <c r="AH52" s="230"/>
      <c r="AI52" s="230"/>
      <c r="AJ52" s="59"/>
    </row>
    <row r="53" spans="1:36" s="226" customFormat="1" ht="102.75" customHeight="1" x14ac:dyDescent="0.25">
      <c r="A53" s="461"/>
      <c r="B53" s="223" t="s">
        <v>339</v>
      </c>
      <c r="C53" s="255" t="s">
        <v>637</v>
      </c>
      <c r="D53" s="242" t="s">
        <v>638</v>
      </c>
      <c r="E53" s="242"/>
      <c r="F53" s="245">
        <v>42856</v>
      </c>
      <c r="G53" s="245">
        <v>44682</v>
      </c>
      <c r="H53" s="242" t="s">
        <v>346</v>
      </c>
      <c r="I53" s="233">
        <v>40000</v>
      </c>
      <c r="J53" s="242" t="s">
        <v>908</v>
      </c>
      <c r="K53" s="242"/>
      <c r="L53" s="242"/>
      <c r="M53" s="242"/>
      <c r="N53" s="256"/>
      <c r="O53" s="256"/>
      <c r="P53" s="256" t="s">
        <v>54</v>
      </c>
      <c r="Q53" s="256"/>
      <c r="R53" s="256"/>
      <c r="S53" s="257" t="s">
        <v>7</v>
      </c>
      <c r="T53" s="255" t="s">
        <v>909</v>
      </c>
      <c r="U53" s="255"/>
      <c r="V53" s="255" t="s">
        <v>910</v>
      </c>
      <c r="W53" s="255" t="s">
        <v>911</v>
      </c>
      <c r="X53" s="255" t="s">
        <v>912</v>
      </c>
      <c r="Y53" s="255"/>
      <c r="Z53" s="255"/>
      <c r="AA53" s="255"/>
      <c r="AB53" s="255"/>
      <c r="AC53" s="255"/>
      <c r="AD53" s="255"/>
      <c r="AE53" s="255"/>
      <c r="AF53" s="255"/>
      <c r="AG53" s="255"/>
      <c r="AH53" s="255"/>
      <c r="AI53" s="255"/>
    </row>
    <row r="54" spans="1:36" s="226" customFormat="1" ht="102.75" customHeight="1" x14ac:dyDescent="0.25">
      <c r="A54" s="461"/>
      <c r="B54" s="223" t="s">
        <v>347</v>
      </c>
      <c r="C54" s="255" t="s">
        <v>644</v>
      </c>
      <c r="D54" s="242" t="s">
        <v>349</v>
      </c>
      <c r="E54" s="242"/>
      <c r="F54" s="245">
        <v>42856</v>
      </c>
      <c r="G54" s="245">
        <v>44682</v>
      </c>
      <c r="H54" s="242" t="s">
        <v>66</v>
      </c>
      <c r="I54" s="233">
        <v>15000</v>
      </c>
      <c r="J54" s="242" t="s">
        <v>645</v>
      </c>
      <c r="K54" s="245"/>
      <c r="L54" s="245"/>
      <c r="M54" s="242" t="s">
        <v>643</v>
      </c>
      <c r="N54" s="256"/>
      <c r="O54" s="256"/>
      <c r="P54" s="256" t="s">
        <v>54</v>
      </c>
      <c r="Q54" s="256"/>
      <c r="R54" s="256"/>
      <c r="S54" s="257" t="s">
        <v>6</v>
      </c>
      <c r="T54" s="255" t="s">
        <v>913</v>
      </c>
      <c r="U54" s="255" t="s">
        <v>914</v>
      </c>
      <c r="V54" s="255" t="s">
        <v>915</v>
      </c>
      <c r="W54" s="255" t="s">
        <v>490</v>
      </c>
      <c r="X54" s="255" t="s">
        <v>916</v>
      </c>
      <c r="Y54" s="255"/>
      <c r="Z54" s="255"/>
      <c r="AA54" s="255"/>
      <c r="AB54" s="255"/>
      <c r="AC54" s="255"/>
      <c r="AD54" s="255"/>
      <c r="AE54" s="255"/>
      <c r="AF54" s="255"/>
      <c r="AG54" s="255"/>
      <c r="AH54" s="255"/>
      <c r="AI54" s="255"/>
    </row>
    <row r="55" spans="1:36" ht="102.75" customHeight="1" x14ac:dyDescent="0.25">
      <c r="A55" s="461"/>
      <c r="B55" s="173" t="s">
        <v>356</v>
      </c>
      <c r="C55" s="230" t="s">
        <v>357</v>
      </c>
      <c r="D55" s="242" t="s">
        <v>358</v>
      </c>
      <c r="E55" s="235"/>
      <c r="F55" s="231">
        <v>42856</v>
      </c>
      <c r="G55" s="231">
        <v>44682</v>
      </c>
      <c r="H55" s="235" t="s">
        <v>99</v>
      </c>
      <c r="I55" s="233">
        <v>10000</v>
      </c>
      <c r="J55" s="235" t="s">
        <v>359</v>
      </c>
      <c r="K55" s="231"/>
      <c r="L55" s="231"/>
      <c r="M55" s="235"/>
      <c r="N55" s="221"/>
      <c r="O55" s="221"/>
      <c r="P55" s="221"/>
      <c r="Q55" s="221" t="s">
        <v>54</v>
      </c>
      <c r="R55" s="221"/>
      <c r="S55" s="237"/>
      <c r="T55" s="230" t="s">
        <v>917</v>
      </c>
      <c r="U55" s="230" t="s">
        <v>918</v>
      </c>
      <c r="V55" s="230"/>
      <c r="W55" s="230" t="s">
        <v>919</v>
      </c>
      <c r="X55" s="230" t="s">
        <v>920</v>
      </c>
      <c r="Y55" s="230"/>
      <c r="Z55" s="230"/>
      <c r="AA55" s="230"/>
      <c r="AB55" s="230"/>
      <c r="AC55" s="230"/>
      <c r="AD55" s="230"/>
      <c r="AE55" s="230"/>
      <c r="AF55" s="235" t="s">
        <v>921</v>
      </c>
      <c r="AG55" s="230"/>
      <c r="AH55" s="230"/>
      <c r="AI55" s="230"/>
      <c r="AJ55" s="59"/>
    </row>
    <row r="56" spans="1:36" ht="102.75" customHeight="1" x14ac:dyDescent="0.25">
      <c r="A56" s="461"/>
      <c r="B56" s="173" t="s">
        <v>361</v>
      </c>
      <c r="C56" s="230" t="s">
        <v>362</v>
      </c>
      <c r="D56" s="242" t="s">
        <v>363</v>
      </c>
      <c r="E56" s="235"/>
      <c r="F56" s="231">
        <v>42856</v>
      </c>
      <c r="G56" s="231">
        <v>44682</v>
      </c>
      <c r="H56" s="235" t="s">
        <v>364</v>
      </c>
      <c r="I56" s="233">
        <v>30000</v>
      </c>
      <c r="J56" s="235" t="s">
        <v>652</v>
      </c>
      <c r="K56" s="231"/>
      <c r="L56" s="231"/>
      <c r="M56" s="235"/>
      <c r="N56" s="221"/>
      <c r="O56" s="221"/>
      <c r="P56" s="221"/>
      <c r="Q56" s="221" t="s">
        <v>54</v>
      </c>
      <c r="R56" s="221"/>
      <c r="S56" s="237"/>
      <c r="T56" s="230" t="s">
        <v>922</v>
      </c>
      <c r="U56" s="230" t="s">
        <v>923</v>
      </c>
      <c r="V56" s="230" t="s">
        <v>924</v>
      </c>
      <c r="W56" s="230" t="s">
        <v>552</v>
      </c>
      <c r="X56" s="230"/>
      <c r="Y56" s="230"/>
      <c r="Z56" s="230"/>
      <c r="AA56" s="230"/>
      <c r="AB56" s="230"/>
      <c r="AC56" s="230"/>
      <c r="AD56" s="230"/>
      <c r="AE56" s="230"/>
      <c r="AF56" s="230"/>
      <c r="AG56" s="230"/>
      <c r="AH56" s="230"/>
      <c r="AI56" s="230"/>
      <c r="AJ56" s="59"/>
    </row>
    <row r="57" spans="1:36" ht="102.75" customHeight="1" x14ac:dyDescent="0.25">
      <c r="A57" s="461"/>
      <c r="B57" s="173" t="s">
        <v>371</v>
      </c>
      <c r="C57" s="230" t="s">
        <v>372</v>
      </c>
      <c r="D57" s="242" t="s">
        <v>656</v>
      </c>
      <c r="E57" s="235"/>
      <c r="F57" s="231">
        <v>42856</v>
      </c>
      <c r="G57" s="231">
        <v>44682</v>
      </c>
      <c r="H57" s="235" t="s">
        <v>364</v>
      </c>
      <c r="I57" s="233">
        <v>75000</v>
      </c>
      <c r="J57" s="235" t="s">
        <v>925</v>
      </c>
      <c r="K57" s="231"/>
      <c r="L57" s="231"/>
      <c r="M57" s="235"/>
      <c r="N57" s="221"/>
      <c r="O57" s="221"/>
      <c r="P57" s="221"/>
      <c r="Q57" s="221" t="s">
        <v>54</v>
      </c>
      <c r="R57" s="221"/>
      <c r="S57" s="237"/>
      <c r="T57" s="230" t="s">
        <v>926</v>
      </c>
      <c r="U57" s="230" t="s">
        <v>927</v>
      </c>
      <c r="V57" s="230" t="s">
        <v>928</v>
      </c>
      <c r="W57" s="230" t="s">
        <v>552</v>
      </c>
      <c r="X57" s="230"/>
      <c r="Y57" s="230"/>
      <c r="Z57" s="230"/>
      <c r="AA57" s="230"/>
      <c r="AB57" s="230"/>
      <c r="AC57" s="230"/>
      <c r="AD57" s="230"/>
      <c r="AE57" s="230"/>
      <c r="AF57" s="230" t="s">
        <v>929</v>
      </c>
      <c r="AG57" s="230"/>
      <c r="AH57" s="230"/>
      <c r="AI57" s="230"/>
      <c r="AJ57" s="59"/>
    </row>
    <row r="58" spans="1:36" ht="102.75" customHeight="1" x14ac:dyDescent="0.25">
      <c r="A58" s="461"/>
      <c r="B58" s="173" t="s">
        <v>378</v>
      </c>
      <c r="C58" s="230" t="s">
        <v>660</v>
      </c>
      <c r="D58" s="235" t="s">
        <v>661</v>
      </c>
      <c r="E58" s="235"/>
      <c r="F58" s="231">
        <v>42856</v>
      </c>
      <c r="G58" s="231">
        <v>44682</v>
      </c>
      <c r="H58" s="235" t="s">
        <v>99</v>
      </c>
      <c r="I58" s="240">
        <v>65000</v>
      </c>
      <c r="J58" s="235" t="s">
        <v>930</v>
      </c>
      <c r="K58" s="231"/>
      <c r="L58" s="231"/>
      <c r="M58" s="235"/>
      <c r="N58" s="221"/>
      <c r="O58" s="221"/>
      <c r="P58" s="221"/>
      <c r="Q58" s="221" t="s">
        <v>54</v>
      </c>
      <c r="R58" s="221"/>
      <c r="S58" s="237"/>
      <c r="T58" s="230"/>
      <c r="U58" s="230" t="s">
        <v>931</v>
      </c>
      <c r="V58" s="230"/>
      <c r="W58" s="255" t="s">
        <v>490</v>
      </c>
      <c r="X58" s="230"/>
      <c r="Y58" s="230" t="s">
        <v>932</v>
      </c>
      <c r="Z58" s="230" t="s">
        <v>933</v>
      </c>
      <c r="AA58" s="230"/>
      <c r="AB58" s="230"/>
      <c r="AC58" s="230"/>
      <c r="AD58" s="230"/>
      <c r="AE58" s="230"/>
      <c r="AF58" s="235" t="s">
        <v>934</v>
      </c>
      <c r="AG58" s="230" t="s">
        <v>935</v>
      </c>
      <c r="AH58" s="230"/>
      <c r="AI58" s="230"/>
      <c r="AJ58" s="59"/>
    </row>
    <row r="59" spans="1:36" ht="102.75" customHeight="1" x14ac:dyDescent="0.25">
      <c r="A59" s="461"/>
      <c r="B59" s="173" t="s">
        <v>385</v>
      </c>
      <c r="C59" s="230" t="s">
        <v>664</v>
      </c>
      <c r="D59" s="235" t="s">
        <v>665</v>
      </c>
      <c r="E59" s="235"/>
      <c r="F59" s="231">
        <v>42856</v>
      </c>
      <c r="G59" s="231">
        <v>44682</v>
      </c>
      <c r="H59" s="235" t="s">
        <v>389</v>
      </c>
      <c r="I59" s="240">
        <v>45000</v>
      </c>
      <c r="J59" s="235" t="s">
        <v>666</v>
      </c>
      <c r="K59" s="231"/>
      <c r="L59" s="231" t="s">
        <v>667</v>
      </c>
      <c r="M59" s="235"/>
      <c r="N59" s="221"/>
      <c r="O59" s="221"/>
      <c r="P59" s="221" t="s">
        <v>54</v>
      </c>
      <c r="Q59" s="221"/>
      <c r="R59" s="221"/>
      <c r="S59" s="237"/>
      <c r="T59" s="254" t="s">
        <v>936</v>
      </c>
      <c r="U59" s="254" t="s">
        <v>937</v>
      </c>
      <c r="V59" s="230" t="s">
        <v>938</v>
      </c>
      <c r="W59" s="230" t="s">
        <v>911</v>
      </c>
      <c r="X59" s="230" t="s">
        <v>939</v>
      </c>
      <c r="Y59" s="230" t="s">
        <v>940</v>
      </c>
      <c r="Z59" s="235" t="s">
        <v>941</v>
      </c>
      <c r="AA59" s="230"/>
      <c r="AB59" s="230"/>
      <c r="AC59" s="230"/>
      <c r="AD59" s="255"/>
      <c r="AE59" s="255"/>
      <c r="AF59" s="242" t="s">
        <v>942</v>
      </c>
      <c r="AG59" s="230"/>
      <c r="AH59" s="230"/>
      <c r="AI59" s="230"/>
      <c r="AJ59" s="59"/>
    </row>
    <row r="60" spans="1:36" ht="102.75" customHeight="1" x14ac:dyDescent="0.25">
      <c r="A60" s="461"/>
      <c r="B60" s="173" t="s">
        <v>390</v>
      </c>
      <c r="C60" s="230" t="s">
        <v>391</v>
      </c>
      <c r="D60" s="242" t="s">
        <v>392</v>
      </c>
      <c r="E60" s="235"/>
      <c r="F60" s="231">
        <v>42856</v>
      </c>
      <c r="G60" s="231">
        <v>44682</v>
      </c>
      <c r="H60" s="235" t="s">
        <v>364</v>
      </c>
      <c r="I60" s="233">
        <v>40000</v>
      </c>
      <c r="J60" s="235" t="s">
        <v>943</v>
      </c>
      <c r="K60" s="231"/>
      <c r="L60" s="231"/>
      <c r="M60" s="235"/>
      <c r="N60" s="221"/>
      <c r="O60" s="221"/>
      <c r="P60" s="221"/>
      <c r="Q60" s="221" t="s">
        <v>54</v>
      </c>
      <c r="R60" s="221"/>
      <c r="S60" s="237"/>
      <c r="T60" s="230" t="s">
        <v>944</v>
      </c>
      <c r="U60" s="254" t="s">
        <v>945</v>
      </c>
      <c r="V60" s="230" t="s">
        <v>946</v>
      </c>
      <c r="W60" s="230" t="s">
        <v>552</v>
      </c>
      <c r="X60" s="230"/>
      <c r="Y60" s="230"/>
      <c r="Z60" s="230"/>
      <c r="AA60" s="230"/>
      <c r="AB60" s="230"/>
      <c r="AC60" s="230"/>
      <c r="AD60" s="230"/>
      <c r="AE60" s="230"/>
      <c r="AF60" s="258" t="s">
        <v>947</v>
      </c>
      <c r="AG60" s="230"/>
      <c r="AH60" s="230"/>
      <c r="AI60" s="230"/>
      <c r="AJ60" s="59"/>
    </row>
    <row r="61" spans="1:36" s="226" customFormat="1" ht="102.75" customHeight="1" x14ac:dyDescent="0.25">
      <c r="A61" s="461"/>
      <c r="B61" s="223" t="s">
        <v>396</v>
      </c>
      <c r="C61" s="255" t="s">
        <v>397</v>
      </c>
      <c r="D61" s="242" t="s">
        <v>398</v>
      </c>
      <c r="E61" s="242"/>
      <c r="F61" s="245">
        <v>42856</v>
      </c>
      <c r="G61" s="245">
        <v>44682</v>
      </c>
      <c r="H61" s="242" t="s">
        <v>66</v>
      </c>
      <c r="I61" s="233">
        <v>60000</v>
      </c>
      <c r="J61" s="242" t="s">
        <v>948</v>
      </c>
      <c r="K61" s="245"/>
      <c r="L61" s="245"/>
      <c r="M61" s="242" t="s">
        <v>672</v>
      </c>
      <c r="N61" s="256"/>
      <c r="O61" s="256"/>
      <c r="P61" s="256" t="s">
        <v>54</v>
      </c>
      <c r="Q61" s="256"/>
      <c r="R61" s="256"/>
      <c r="S61" s="257"/>
      <c r="T61" s="255" t="s">
        <v>949</v>
      </c>
      <c r="U61" s="255" t="s">
        <v>914</v>
      </c>
      <c r="V61" s="255" t="s">
        <v>950</v>
      </c>
      <c r="W61" s="255" t="s">
        <v>490</v>
      </c>
      <c r="X61" s="255" t="s">
        <v>951</v>
      </c>
      <c r="Y61" s="255" t="s">
        <v>952</v>
      </c>
      <c r="Z61" s="255"/>
      <c r="AA61" s="255"/>
      <c r="AB61" s="255"/>
      <c r="AC61" s="255"/>
      <c r="AD61" s="255"/>
      <c r="AE61" s="255"/>
      <c r="AF61" s="255"/>
      <c r="AG61" s="255"/>
      <c r="AH61" s="255"/>
      <c r="AI61" s="255"/>
    </row>
    <row r="62" spans="1:36" ht="102.75" customHeight="1" x14ac:dyDescent="0.25">
      <c r="A62" s="461"/>
      <c r="B62" s="173" t="s">
        <v>401</v>
      </c>
      <c r="C62" s="230" t="s">
        <v>402</v>
      </c>
      <c r="D62" s="242" t="s">
        <v>403</v>
      </c>
      <c r="E62" s="235"/>
      <c r="F62" s="231">
        <v>42856</v>
      </c>
      <c r="G62" s="231">
        <v>44682</v>
      </c>
      <c r="H62" s="235" t="s">
        <v>953</v>
      </c>
      <c r="I62" s="233">
        <v>10000</v>
      </c>
      <c r="J62" s="235" t="s">
        <v>679</v>
      </c>
      <c r="K62" s="231"/>
      <c r="L62" s="231"/>
      <c r="M62" s="235" t="s">
        <v>677</v>
      </c>
      <c r="N62" s="221"/>
      <c r="O62" s="221"/>
      <c r="P62" s="221"/>
      <c r="Q62" s="221" t="s">
        <v>54</v>
      </c>
      <c r="R62" s="221"/>
      <c r="S62" s="237"/>
      <c r="T62" s="230" t="s">
        <v>954</v>
      </c>
      <c r="U62" s="251" t="s">
        <v>955</v>
      </c>
      <c r="V62" s="230"/>
      <c r="W62" s="230"/>
      <c r="X62" s="230"/>
      <c r="Y62" s="230"/>
      <c r="Z62" s="230"/>
      <c r="AA62" s="230"/>
      <c r="AB62" s="230"/>
      <c r="AC62" s="230"/>
      <c r="AD62" s="230"/>
      <c r="AE62" s="230"/>
      <c r="AF62" s="241" t="s">
        <v>956</v>
      </c>
      <c r="AG62" s="230"/>
      <c r="AH62" s="230"/>
      <c r="AI62" s="230"/>
      <c r="AJ62" s="59"/>
    </row>
    <row r="63" spans="1:36" ht="102.75" customHeight="1" x14ac:dyDescent="0.25">
      <c r="A63" s="461"/>
      <c r="B63" s="173" t="s">
        <v>413</v>
      </c>
      <c r="C63" s="230" t="s">
        <v>414</v>
      </c>
      <c r="D63" s="242" t="s">
        <v>415</v>
      </c>
      <c r="E63" s="235"/>
      <c r="F63" s="231">
        <v>42856</v>
      </c>
      <c r="G63" s="231">
        <v>44682</v>
      </c>
      <c r="H63" s="235" t="s">
        <v>159</v>
      </c>
      <c r="I63" s="233">
        <v>400000</v>
      </c>
      <c r="J63" s="235" t="s">
        <v>957</v>
      </c>
      <c r="K63" s="231"/>
      <c r="L63" s="231"/>
      <c r="M63" s="235"/>
      <c r="N63" s="221"/>
      <c r="O63" s="221"/>
      <c r="P63" s="221"/>
      <c r="Q63" s="221"/>
      <c r="R63" s="221" t="s">
        <v>54</v>
      </c>
      <c r="S63" s="237"/>
      <c r="T63" s="230" t="s">
        <v>958</v>
      </c>
      <c r="U63" s="230"/>
      <c r="V63" s="230"/>
      <c r="W63" s="230"/>
      <c r="X63" s="230"/>
      <c r="Y63" s="230" t="s">
        <v>959</v>
      </c>
      <c r="Z63" s="230"/>
      <c r="AA63" s="230"/>
      <c r="AB63" s="230"/>
      <c r="AC63" s="230"/>
      <c r="AD63" s="230"/>
      <c r="AE63" s="230"/>
      <c r="AF63" s="230"/>
      <c r="AG63" s="230"/>
      <c r="AH63" s="230"/>
      <c r="AI63" s="230"/>
      <c r="AJ63" s="59"/>
    </row>
    <row r="64" spans="1:36" ht="102.75" customHeight="1" x14ac:dyDescent="0.25">
      <c r="A64" s="461"/>
      <c r="B64" s="173" t="s">
        <v>419</v>
      </c>
      <c r="C64" s="230" t="s">
        <v>424</v>
      </c>
      <c r="D64" s="242" t="s">
        <v>421</v>
      </c>
      <c r="E64" s="235"/>
      <c r="F64" s="231">
        <v>42856</v>
      </c>
      <c r="G64" s="231">
        <v>44682</v>
      </c>
      <c r="H64" s="235" t="s">
        <v>326</v>
      </c>
      <c r="I64" s="233">
        <v>25000</v>
      </c>
      <c r="J64" s="235" t="s">
        <v>960</v>
      </c>
      <c r="K64" s="231"/>
      <c r="L64" s="231"/>
      <c r="M64" s="235" t="s">
        <v>683</v>
      </c>
      <c r="N64" s="221"/>
      <c r="O64" s="221"/>
      <c r="P64" s="221"/>
      <c r="Q64" s="221" t="s">
        <v>54</v>
      </c>
      <c r="R64" s="221"/>
      <c r="S64" s="237"/>
      <c r="T64" s="230" t="s">
        <v>961</v>
      </c>
      <c r="U64" s="230" t="s">
        <v>962</v>
      </c>
      <c r="V64" s="230"/>
      <c r="W64" s="230" t="s">
        <v>896</v>
      </c>
      <c r="X64" s="230"/>
      <c r="Y64" s="230"/>
      <c r="Z64" s="242" t="s">
        <v>963</v>
      </c>
      <c r="AA64" s="230"/>
      <c r="AB64" s="230"/>
      <c r="AC64" s="230"/>
      <c r="AD64" s="230"/>
      <c r="AE64" s="230"/>
      <c r="AF64" s="235" t="s">
        <v>964</v>
      </c>
      <c r="AG64" s="230"/>
      <c r="AH64" s="230"/>
      <c r="AI64" s="230"/>
      <c r="AJ64" s="59"/>
    </row>
    <row r="65" spans="1:36" ht="102.75" customHeight="1" x14ac:dyDescent="0.25">
      <c r="A65" s="461"/>
      <c r="B65" s="173" t="s">
        <v>425</v>
      </c>
      <c r="C65" s="230" t="s">
        <v>426</v>
      </c>
      <c r="D65" s="242" t="s">
        <v>427</v>
      </c>
      <c r="E65" s="235"/>
      <c r="F65" s="231">
        <v>42856</v>
      </c>
      <c r="G65" s="231">
        <v>44682</v>
      </c>
      <c r="H65" s="235" t="s">
        <v>326</v>
      </c>
      <c r="I65" s="233">
        <v>10000</v>
      </c>
      <c r="J65" s="235" t="s">
        <v>965</v>
      </c>
      <c r="K65" s="231"/>
      <c r="L65" s="231"/>
      <c r="M65" s="235"/>
      <c r="N65" s="221"/>
      <c r="O65" s="221"/>
      <c r="P65" s="221"/>
      <c r="Q65" s="221" t="s">
        <v>54</v>
      </c>
      <c r="R65" s="221"/>
      <c r="S65" s="237"/>
      <c r="T65" s="230" t="s">
        <v>966</v>
      </c>
      <c r="U65" s="230" t="s">
        <v>967</v>
      </c>
      <c r="V65" s="230"/>
      <c r="W65" s="230" t="s">
        <v>896</v>
      </c>
      <c r="X65" s="230"/>
      <c r="Y65" s="230"/>
      <c r="Z65" s="230"/>
      <c r="AA65" s="230"/>
      <c r="AB65" s="230"/>
      <c r="AC65" s="230"/>
      <c r="AD65" s="230"/>
      <c r="AE65" s="230"/>
      <c r="AF65" s="230"/>
      <c r="AG65" s="230"/>
      <c r="AH65" s="230"/>
      <c r="AI65" s="230"/>
      <c r="AJ65" s="59"/>
    </row>
    <row r="66" spans="1:36" ht="102.75" customHeight="1" x14ac:dyDescent="0.25">
      <c r="A66" s="461"/>
      <c r="B66" s="173" t="s">
        <v>432</v>
      </c>
      <c r="C66" s="230" t="s">
        <v>688</v>
      </c>
      <c r="D66" s="252" t="s">
        <v>689</v>
      </c>
      <c r="E66" s="235" t="s">
        <v>690</v>
      </c>
      <c r="F66" s="231">
        <v>42856</v>
      </c>
      <c r="G66" s="231">
        <v>44682</v>
      </c>
      <c r="H66" s="235" t="s">
        <v>99</v>
      </c>
      <c r="I66" s="233">
        <v>25000</v>
      </c>
      <c r="J66" s="235" t="s">
        <v>968</v>
      </c>
      <c r="K66" s="231"/>
      <c r="L66" s="231"/>
      <c r="M66" s="235"/>
      <c r="N66" s="221"/>
      <c r="O66" s="221"/>
      <c r="P66" s="221"/>
      <c r="Q66" s="221" t="s">
        <v>54</v>
      </c>
      <c r="R66" s="221"/>
      <c r="S66" s="237"/>
      <c r="T66" s="230" t="s">
        <v>969</v>
      </c>
      <c r="U66" s="230" t="s">
        <v>970</v>
      </c>
      <c r="V66" s="230"/>
      <c r="W66" s="230" t="s">
        <v>919</v>
      </c>
      <c r="X66" s="230"/>
      <c r="Y66" s="230"/>
      <c r="Z66" s="230"/>
      <c r="AA66" s="230"/>
      <c r="AB66" s="230"/>
      <c r="AC66" s="230"/>
      <c r="AD66" s="230" t="s">
        <v>971</v>
      </c>
      <c r="AE66" s="230"/>
      <c r="AF66" s="230" t="s">
        <v>972</v>
      </c>
      <c r="AG66" s="230"/>
      <c r="AH66" s="230"/>
      <c r="AI66" s="230"/>
      <c r="AJ66" s="59"/>
    </row>
    <row r="67" spans="1:36" ht="102.75" customHeight="1" x14ac:dyDescent="0.25">
      <c r="A67" s="461"/>
      <c r="B67" s="173" t="s">
        <v>437</v>
      </c>
      <c r="C67" s="230" t="s">
        <v>692</v>
      </c>
      <c r="D67" s="235" t="s">
        <v>693</v>
      </c>
      <c r="E67" s="235"/>
      <c r="F67" s="231">
        <v>42856</v>
      </c>
      <c r="G67" s="231">
        <v>44682</v>
      </c>
      <c r="H67" s="235" t="s">
        <v>188</v>
      </c>
      <c r="I67" s="240">
        <v>0</v>
      </c>
      <c r="J67" s="235" t="s">
        <v>694</v>
      </c>
      <c r="K67" s="231"/>
      <c r="L67" s="231"/>
      <c r="M67" s="235"/>
      <c r="N67" s="221"/>
      <c r="O67" s="221" t="s">
        <v>54</v>
      </c>
      <c r="P67" s="221"/>
      <c r="Q67" s="221"/>
      <c r="R67" s="221"/>
      <c r="S67" s="237"/>
      <c r="T67" s="230" t="s">
        <v>973</v>
      </c>
      <c r="U67" s="230"/>
      <c r="V67" s="230" t="s">
        <v>974</v>
      </c>
      <c r="W67" s="230" t="s">
        <v>552</v>
      </c>
      <c r="X67" s="230" t="s">
        <v>975</v>
      </c>
      <c r="Y67" s="230" t="s">
        <v>976</v>
      </c>
      <c r="Z67" s="230"/>
      <c r="AA67" s="230"/>
      <c r="AB67" s="230"/>
      <c r="AC67" s="230"/>
      <c r="AD67" s="230"/>
      <c r="AE67" s="230"/>
      <c r="AF67" s="230" t="s">
        <v>977</v>
      </c>
      <c r="AG67" s="230"/>
      <c r="AH67" s="230"/>
      <c r="AI67" s="230"/>
      <c r="AJ67" s="59"/>
    </row>
    <row r="68" spans="1:36" ht="102.75" customHeight="1" x14ac:dyDescent="0.25">
      <c r="A68" s="462"/>
      <c r="B68" s="173" t="s">
        <v>697</v>
      </c>
      <c r="C68" s="230" t="s">
        <v>698</v>
      </c>
      <c r="D68" s="252" t="s">
        <v>978</v>
      </c>
      <c r="E68" s="235"/>
      <c r="F68" s="231">
        <v>43770</v>
      </c>
      <c r="G68" s="231">
        <v>44682</v>
      </c>
      <c r="H68" s="235" t="s">
        <v>700</v>
      </c>
      <c r="I68" s="240">
        <v>0</v>
      </c>
      <c r="J68" s="235" t="s">
        <v>702</v>
      </c>
      <c r="K68" s="231"/>
      <c r="L68" s="231"/>
      <c r="M68" s="235" t="s">
        <v>899</v>
      </c>
      <c r="N68" s="221"/>
      <c r="O68" s="221"/>
      <c r="P68" s="221"/>
      <c r="Q68" s="221" t="s">
        <v>54</v>
      </c>
      <c r="R68" s="221"/>
      <c r="S68" s="237"/>
      <c r="T68" s="230" t="s">
        <v>979</v>
      </c>
      <c r="U68" s="230" t="s">
        <v>980</v>
      </c>
      <c r="V68" s="230" t="s">
        <v>981</v>
      </c>
      <c r="W68" s="230" t="s">
        <v>490</v>
      </c>
      <c r="X68" s="230"/>
      <c r="Y68" s="230"/>
      <c r="Z68" s="252" t="s">
        <v>982</v>
      </c>
      <c r="AA68" s="230"/>
      <c r="AB68" s="230"/>
      <c r="AC68" s="230"/>
      <c r="AD68" s="230"/>
      <c r="AE68" s="230"/>
      <c r="AF68" s="235" t="s">
        <v>983</v>
      </c>
      <c r="AG68" s="230"/>
      <c r="AH68" s="230"/>
      <c r="AI68" s="230"/>
      <c r="AJ68" s="59"/>
    </row>
    <row r="69" spans="1:36" x14ac:dyDescent="0.25">
      <c r="B69" s="190"/>
      <c r="AJ69" s="59"/>
    </row>
    <row r="70" spans="1:36" ht="15.75" thickBot="1" x14ac:dyDescent="0.3">
      <c r="L70" s="213"/>
      <c r="AJ70" s="59"/>
    </row>
    <row r="71" spans="1:36" ht="42.75" thickBot="1" x14ac:dyDescent="0.3">
      <c r="A71" s="214" t="s">
        <v>443</v>
      </c>
      <c r="B71" s="113"/>
      <c r="C71" s="113"/>
      <c r="D71" s="113"/>
      <c r="E71" s="113"/>
      <c r="F71" s="113"/>
      <c r="G71" s="113"/>
      <c r="H71" s="113"/>
      <c r="I71" s="113"/>
      <c r="J71" s="113"/>
      <c r="K71" s="113"/>
      <c r="L71" s="215"/>
      <c r="M71" s="216"/>
      <c r="AJ71" s="59"/>
    </row>
    <row r="72" spans="1:36" ht="21.75" thickBot="1" x14ac:dyDescent="0.3">
      <c r="A72" s="217"/>
      <c r="B72" s="209"/>
      <c r="C72" s="209"/>
      <c r="D72" s="114"/>
      <c r="E72" s="114"/>
      <c r="F72" s="114"/>
      <c r="G72" s="114"/>
      <c r="H72" s="114"/>
      <c r="I72" s="114"/>
      <c r="J72" s="114"/>
      <c r="K72" s="114"/>
      <c r="L72" s="114"/>
      <c r="M72" s="114"/>
      <c r="N72" s="114"/>
      <c r="AJ72" s="59"/>
    </row>
    <row r="73" spans="1:36" ht="24" thickBot="1" x14ac:dyDescent="0.3">
      <c r="A73" s="218" t="s">
        <v>444</v>
      </c>
      <c r="B73" s="219"/>
      <c r="C73" s="210">
        <f>COUNTA(C77:C82,C86:C94,C98:C106,C110:C118)</f>
        <v>3</v>
      </c>
      <c r="AJ73" s="59"/>
    </row>
    <row r="74" spans="1:36" x14ac:dyDescent="0.25">
      <c r="AJ74" s="59"/>
    </row>
    <row r="75" spans="1:36" ht="15.75" x14ac:dyDescent="0.25">
      <c r="A75" s="458" t="s">
        <v>445</v>
      </c>
      <c r="B75" s="331" t="s">
        <v>12</v>
      </c>
      <c r="C75" s="331" t="s">
        <v>13</v>
      </c>
      <c r="D75" s="331" t="s">
        <v>14</v>
      </c>
      <c r="E75" s="331" t="s">
        <v>15</v>
      </c>
      <c r="F75" s="331" t="s">
        <v>16</v>
      </c>
      <c r="G75" s="331"/>
      <c r="H75" s="331" t="s">
        <v>17</v>
      </c>
      <c r="I75" s="331" t="s">
        <v>18</v>
      </c>
      <c r="J75" s="456" t="s">
        <v>19</v>
      </c>
      <c r="K75" s="456" t="s">
        <v>20</v>
      </c>
      <c r="L75" s="456"/>
      <c r="M75" s="456" t="s">
        <v>21</v>
      </c>
      <c r="N75" s="220"/>
      <c r="AJ75" s="59"/>
    </row>
    <row r="76" spans="1:36" ht="15.75" x14ac:dyDescent="0.25">
      <c r="A76" s="459"/>
      <c r="B76" s="331"/>
      <c r="C76" s="331"/>
      <c r="D76" s="331"/>
      <c r="E76" s="331"/>
      <c r="F76" s="204" t="s">
        <v>44</v>
      </c>
      <c r="G76" s="204" t="s">
        <v>45</v>
      </c>
      <c r="H76" s="331"/>
      <c r="I76" s="331"/>
      <c r="J76" s="456"/>
      <c r="K76" s="100" t="s">
        <v>46</v>
      </c>
      <c r="L76" s="100" t="s">
        <v>47</v>
      </c>
      <c r="M76" s="456"/>
      <c r="AJ76" s="59"/>
    </row>
    <row r="77" spans="1:36" s="226" customFormat="1" ht="165" x14ac:dyDescent="0.25">
      <c r="A77" s="223" t="s">
        <v>632</v>
      </c>
      <c r="B77" s="223" t="s">
        <v>984</v>
      </c>
      <c r="C77" s="222" t="s">
        <v>985</v>
      </c>
      <c r="D77" s="228" t="s">
        <v>398</v>
      </c>
      <c r="E77" s="228"/>
      <c r="F77" s="229">
        <v>42856</v>
      </c>
      <c r="G77" s="229">
        <v>44682</v>
      </c>
      <c r="H77" s="228" t="s">
        <v>66</v>
      </c>
      <c r="I77" s="227">
        <v>60000</v>
      </c>
      <c r="J77" s="228" t="s">
        <v>948</v>
      </c>
      <c r="K77" s="229"/>
      <c r="L77" s="229"/>
      <c r="M77" s="228" t="s">
        <v>672</v>
      </c>
      <c r="N77" s="224"/>
      <c r="O77" s="224"/>
      <c r="P77" s="224" t="s">
        <v>54</v>
      </c>
      <c r="Q77" s="224"/>
      <c r="R77" s="224"/>
      <c r="S77" s="225"/>
      <c r="T77" s="222" t="s">
        <v>949</v>
      </c>
      <c r="U77" s="222" t="s">
        <v>914</v>
      </c>
      <c r="V77" s="222" t="s">
        <v>950</v>
      </c>
      <c r="W77" s="222" t="s">
        <v>490</v>
      </c>
      <c r="X77" s="222" t="s">
        <v>986</v>
      </c>
      <c r="Y77" s="222" t="s">
        <v>987</v>
      </c>
      <c r="Z77" s="222"/>
      <c r="AA77" s="222"/>
      <c r="AB77" s="222"/>
      <c r="AC77" s="222"/>
      <c r="AD77" s="222"/>
      <c r="AE77" s="222"/>
      <c r="AF77" s="222"/>
      <c r="AG77" s="222"/>
      <c r="AH77" s="222"/>
      <c r="AI77" s="222"/>
    </row>
    <row r="78" spans="1:36" s="226" customFormat="1" ht="409.5" x14ac:dyDescent="0.25">
      <c r="A78" s="223" t="s">
        <v>632</v>
      </c>
      <c r="B78" s="223" t="s">
        <v>988</v>
      </c>
      <c r="C78" s="222" t="s">
        <v>989</v>
      </c>
      <c r="D78" s="228" t="s">
        <v>990</v>
      </c>
      <c r="E78" s="222"/>
      <c r="F78" s="229">
        <v>44136</v>
      </c>
      <c r="G78" s="229">
        <v>44682</v>
      </c>
      <c r="H78" s="222" t="s">
        <v>66</v>
      </c>
      <c r="I78" s="222">
        <v>0</v>
      </c>
      <c r="J78" s="228" t="s">
        <v>991</v>
      </c>
      <c r="K78" s="222"/>
      <c r="L78" s="222"/>
      <c r="M78" s="222" t="s">
        <v>992</v>
      </c>
      <c r="N78" s="224"/>
      <c r="O78" s="222"/>
      <c r="P78" s="222"/>
      <c r="Q78" s="222" t="s">
        <v>54</v>
      </c>
      <c r="R78" s="222"/>
      <c r="S78" s="222"/>
      <c r="T78" s="222" t="s">
        <v>993</v>
      </c>
      <c r="U78" s="222" t="s">
        <v>994</v>
      </c>
      <c r="V78" s="222"/>
      <c r="W78" s="222"/>
      <c r="X78" s="222"/>
      <c r="Y78" s="222"/>
      <c r="Z78" s="222"/>
      <c r="AA78" s="222"/>
      <c r="AB78" s="222"/>
      <c r="AC78" s="222"/>
      <c r="AD78" s="222"/>
      <c r="AE78" s="222"/>
      <c r="AF78" s="222"/>
      <c r="AG78" s="222"/>
      <c r="AH78" s="222"/>
      <c r="AI78" s="222"/>
    </row>
    <row r="79" spans="1:36" ht="105" x14ac:dyDescent="0.25">
      <c r="A79" s="173" t="s">
        <v>478</v>
      </c>
      <c r="B79" s="173" t="s">
        <v>995</v>
      </c>
      <c r="C79" s="112" t="s">
        <v>996</v>
      </c>
      <c r="D79" s="112" t="s">
        <v>997</v>
      </c>
      <c r="E79" s="112"/>
      <c r="F79" s="170">
        <v>44136</v>
      </c>
      <c r="G79" s="170">
        <v>44682</v>
      </c>
      <c r="H79" s="185" t="s">
        <v>60</v>
      </c>
      <c r="I79" s="187">
        <v>50000</v>
      </c>
      <c r="J79" s="175" t="s">
        <v>61</v>
      </c>
      <c r="K79" s="112"/>
      <c r="L79" s="112"/>
      <c r="M79" s="175"/>
      <c r="N79" s="208"/>
      <c r="O79" s="208"/>
      <c r="P79" s="208" t="s">
        <v>54</v>
      </c>
      <c r="Q79" s="208"/>
      <c r="R79" s="208"/>
      <c r="S79" s="156"/>
      <c r="T79" s="208"/>
      <c r="U79" s="208"/>
      <c r="V79" s="208"/>
      <c r="W79" s="208" t="s">
        <v>722</v>
      </c>
      <c r="X79" s="208" t="s">
        <v>998</v>
      </c>
      <c r="Y79" s="208"/>
      <c r="Z79" s="208"/>
      <c r="AA79" s="208"/>
      <c r="AB79" s="208"/>
      <c r="AC79" s="208"/>
      <c r="AD79" s="208"/>
      <c r="AE79" s="208"/>
      <c r="AF79" s="112"/>
      <c r="AG79" s="112"/>
      <c r="AH79" s="112"/>
      <c r="AI79" s="112"/>
      <c r="AJ79" s="59"/>
    </row>
    <row r="80" spans="1:36" x14ac:dyDescent="0.25">
      <c r="A80" s="173"/>
      <c r="B80" s="173"/>
      <c r="C80" s="112"/>
      <c r="D80" s="112"/>
      <c r="E80" s="112"/>
      <c r="F80" s="112"/>
      <c r="G80" s="112"/>
      <c r="H80" s="112"/>
      <c r="I80" s="112"/>
      <c r="J80" s="112"/>
      <c r="K80" s="112"/>
      <c r="L80" s="112"/>
      <c r="M80" s="112"/>
      <c r="AJ80" s="59"/>
    </row>
    <row r="81" spans="1:36" x14ac:dyDescent="0.25">
      <c r="A81" s="173"/>
      <c r="B81" s="173"/>
      <c r="C81" s="112"/>
      <c r="D81" s="112"/>
      <c r="E81" s="112"/>
      <c r="F81" s="112"/>
      <c r="G81" s="112"/>
      <c r="H81" s="112"/>
      <c r="I81" s="112"/>
      <c r="J81" s="112"/>
      <c r="K81" s="112"/>
      <c r="L81" s="112"/>
      <c r="M81" s="112"/>
      <c r="AJ81" s="59"/>
    </row>
    <row r="82" spans="1:36" x14ac:dyDescent="0.25">
      <c r="A82" s="173"/>
      <c r="B82" s="173"/>
      <c r="C82" s="112"/>
      <c r="D82" s="112"/>
      <c r="E82" s="112"/>
      <c r="F82" s="112"/>
      <c r="G82" s="112"/>
      <c r="H82" s="112"/>
      <c r="I82" s="112"/>
      <c r="J82" s="112"/>
      <c r="K82" s="112"/>
      <c r="L82" s="112"/>
      <c r="M82" s="112"/>
      <c r="AJ82" s="59"/>
    </row>
    <row r="83" spans="1:36" x14ac:dyDescent="0.25">
      <c r="AJ83" s="59"/>
    </row>
    <row r="84" spans="1:36" ht="15.75" x14ac:dyDescent="0.25">
      <c r="A84" s="458" t="s">
        <v>445</v>
      </c>
      <c r="B84" s="331" t="s">
        <v>12</v>
      </c>
      <c r="C84" s="331" t="s">
        <v>13</v>
      </c>
      <c r="D84" s="331" t="s">
        <v>14</v>
      </c>
      <c r="E84" s="331" t="s">
        <v>15</v>
      </c>
      <c r="F84" s="331" t="s">
        <v>16</v>
      </c>
      <c r="G84" s="331"/>
      <c r="H84" s="331" t="s">
        <v>17</v>
      </c>
      <c r="I84" s="331" t="s">
        <v>18</v>
      </c>
      <c r="J84" s="331" t="s">
        <v>19</v>
      </c>
      <c r="K84" s="456" t="s">
        <v>20</v>
      </c>
      <c r="L84" s="456"/>
      <c r="M84" s="331" t="s">
        <v>21</v>
      </c>
      <c r="N84" s="220"/>
      <c r="AJ84" s="59"/>
    </row>
    <row r="85" spans="1:36" ht="15.75" x14ac:dyDescent="0.25">
      <c r="A85" s="459"/>
      <c r="B85" s="331"/>
      <c r="C85" s="331"/>
      <c r="D85" s="331"/>
      <c r="E85" s="331"/>
      <c r="F85" s="204" t="s">
        <v>44</v>
      </c>
      <c r="G85" s="204" t="s">
        <v>45</v>
      </c>
      <c r="H85" s="331"/>
      <c r="I85" s="331"/>
      <c r="J85" s="331"/>
      <c r="K85" s="100" t="s">
        <v>46</v>
      </c>
      <c r="L85" s="100" t="s">
        <v>47</v>
      </c>
      <c r="M85" s="331"/>
      <c r="AJ85" s="59"/>
    </row>
    <row r="86" spans="1:36" ht="30" x14ac:dyDescent="0.25">
      <c r="A86" s="173" t="s">
        <v>446</v>
      </c>
      <c r="B86" s="173"/>
      <c r="C86" s="112"/>
      <c r="D86" s="112"/>
      <c r="E86" s="112"/>
      <c r="F86" s="112"/>
      <c r="G86" s="112"/>
      <c r="H86" s="112"/>
      <c r="I86" s="112"/>
      <c r="J86" s="208"/>
      <c r="K86" s="208"/>
      <c r="L86" s="208"/>
      <c r="M86" s="208"/>
      <c r="AJ86" s="59"/>
    </row>
    <row r="87" spans="1:36" x14ac:dyDescent="0.25">
      <c r="A87" s="173"/>
      <c r="B87" s="173"/>
      <c r="C87" s="112"/>
      <c r="D87" s="112"/>
      <c r="E87" s="112"/>
      <c r="F87" s="112"/>
      <c r="G87" s="112"/>
      <c r="H87" s="112"/>
      <c r="I87" s="112"/>
      <c r="J87" s="112"/>
      <c r="K87" s="112"/>
      <c r="L87" s="112"/>
      <c r="M87" s="112"/>
      <c r="AJ87" s="59"/>
    </row>
    <row r="88" spans="1:36" x14ac:dyDescent="0.25">
      <c r="A88" s="173"/>
      <c r="B88" s="173"/>
      <c r="C88" s="112"/>
      <c r="D88" s="112"/>
      <c r="E88" s="112"/>
      <c r="F88" s="112"/>
      <c r="G88" s="112"/>
      <c r="H88" s="112"/>
      <c r="I88" s="112"/>
      <c r="J88" s="112"/>
      <c r="K88" s="112"/>
      <c r="L88" s="112"/>
      <c r="M88" s="112"/>
      <c r="AJ88" s="59"/>
    </row>
    <row r="89" spans="1:36" x14ac:dyDescent="0.25">
      <c r="A89" s="173"/>
      <c r="B89" s="173"/>
      <c r="C89" s="112"/>
      <c r="D89" s="112"/>
      <c r="E89" s="112"/>
      <c r="F89" s="112"/>
      <c r="G89" s="112"/>
      <c r="H89" s="112"/>
      <c r="I89" s="112"/>
      <c r="J89" s="112"/>
      <c r="K89" s="112"/>
      <c r="L89" s="112"/>
      <c r="M89" s="112"/>
      <c r="AJ89" s="59"/>
    </row>
    <row r="90" spans="1:36" x14ac:dyDescent="0.25">
      <c r="A90" s="173"/>
      <c r="B90" s="173"/>
      <c r="C90" s="112"/>
      <c r="D90" s="112"/>
      <c r="E90" s="112"/>
      <c r="F90" s="112"/>
      <c r="G90" s="112"/>
      <c r="H90" s="112"/>
      <c r="I90" s="112"/>
      <c r="J90" s="112"/>
      <c r="K90" s="112"/>
      <c r="L90" s="112"/>
      <c r="M90" s="112"/>
      <c r="AJ90" s="59"/>
    </row>
    <row r="91" spans="1:36" x14ac:dyDescent="0.25">
      <c r="A91" s="173"/>
      <c r="B91" s="173"/>
      <c r="C91" s="112"/>
      <c r="D91" s="112"/>
      <c r="E91" s="112"/>
      <c r="F91" s="112"/>
      <c r="G91" s="112"/>
      <c r="H91" s="112"/>
      <c r="I91" s="112"/>
      <c r="J91" s="112"/>
      <c r="K91" s="112"/>
      <c r="L91" s="112"/>
      <c r="M91" s="112"/>
      <c r="AJ91" s="59"/>
    </row>
    <row r="92" spans="1:36" x14ac:dyDescent="0.25">
      <c r="A92" s="173"/>
      <c r="B92" s="173"/>
      <c r="C92" s="112"/>
      <c r="D92" s="112"/>
      <c r="E92" s="112"/>
      <c r="F92" s="112"/>
      <c r="G92" s="112"/>
      <c r="H92" s="112"/>
      <c r="I92" s="112"/>
      <c r="J92" s="112"/>
      <c r="K92" s="112"/>
      <c r="L92" s="112"/>
      <c r="M92" s="112"/>
      <c r="AJ92" s="59"/>
    </row>
    <row r="93" spans="1:36" x14ac:dyDescent="0.25">
      <c r="A93" s="173"/>
      <c r="B93" s="173"/>
      <c r="C93" s="112"/>
      <c r="D93" s="112"/>
      <c r="E93" s="112"/>
      <c r="F93" s="112"/>
      <c r="G93" s="112"/>
      <c r="H93" s="112"/>
      <c r="I93" s="112"/>
      <c r="J93" s="112"/>
      <c r="K93" s="112"/>
      <c r="L93" s="112"/>
      <c r="M93" s="112"/>
      <c r="AJ93" s="59"/>
    </row>
    <row r="94" spans="1:36" x14ac:dyDescent="0.25">
      <c r="A94" s="173"/>
      <c r="B94" s="173"/>
      <c r="C94" s="112"/>
      <c r="D94" s="112"/>
      <c r="E94" s="112"/>
      <c r="F94" s="112"/>
      <c r="G94" s="112"/>
      <c r="H94" s="112"/>
      <c r="I94" s="112"/>
      <c r="J94" s="112"/>
      <c r="K94" s="112"/>
      <c r="L94" s="112"/>
      <c r="M94" s="112"/>
      <c r="AJ94" s="59"/>
    </row>
    <row r="95" spans="1:36" x14ac:dyDescent="0.25">
      <c r="AJ95" s="59"/>
    </row>
    <row r="96" spans="1:36" ht="15.75" x14ac:dyDescent="0.25">
      <c r="A96" s="458" t="s">
        <v>445</v>
      </c>
      <c r="B96" s="331" t="s">
        <v>12</v>
      </c>
      <c r="C96" s="331" t="s">
        <v>13</v>
      </c>
      <c r="D96" s="331" t="s">
        <v>14</v>
      </c>
      <c r="E96" s="331" t="s">
        <v>15</v>
      </c>
      <c r="F96" s="331" t="s">
        <v>16</v>
      </c>
      <c r="G96" s="331"/>
      <c r="H96" s="331" t="s">
        <v>17</v>
      </c>
      <c r="I96" s="331" t="s">
        <v>18</v>
      </c>
      <c r="J96" s="331" t="s">
        <v>19</v>
      </c>
      <c r="K96" s="456" t="s">
        <v>20</v>
      </c>
      <c r="L96" s="456"/>
      <c r="M96" s="331" t="s">
        <v>21</v>
      </c>
      <c r="N96" s="220"/>
      <c r="AJ96" s="59"/>
    </row>
    <row r="97" spans="1:36" ht="15.75" x14ac:dyDescent="0.25">
      <c r="A97" s="459"/>
      <c r="B97" s="331"/>
      <c r="C97" s="331"/>
      <c r="D97" s="331"/>
      <c r="E97" s="331"/>
      <c r="F97" s="204" t="s">
        <v>44</v>
      </c>
      <c r="G97" s="204" t="s">
        <v>45</v>
      </c>
      <c r="H97" s="331"/>
      <c r="I97" s="331"/>
      <c r="J97" s="331"/>
      <c r="K97" s="100" t="s">
        <v>46</v>
      </c>
      <c r="L97" s="100" t="s">
        <v>47</v>
      </c>
      <c r="M97" s="331"/>
      <c r="AJ97" s="59"/>
    </row>
    <row r="98" spans="1:36" x14ac:dyDescent="0.25">
      <c r="A98" s="173"/>
      <c r="B98" s="173"/>
      <c r="C98" s="112"/>
      <c r="D98" s="112"/>
      <c r="E98" s="112"/>
      <c r="F98" s="112"/>
      <c r="G98" s="112"/>
      <c r="H98" s="112"/>
      <c r="I98" s="112"/>
      <c r="J98" s="208"/>
      <c r="K98" s="208"/>
      <c r="L98" s="208"/>
      <c r="M98" s="208"/>
      <c r="AJ98" s="59"/>
    </row>
    <row r="99" spans="1:36" x14ac:dyDescent="0.25">
      <c r="A99" s="173"/>
      <c r="B99" s="173"/>
      <c r="C99" s="112"/>
      <c r="D99" s="112"/>
      <c r="E99" s="112"/>
      <c r="F99" s="112"/>
      <c r="G99" s="112"/>
      <c r="H99" s="112"/>
      <c r="I99" s="112"/>
      <c r="J99" s="112"/>
      <c r="K99" s="112"/>
      <c r="L99" s="112"/>
      <c r="M99" s="112"/>
      <c r="AJ99" s="59"/>
    </row>
    <row r="100" spans="1:36" x14ac:dyDescent="0.25">
      <c r="A100" s="173"/>
      <c r="B100" s="173"/>
      <c r="C100" s="112"/>
      <c r="D100" s="112"/>
      <c r="E100" s="112"/>
      <c r="F100" s="112"/>
      <c r="G100" s="112"/>
      <c r="H100" s="112"/>
      <c r="I100" s="112"/>
      <c r="J100" s="112"/>
      <c r="K100" s="112"/>
      <c r="L100" s="112"/>
      <c r="M100" s="112"/>
      <c r="AJ100" s="59"/>
    </row>
    <row r="101" spans="1:36" x14ac:dyDescent="0.25">
      <c r="A101" s="173"/>
      <c r="B101" s="173"/>
      <c r="C101" s="112"/>
      <c r="D101" s="112"/>
      <c r="E101" s="112"/>
      <c r="F101" s="112"/>
      <c r="G101" s="112"/>
      <c r="H101" s="112"/>
      <c r="I101" s="112"/>
      <c r="J101" s="112"/>
      <c r="K101" s="112"/>
      <c r="L101" s="112"/>
      <c r="M101" s="112"/>
      <c r="AJ101" s="59"/>
    </row>
    <row r="102" spans="1:36" x14ac:dyDescent="0.25">
      <c r="A102" s="173"/>
      <c r="B102" s="173"/>
      <c r="C102" s="112"/>
      <c r="D102" s="112"/>
      <c r="E102" s="112"/>
      <c r="F102" s="112"/>
      <c r="G102" s="112"/>
      <c r="H102" s="112"/>
      <c r="I102" s="112"/>
      <c r="J102" s="112"/>
      <c r="K102" s="112"/>
      <c r="L102" s="112"/>
      <c r="M102" s="112"/>
      <c r="AJ102" s="59"/>
    </row>
    <row r="103" spans="1:36" x14ac:dyDescent="0.25">
      <c r="A103" s="173"/>
      <c r="B103" s="173"/>
      <c r="C103" s="112"/>
      <c r="D103" s="112"/>
      <c r="E103" s="112"/>
      <c r="F103" s="112"/>
      <c r="G103" s="112"/>
      <c r="H103" s="112"/>
      <c r="I103" s="112"/>
      <c r="J103" s="112"/>
      <c r="K103" s="112"/>
      <c r="L103" s="112"/>
      <c r="M103" s="112"/>
      <c r="AJ103" s="59"/>
    </row>
    <row r="104" spans="1:36" x14ac:dyDescent="0.25">
      <c r="A104" s="173"/>
      <c r="B104" s="173"/>
      <c r="C104" s="112"/>
      <c r="D104" s="112"/>
      <c r="E104" s="112"/>
      <c r="F104" s="112"/>
      <c r="G104" s="112"/>
      <c r="H104" s="112"/>
      <c r="I104" s="112"/>
      <c r="J104" s="112"/>
      <c r="K104" s="112"/>
      <c r="L104" s="112"/>
      <c r="M104" s="112"/>
      <c r="AJ104" s="59"/>
    </row>
    <row r="105" spans="1:36" x14ac:dyDescent="0.25">
      <c r="A105" s="173"/>
      <c r="B105" s="173"/>
      <c r="C105" s="112"/>
      <c r="D105" s="112"/>
      <c r="E105" s="112"/>
      <c r="F105" s="112"/>
      <c r="G105" s="112"/>
      <c r="H105" s="112"/>
      <c r="I105" s="112"/>
      <c r="J105" s="112"/>
      <c r="K105" s="112"/>
      <c r="L105" s="112"/>
      <c r="M105" s="112"/>
      <c r="AJ105" s="59"/>
    </row>
    <row r="106" spans="1:36" x14ac:dyDescent="0.25">
      <c r="A106" s="173"/>
      <c r="B106" s="173"/>
      <c r="C106" s="112"/>
      <c r="D106" s="112"/>
      <c r="E106" s="112"/>
      <c r="F106" s="112"/>
      <c r="G106" s="112"/>
      <c r="H106" s="112"/>
      <c r="I106" s="112"/>
      <c r="J106" s="112"/>
      <c r="K106" s="112"/>
      <c r="L106" s="112"/>
      <c r="M106" s="112"/>
      <c r="AJ106" s="59"/>
    </row>
    <row r="107" spans="1:36" x14ac:dyDescent="0.25">
      <c r="AJ107" s="59"/>
    </row>
    <row r="108" spans="1:36" ht="15.75" x14ac:dyDescent="0.25">
      <c r="A108" s="457" t="s">
        <v>447</v>
      </c>
      <c r="B108" s="331" t="s">
        <v>12</v>
      </c>
      <c r="C108" s="331" t="s">
        <v>13</v>
      </c>
      <c r="D108" s="331" t="s">
        <v>14</v>
      </c>
      <c r="E108" s="331" t="s">
        <v>15</v>
      </c>
      <c r="F108" s="331" t="s">
        <v>16</v>
      </c>
      <c r="G108" s="331"/>
      <c r="H108" s="331" t="s">
        <v>17</v>
      </c>
      <c r="I108" s="331" t="s">
        <v>18</v>
      </c>
      <c r="J108" s="331" t="s">
        <v>19</v>
      </c>
      <c r="K108" s="456" t="s">
        <v>20</v>
      </c>
      <c r="L108" s="456"/>
      <c r="M108" s="331" t="s">
        <v>21</v>
      </c>
      <c r="N108" s="220"/>
      <c r="AJ108" s="59"/>
    </row>
    <row r="109" spans="1:36" ht="15.75" x14ac:dyDescent="0.25">
      <c r="A109" s="457"/>
      <c r="B109" s="331"/>
      <c r="C109" s="331"/>
      <c r="D109" s="331"/>
      <c r="E109" s="331"/>
      <c r="F109" s="204" t="s">
        <v>44</v>
      </c>
      <c r="G109" s="204" t="s">
        <v>45</v>
      </c>
      <c r="H109" s="331"/>
      <c r="I109" s="331"/>
      <c r="J109" s="331"/>
      <c r="K109" s="100" t="s">
        <v>46</v>
      </c>
      <c r="L109" s="100" t="s">
        <v>47</v>
      </c>
      <c r="M109" s="331"/>
      <c r="AJ109" s="59"/>
    </row>
    <row r="110" spans="1:36" x14ac:dyDescent="0.25">
      <c r="A110" s="173"/>
      <c r="B110" s="173"/>
      <c r="C110" s="112"/>
      <c r="D110" s="112"/>
      <c r="E110" s="112"/>
      <c r="F110" s="112"/>
      <c r="G110" s="112"/>
      <c r="H110" s="112"/>
      <c r="I110" s="112"/>
      <c r="J110" s="208"/>
      <c r="K110" s="208"/>
      <c r="L110" s="208"/>
      <c r="M110" s="208"/>
      <c r="AJ110" s="59"/>
    </row>
    <row r="111" spans="1:36" x14ac:dyDescent="0.25">
      <c r="A111" s="173"/>
      <c r="B111" s="173"/>
      <c r="C111" s="112"/>
      <c r="D111" s="112"/>
      <c r="E111" s="112"/>
      <c r="F111" s="112"/>
      <c r="G111" s="112"/>
      <c r="H111" s="112"/>
      <c r="I111" s="112"/>
      <c r="J111" s="112"/>
      <c r="K111" s="112"/>
      <c r="L111" s="112"/>
      <c r="M111" s="112"/>
      <c r="AJ111" s="59"/>
    </row>
    <row r="112" spans="1:36" x14ac:dyDescent="0.25">
      <c r="A112" s="173"/>
      <c r="B112" s="173"/>
      <c r="C112" s="112"/>
      <c r="D112" s="112"/>
      <c r="E112" s="112"/>
      <c r="F112" s="112"/>
      <c r="G112" s="112"/>
      <c r="H112" s="112"/>
      <c r="I112" s="112"/>
      <c r="J112" s="112"/>
      <c r="K112" s="112"/>
      <c r="L112" s="112"/>
      <c r="M112" s="112"/>
      <c r="AJ112" s="59"/>
    </row>
    <row r="113" spans="1:36" x14ac:dyDescent="0.25">
      <c r="A113" s="173"/>
      <c r="B113" s="173"/>
      <c r="C113" s="112"/>
      <c r="D113" s="112"/>
      <c r="E113" s="112"/>
      <c r="F113" s="112"/>
      <c r="G113" s="112"/>
      <c r="H113" s="112"/>
      <c r="I113" s="112"/>
      <c r="J113" s="112"/>
      <c r="K113" s="112"/>
      <c r="L113" s="112"/>
      <c r="M113" s="112"/>
      <c r="AJ113" s="59"/>
    </row>
    <row r="114" spans="1:36" x14ac:dyDescent="0.25">
      <c r="A114" s="173"/>
      <c r="B114" s="173"/>
      <c r="C114" s="112"/>
      <c r="D114" s="112"/>
      <c r="E114" s="112"/>
      <c r="F114" s="112"/>
      <c r="G114" s="112"/>
      <c r="H114" s="112"/>
      <c r="I114" s="112"/>
      <c r="J114" s="112"/>
      <c r="K114" s="112"/>
      <c r="L114" s="112"/>
      <c r="M114" s="112"/>
      <c r="AJ114" s="59"/>
    </row>
    <row r="115" spans="1:36" x14ac:dyDescent="0.25">
      <c r="A115" s="173"/>
      <c r="B115" s="173"/>
      <c r="C115" s="112"/>
      <c r="D115" s="112"/>
      <c r="E115" s="112"/>
      <c r="F115" s="112"/>
      <c r="G115" s="112"/>
      <c r="H115" s="112"/>
      <c r="I115" s="112"/>
      <c r="J115" s="112"/>
      <c r="K115" s="112"/>
      <c r="L115" s="112"/>
      <c r="M115" s="112"/>
      <c r="AJ115" s="59"/>
    </row>
    <row r="116" spans="1:36" x14ac:dyDescent="0.25">
      <c r="A116" s="173"/>
      <c r="B116" s="173"/>
      <c r="C116" s="112"/>
      <c r="D116" s="112"/>
      <c r="E116" s="112"/>
      <c r="F116" s="112"/>
      <c r="G116" s="112"/>
      <c r="H116" s="112"/>
      <c r="I116" s="112"/>
      <c r="J116" s="112"/>
      <c r="K116" s="112"/>
      <c r="L116" s="112"/>
      <c r="M116" s="112"/>
      <c r="AJ116" s="59"/>
    </row>
    <row r="117" spans="1:36" x14ac:dyDescent="0.25">
      <c r="A117" s="173"/>
      <c r="B117" s="173"/>
      <c r="C117" s="112"/>
      <c r="D117" s="112"/>
      <c r="E117" s="112"/>
      <c r="F117" s="112"/>
      <c r="G117" s="112"/>
      <c r="H117" s="112"/>
      <c r="I117" s="112"/>
      <c r="J117" s="112"/>
      <c r="K117" s="112"/>
      <c r="L117" s="112"/>
      <c r="M117" s="112"/>
      <c r="AJ117" s="59"/>
    </row>
    <row r="118" spans="1:36" x14ac:dyDescent="0.25">
      <c r="A118" s="173"/>
      <c r="B118" s="173"/>
      <c r="C118" s="112"/>
      <c r="D118" s="112"/>
      <c r="E118" s="112"/>
      <c r="F118" s="112"/>
      <c r="G118" s="112"/>
      <c r="H118" s="112"/>
      <c r="I118" s="112"/>
      <c r="J118" s="112"/>
      <c r="K118" s="112"/>
      <c r="L118" s="112"/>
      <c r="M118" s="112"/>
      <c r="AJ118" s="59"/>
    </row>
    <row r="119" spans="1:36" x14ac:dyDescent="0.25">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row>
    <row r="120" spans="1:36" x14ac:dyDescent="0.25">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row>
  </sheetData>
  <mergeCells count="91">
    <mergeCell ref="AH9:AH10"/>
    <mergeCell ref="AI9:AI10"/>
    <mergeCell ref="A1:AI1"/>
    <mergeCell ref="A2:AI2"/>
    <mergeCell ref="B4:G4"/>
    <mergeCell ref="B6:C6"/>
    <mergeCell ref="A8:M8"/>
    <mergeCell ref="N8:X8"/>
    <mergeCell ref="Y8:AI8"/>
    <mergeCell ref="AC9:AC10"/>
    <mergeCell ref="AD9:AD10"/>
    <mergeCell ref="AE9:AE10"/>
    <mergeCell ref="AF9:AF10"/>
    <mergeCell ref="X9:X10"/>
    <mergeCell ref="Y9:Y10"/>
    <mergeCell ref="A11:A19"/>
    <mergeCell ref="A20:A25"/>
    <mergeCell ref="A26:A33"/>
    <mergeCell ref="AA9:AA10"/>
    <mergeCell ref="AB9:AB10"/>
    <mergeCell ref="J9:J10"/>
    <mergeCell ref="K9:L9"/>
    <mergeCell ref="M9:M10"/>
    <mergeCell ref="D9:D10"/>
    <mergeCell ref="E9:E10"/>
    <mergeCell ref="F9:G9"/>
    <mergeCell ref="H9:H10"/>
    <mergeCell ref="I9:I10"/>
    <mergeCell ref="U9:U10"/>
    <mergeCell ref="V9:V10"/>
    <mergeCell ref="W9:W10"/>
    <mergeCell ref="A34:A37"/>
    <mergeCell ref="A38:A46"/>
    <mergeCell ref="A47:A51"/>
    <mergeCell ref="A52:A68"/>
    <mergeCell ref="AG9:AG10"/>
    <mergeCell ref="Z9:Z10"/>
    <mergeCell ref="O9:O10"/>
    <mergeCell ref="P9:P10"/>
    <mergeCell ref="Q9:Q10"/>
    <mergeCell ref="R9:R10"/>
    <mergeCell ref="S9:S10"/>
    <mergeCell ref="T9:T10"/>
    <mergeCell ref="N9:N10"/>
    <mergeCell ref="A9:A10"/>
    <mergeCell ref="B9:B10"/>
    <mergeCell ref="C9:C10"/>
    <mergeCell ref="K75:L75"/>
    <mergeCell ref="M75:M76"/>
    <mergeCell ref="A75:A76"/>
    <mergeCell ref="B75:B76"/>
    <mergeCell ref="C75:C76"/>
    <mergeCell ref="D75:D76"/>
    <mergeCell ref="E75:E76"/>
    <mergeCell ref="F84:G84"/>
    <mergeCell ref="F75:G75"/>
    <mergeCell ref="H75:H76"/>
    <mergeCell ref="I75:I76"/>
    <mergeCell ref="J75:J76"/>
    <mergeCell ref="A84:A85"/>
    <mergeCell ref="B84:B85"/>
    <mergeCell ref="C84:C85"/>
    <mergeCell ref="D84:D85"/>
    <mergeCell ref="E84:E85"/>
    <mergeCell ref="A96:A97"/>
    <mergeCell ref="B96:B97"/>
    <mergeCell ref="C96:C97"/>
    <mergeCell ref="D96:D97"/>
    <mergeCell ref="E96:E97"/>
    <mergeCell ref="K96:L96"/>
    <mergeCell ref="M96:M97"/>
    <mergeCell ref="H84:H85"/>
    <mergeCell ref="I84:I85"/>
    <mergeCell ref="J84:J85"/>
    <mergeCell ref="K84:L84"/>
    <mergeCell ref="M84:M85"/>
    <mergeCell ref="F96:G96"/>
    <mergeCell ref="H96:H97"/>
    <mergeCell ref="I96:I97"/>
    <mergeCell ref="J96:J97"/>
    <mergeCell ref="H108:H109"/>
    <mergeCell ref="I108:I109"/>
    <mergeCell ref="J108:J109"/>
    <mergeCell ref="K108:L108"/>
    <mergeCell ref="M108:M109"/>
    <mergeCell ref="A108:A109"/>
    <mergeCell ref="B108:B109"/>
    <mergeCell ref="C108:C109"/>
    <mergeCell ref="D108:D109"/>
    <mergeCell ref="E108:E109"/>
    <mergeCell ref="F108:G108"/>
  </mergeCells>
  <conditionalFormatting sqref="N11:N68">
    <cfRule type="cellIs" dxfId="35" priority="38" stopIfTrue="1" operator="equal">
      <formula>"x"</formula>
    </cfRule>
  </conditionalFormatting>
  <conditionalFormatting sqref="N77:N79">
    <cfRule type="cellIs" dxfId="34" priority="7" stopIfTrue="1" operator="equal">
      <formula>"x"</formula>
    </cfRule>
  </conditionalFormatting>
  <conditionalFormatting sqref="O11:O68">
    <cfRule type="cellIs" dxfId="33" priority="37" operator="equal">
      <formula>"x"</formula>
    </cfRule>
  </conditionalFormatting>
  <conditionalFormatting sqref="O77">
    <cfRule type="cellIs" dxfId="32" priority="20" operator="equal">
      <formula>"x"</formula>
    </cfRule>
  </conditionalFormatting>
  <conditionalFormatting sqref="O79">
    <cfRule type="cellIs" dxfId="31" priority="6" operator="equal">
      <formula>"x"</formula>
    </cfRule>
  </conditionalFormatting>
  <conditionalFormatting sqref="P11:P68">
    <cfRule type="cellIs" dxfId="30" priority="36" operator="equal">
      <formula>"x"</formula>
    </cfRule>
  </conditionalFormatting>
  <conditionalFormatting sqref="P77">
    <cfRule type="cellIs" dxfId="29" priority="19" operator="equal">
      <formula>"x"</formula>
    </cfRule>
  </conditionalFormatting>
  <conditionalFormatting sqref="P79">
    <cfRule type="cellIs" dxfId="28" priority="5" operator="equal">
      <formula>"x"</formula>
    </cfRule>
  </conditionalFormatting>
  <conditionalFormatting sqref="Q11:Q68">
    <cfRule type="cellIs" dxfId="27" priority="35" stopIfTrue="1" operator="equal">
      <formula>"x"</formula>
    </cfRule>
  </conditionalFormatting>
  <conditionalFormatting sqref="Q77:Q79">
    <cfRule type="cellIs" dxfId="26" priority="4" stopIfTrue="1" operator="equal">
      <formula>"x"</formula>
    </cfRule>
  </conditionalFormatting>
  <conditionalFormatting sqref="R11:R68">
    <cfRule type="cellIs" dxfId="25" priority="34" operator="equal">
      <formula>"x"</formula>
    </cfRule>
  </conditionalFormatting>
  <conditionalFormatting sqref="R77">
    <cfRule type="cellIs" dxfId="24" priority="17" operator="equal">
      <formula>"x"</formula>
    </cfRule>
  </conditionalFormatting>
  <conditionalFormatting sqref="R79">
    <cfRule type="cellIs" dxfId="23" priority="3" operator="equal">
      <formula>"x"</formula>
    </cfRule>
  </conditionalFormatting>
  <conditionalFormatting sqref="S11:S68">
    <cfRule type="cellIs" dxfId="22" priority="31" stopIfTrue="1" operator="equal">
      <formula>$AN$7</formula>
    </cfRule>
    <cfRule type="cellIs" dxfId="21" priority="32" stopIfTrue="1" operator="equal">
      <formula>$AN$6</formula>
    </cfRule>
  </conditionalFormatting>
  <conditionalFormatting sqref="S77">
    <cfRule type="cellIs" dxfId="20" priority="15" stopIfTrue="1" operator="equal">
      <formula>$AN$7</formula>
    </cfRule>
    <cfRule type="cellIs" dxfId="19" priority="16" stopIfTrue="1" operator="equal">
      <formula>$AN$6</formula>
    </cfRule>
  </conditionalFormatting>
  <conditionalFormatting sqref="S79">
    <cfRule type="cellIs" dxfId="18" priority="1" stopIfTrue="1" operator="equal">
      <formula>$AN$7</formula>
    </cfRule>
    <cfRule type="cellIs" dxfId="17" priority="2" stopIfTrue="1" operator="equal">
      <formula>$AN$6</formula>
    </cfRule>
  </conditionalFormatting>
  <conditionalFormatting sqref="AN6:AN7">
    <cfRule type="cellIs" dxfId="16" priority="39" stopIfTrue="1" operator="equal">
      <formula>$AN$6</formula>
    </cfRule>
  </conditionalFormatting>
  <dataValidations count="1">
    <dataValidation type="list" allowBlank="1" showInputMessage="1" showErrorMessage="1" sqref="S77 S79 S11:S68" xr:uid="{00000000-0002-0000-04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40"/>
  <sheetViews>
    <sheetView showGridLines="0" topLeftCell="B1" zoomScale="80" zoomScaleNormal="80" zoomScalePageLayoutView="70" workbookViewId="0">
      <selection activeCell="P7" sqref="P7"/>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387" t="s">
        <v>0</v>
      </c>
      <c r="C1" s="387"/>
      <c r="D1" s="387"/>
      <c r="E1" s="387"/>
      <c r="F1" s="387"/>
      <c r="G1" s="387"/>
      <c r="H1" s="387"/>
      <c r="I1" s="387"/>
      <c r="J1" s="387"/>
      <c r="K1" s="387"/>
      <c r="L1" s="387"/>
      <c r="M1" s="387"/>
      <c r="N1" s="387"/>
      <c r="O1" s="387"/>
      <c r="P1" s="387"/>
      <c r="Q1" s="387"/>
      <c r="R1" s="387"/>
      <c r="S1" s="387"/>
      <c r="T1" s="387"/>
      <c r="U1" s="387"/>
      <c r="V1" s="387"/>
      <c r="W1" s="387"/>
      <c r="X1" s="11"/>
    </row>
    <row r="2" spans="1:28" s="15" customFormat="1" ht="21" customHeight="1" x14ac:dyDescent="0.25">
      <c r="A2" s="16"/>
      <c r="B2" s="387"/>
      <c r="C2" s="387"/>
      <c r="D2" s="387"/>
      <c r="E2" s="387"/>
      <c r="F2" s="387"/>
      <c r="G2" s="387"/>
      <c r="H2" s="387"/>
      <c r="I2" s="387"/>
      <c r="J2" s="387"/>
      <c r="K2" s="387"/>
      <c r="L2" s="387"/>
      <c r="M2" s="387"/>
      <c r="N2" s="387"/>
      <c r="O2" s="387"/>
      <c r="P2" s="387"/>
      <c r="Q2" s="387"/>
      <c r="R2" s="387"/>
      <c r="S2" s="387"/>
      <c r="T2" s="387"/>
      <c r="U2" s="387"/>
      <c r="V2" s="387"/>
      <c r="W2" s="387"/>
      <c r="X2" s="16"/>
    </row>
    <row r="3" spans="1:28" ht="33.75" customHeight="1" x14ac:dyDescent="0.35">
      <c r="A3" s="11"/>
      <c r="B3" s="393" t="str">
        <f>'Monitoria Anual - 3'!A2</f>
        <v>Plano de Ação Nacional para a Conservação das Tartarugas Marinhas - PAN Tartarugas Marinhas</v>
      </c>
      <c r="C3" s="393"/>
      <c r="D3" s="393"/>
      <c r="E3" s="393"/>
      <c r="F3" s="393"/>
      <c r="G3" s="393"/>
      <c r="H3" s="393"/>
      <c r="I3" s="393"/>
      <c r="J3" s="393"/>
      <c r="K3" s="393"/>
      <c r="L3" s="393"/>
      <c r="M3" s="393"/>
      <c r="N3" s="393"/>
      <c r="O3" s="393"/>
      <c r="P3" s="393"/>
      <c r="Q3" s="393"/>
      <c r="R3" s="393"/>
      <c r="S3" s="393"/>
      <c r="T3" s="393"/>
      <c r="U3" s="393"/>
      <c r="V3" s="393"/>
      <c r="W3" s="393"/>
      <c r="X3" s="11"/>
    </row>
    <row r="4" spans="1:28" x14ac:dyDescent="0.25">
      <c r="A4" s="11"/>
      <c r="J4" s="12"/>
      <c r="K4" s="12"/>
      <c r="L4" s="12"/>
      <c r="M4" s="12"/>
      <c r="N4" s="12"/>
      <c r="O4" s="12"/>
      <c r="X4" s="11"/>
    </row>
    <row r="5" spans="1:28" s="2" customFormat="1" ht="45" customHeight="1" x14ac:dyDescent="0.25">
      <c r="A5" s="18"/>
      <c r="B5" s="398" t="s">
        <v>448</v>
      </c>
      <c r="C5" s="398"/>
      <c r="D5" s="347" t="str">
        <f>'Monitoria Anual - 3'!B4</f>
        <v>Manter a tendência de recuperação das populações de tartarugas marinhas que ocorrem no Brasil, por meio do aprimoramento das ações de conservação, pesquisa, fortalecimento institucional e envolvimento da sociedade</v>
      </c>
      <c r="E5" s="347"/>
      <c r="F5" s="347"/>
      <c r="G5" s="347"/>
      <c r="H5" s="347"/>
      <c r="I5" s="347"/>
      <c r="J5" s="347"/>
      <c r="K5" s="347"/>
      <c r="L5" s="347"/>
      <c r="M5" s="347"/>
      <c r="N5" s="347"/>
      <c r="O5" s="347"/>
      <c r="P5" s="347"/>
      <c r="Q5" s="348"/>
      <c r="R5" s="13"/>
      <c r="X5" s="18"/>
    </row>
    <row r="6" spans="1:28" x14ac:dyDescent="0.25">
      <c r="A6" s="11"/>
      <c r="J6" s="12"/>
      <c r="K6" s="12"/>
      <c r="L6" s="12"/>
      <c r="M6" s="12"/>
      <c r="N6" s="12"/>
      <c r="O6" s="12"/>
      <c r="X6" s="11"/>
    </row>
    <row r="7" spans="1:28" ht="26.25" customHeight="1" x14ac:dyDescent="0.25">
      <c r="A7" s="11"/>
      <c r="B7" s="398" t="s">
        <v>4</v>
      </c>
      <c r="C7" s="398"/>
      <c r="D7" s="388" t="str">
        <f>'Monitoria Anual - 3'!B6</f>
        <v>23/11/2020 - 26/11/2020 (virtual)</v>
      </c>
      <c r="E7" s="388"/>
      <c r="F7" s="388"/>
      <c r="G7" s="389"/>
      <c r="H7" s="2"/>
      <c r="I7" s="14"/>
      <c r="J7" s="12"/>
      <c r="K7" s="12"/>
      <c r="L7" s="12"/>
      <c r="M7" s="12"/>
      <c r="N7" s="12"/>
      <c r="O7" s="12"/>
      <c r="X7" s="11"/>
    </row>
    <row r="8" spans="1:28" x14ac:dyDescent="0.25">
      <c r="A8" s="11"/>
      <c r="X8" s="11"/>
    </row>
    <row r="9" spans="1:28" ht="31.5" customHeight="1" x14ac:dyDescent="0.25">
      <c r="A9" s="11"/>
      <c r="B9" s="387" t="s">
        <v>449</v>
      </c>
      <c r="C9" s="387"/>
      <c r="D9" s="387"/>
      <c r="E9" s="387"/>
      <c r="F9" s="387"/>
      <c r="G9" s="387"/>
      <c r="H9" s="387"/>
      <c r="I9" s="387"/>
      <c r="J9" s="387"/>
      <c r="K9" s="387"/>
      <c r="L9" s="387"/>
      <c r="M9" s="387"/>
      <c r="N9" s="387"/>
      <c r="O9" s="387"/>
      <c r="P9" s="387"/>
      <c r="Q9" s="387"/>
      <c r="R9" s="387"/>
      <c r="S9" s="387"/>
      <c r="T9" s="387"/>
      <c r="U9" s="387"/>
      <c r="V9" s="387"/>
      <c r="W9" s="387"/>
      <c r="X9" s="11"/>
    </row>
    <row r="10" spans="1:28" x14ac:dyDescent="0.25">
      <c r="A10" s="11"/>
      <c r="G10" s="10"/>
      <c r="H10" s="10"/>
      <c r="I10" s="10"/>
      <c r="X10" s="11"/>
    </row>
    <row r="11" spans="1:28" ht="15.75" x14ac:dyDescent="0.25">
      <c r="A11" s="11"/>
      <c r="B11" s="388" t="s">
        <v>450</v>
      </c>
      <c r="C11" s="389"/>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394"/>
      <c r="G12" s="394"/>
      <c r="H12" s="67"/>
      <c r="X12" s="11"/>
    </row>
    <row r="13" spans="1:28" ht="33.75" customHeight="1" thickBot="1" x14ac:dyDescent="0.3">
      <c r="A13" s="11"/>
      <c r="C13" s="395" t="s">
        <v>999</v>
      </c>
      <c r="D13" s="396"/>
      <c r="E13" s="396"/>
      <c r="F13" s="396"/>
      <c r="G13" s="397"/>
      <c r="H13" s="3"/>
      <c r="X13" s="11"/>
    </row>
    <row r="14" spans="1:28" s="2" customFormat="1" ht="34.5" customHeight="1" thickBot="1" x14ac:dyDescent="0.3">
      <c r="A14" s="18"/>
      <c r="C14" s="26" t="s">
        <v>452</v>
      </c>
      <c r="D14" s="7" t="s">
        <v>453</v>
      </c>
      <c r="E14" s="8" t="s">
        <v>454</v>
      </c>
      <c r="F14" s="7" t="s">
        <v>455</v>
      </c>
      <c r="G14" s="9" t="s">
        <v>454</v>
      </c>
      <c r="H14" s="6"/>
      <c r="X14" s="18"/>
    </row>
    <row r="15" spans="1:28" ht="15.75" x14ac:dyDescent="0.25">
      <c r="A15" s="11"/>
      <c r="C15" s="82" t="s">
        <v>456</v>
      </c>
      <c r="D15" s="92"/>
      <c r="E15" s="93"/>
      <c r="F15" s="89">
        <f>COUNTA('Monitoria Anual - 3'!S11:S68)</f>
        <v>5</v>
      </c>
      <c r="G15" s="27">
        <f t="shared" ref="G15:G21" si="0">F15/$F$22</f>
        <v>9.2592592592592587E-2</v>
      </c>
      <c r="H15" s="4"/>
      <c r="X15" s="11"/>
    </row>
    <row r="16" spans="1:28" ht="15.75" x14ac:dyDescent="0.25">
      <c r="A16" s="11"/>
      <c r="C16" s="83" t="s">
        <v>457</v>
      </c>
      <c r="D16" s="94">
        <f>COUNTA('Monitoria Anual - 3'!N11:N68)</f>
        <v>0</v>
      </c>
      <c r="E16" s="29">
        <f>D16/$D$22</f>
        <v>0</v>
      </c>
      <c r="F16" s="90">
        <f>D16-AB16</f>
        <v>0</v>
      </c>
      <c r="G16" s="29">
        <f t="shared" si="0"/>
        <v>0</v>
      </c>
      <c r="H16" s="4"/>
      <c r="X16" s="11"/>
      <c r="Z16">
        <f>COUNTIFS('Monitoria Anual - 3'!N:N,"x",'Monitoria Anual - 3'!S:S,"Excluída")</f>
        <v>0</v>
      </c>
      <c r="AA16">
        <f>COUNTIFS('Monitoria Anual - 3'!N:N,"x",'Monitoria Anual - 3'!S:S,"Agrupada")</f>
        <v>0</v>
      </c>
      <c r="AB16">
        <f>Z16+AA16</f>
        <v>0</v>
      </c>
    </row>
    <row r="17" spans="1:28" ht="15.75" x14ac:dyDescent="0.25">
      <c r="A17" s="11"/>
      <c r="C17" s="84" t="s">
        <v>458</v>
      </c>
      <c r="D17" s="94">
        <f>COUNTA('Monitoria Anual - 3'!O11:O68)</f>
        <v>2</v>
      </c>
      <c r="E17" s="29">
        <f>D17/$D$22</f>
        <v>3.5714285714285712E-2</v>
      </c>
      <c r="F17" s="90">
        <f>D17-AB17</f>
        <v>1</v>
      </c>
      <c r="G17" s="29">
        <f t="shared" si="0"/>
        <v>1.8518518518518517E-2</v>
      </c>
      <c r="H17" s="4"/>
      <c r="X17" s="11"/>
      <c r="Z17">
        <f t="array" ref="Z17">COUNTIFS('Monitoria Anual - 3'!O:O,"x",'Monitoria Anual - 3'!S:S,"Excluída")</f>
        <v>0</v>
      </c>
      <c r="AA17">
        <f t="array" ref="AA17">COUNTIFS('Monitoria Anual - 3'!O:O,"x",'Monitoria Anual - 3'!S:S,"Agrupada")</f>
        <v>1</v>
      </c>
      <c r="AB17">
        <f>Z17+AA17</f>
        <v>1</v>
      </c>
    </row>
    <row r="18" spans="1:28" ht="15.75" x14ac:dyDescent="0.25">
      <c r="A18" s="11"/>
      <c r="C18" s="85" t="s">
        <v>459</v>
      </c>
      <c r="D18" s="94">
        <f>COUNTA('Monitoria Anual - 3'!P11:P68)</f>
        <v>25</v>
      </c>
      <c r="E18" s="29">
        <f>D18/$D$22</f>
        <v>0.44642857142857145</v>
      </c>
      <c r="F18" s="90">
        <f>D18-AB18</f>
        <v>21</v>
      </c>
      <c r="G18" s="29">
        <f t="shared" si="0"/>
        <v>0.3888888888888889</v>
      </c>
      <c r="H18" s="4"/>
      <c r="X18" s="11"/>
      <c r="Z18">
        <f t="array" ref="Z18">COUNTIFS('Monitoria Anual - 3'!P:P,"x",'Monitoria Anual - 3'!S:S,"Excluída")</f>
        <v>1</v>
      </c>
      <c r="AA18">
        <f t="array" ref="AA18">COUNTIFS('Monitoria Anual - 3'!P:P,"x",'Monitoria Anual - 3'!S:S,"Agrupada")</f>
        <v>3</v>
      </c>
      <c r="AB18">
        <f>Z18+AA18</f>
        <v>4</v>
      </c>
    </row>
    <row r="19" spans="1:28" ht="15.75" x14ac:dyDescent="0.25">
      <c r="A19" s="11"/>
      <c r="C19" s="86" t="s">
        <v>460</v>
      </c>
      <c r="D19" s="94">
        <f>COUNTA('Monitoria Anual - 3'!Q11:Q68)</f>
        <v>28</v>
      </c>
      <c r="E19" s="29">
        <f>D19/$D$22</f>
        <v>0.5</v>
      </c>
      <c r="F19" s="90">
        <f>D19-AB19</f>
        <v>28</v>
      </c>
      <c r="G19" s="29">
        <f t="shared" si="0"/>
        <v>0.51851851851851849</v>
      </c>
      <c r="H19" s="4"/>
      <c r="X19" s="11"/>
      <c r="Z19">
        <f t="array" ref="Z19">COUNTIFS('Monitoria Anual - 3'!Q:Q,"x",'Monitoria Anual - 3'!S:S,"Excluída")</f>
        <v>0</v>
      </c>
      <c r="AA19">
        <f t="array" ref="AA19">COUNTIFS('Monitoria Anual - 3'!Q:Q,"x",'Monitoria Anual - 3'!S:S,"Agrupada")</f>
        <v>0</v>
      </c>
      <c r="AB19">
        <f>Z19+AA19</f>
        <v>0</v>
      </c>
    </row>
    <row r="20" spans="1:28" ht="15.75" x14ac:dyDescent="0.25">
      <c r="A20" s="11"/>
      <c r="C20" s="87" t="s">
        <v>461</v>
      </c>
      <c r="D20" s="94">
        <f>COUNTA('Monitoria Anual - 3'!R11:R68)</f>
        <v>1</v>
      </c>
      <c r="E20" s="29">
        <f>D20/$D$22</f>
        <v>1.7857142857142856E-2</v>
      </c>
      <c r="F20" s="90">
        <f>D20-AB20</f>
        <v>1</v>
      </c>
      <c r="G20" s="29">
        <f t="shared" si="0"/>
        <v>1.8518518518518517E-2</v>
      </c>
      <c r="H20" s="4"/>
      <c r="X20" s="11"/>
      <c r="Z20">
        <f t="array" ref="Z20">COUNTIFS('Monitoria Anual - 3'!R:R,"x",'Monitoria Anual - 3'!S:S,"Excluída")</f>
        <v>0</v>
      </c>
      <c r="AA20">
        <f t="array" ref="AA20">COUNTIFS('Monitoria Anual - 3'!R:R,"x",'Monitoria Anual - 3'!S:S,"Agrupada")</f>
        <v>0</v>
      </c>
      <c r="AB20">
        <f>Z20+AA20</f>
        <v>0</v>
      </c>
    </row>
    <row r="21" spans="1:28" ht="16.5" thickBot="1" x14ac:dyDescent="0.3">
      <c r="A21" s="11"/>
      <c r="C21" s="88" t="s">
        <v>462</v>
      </c>
      <c r="D21" s="95"/>
      <c r="E21" s="96"/>
      <c r="F21" s="91">
        <f>'Monitoria Anual - 3'!C73</f>
        <v>3</v>
      </c>
      <c r="G21" s="30">
        <f t="shared" si="0"/>
        <v>5.5555555555555552E-2</v>
      </c>
      <c r="H21" s="4"/>
      <c r="X21" s="11"/>
    </row>
    <row r="22" spans="1:28" ht="16.5" thickBot="1" x14ac:dyDescent="0.3">
      <c r="A22" s="11"/>
      <c r="C22" s="97" t="s">
        <v>463</v>
      </c>
      <c r="D22" s="99">
        <f>SUM(D16:D20)</f>
        <v>56</v>
      </c>
      <c r="E22" s="32">
        <f>SUM(E15:E21)</f>
        <v>1</v>
      </c>
      <c r="F22" s="98">
        <f>SUM(F16:F21)</f>
        <v>54</v>
      </c>
      <c r="G22" s="32">
        <f>SUM(G16:G21)</f>
        <v>1</v>
      </c>
      <c r="H22" s="4"/>
      <c r="X22" s="11"/>
    </row>
    <row r="23" spans="1:28" ht="15.75" thickBot="1" x14ac:dyDescent="0.3">
      <c r="A23" s="11"/>
      <c r="C23" s="77" t="s">
        <v>464</v>
      </c>
      <c r="D23" s="390">
        <f>COUNTIF('Monitoria Anual - 3'!S11:S903,"Agrupada")</f>
        <v>4</v>
      </c>
      <c r="E23" s="391"/>
      <c r="F23" s="391"/>
      <c r="G23" s="392"/>
      <c r="H23" s="5"/>
      <c r="X23" s="11"/>
    </row>
    <row r="24" spans="1:28" ht="15.75" thickBot="1" x14ac:dyDescent="0.3">
      <c r="A24" s="11"/>
      <c r="C24" s="76" t="s">
        <v>465</v>
      </c>
      <c r="D24" s="390">
        <f>COUNTIF('Monitoria Anual - 3'!S11:S68,"Excluída")</f>
        <v>1</v>
      </c>
      <c r="E24" s="391"/>
      <c r="F24" s="391"/>
      <c r="G24" s="392"/>
      <c r="X24" s="11"/>
    </row>
    <row r="25" spans="1:28" x14ac:dyDescent="0.25">
      <c r="A25" s="11"/>
      <c r="X25" s="11"/>
    </row>
    <row r="26" spans="1:28" x14ac:dyDescent="0.25">
      <c r="A26" s="11"/>
      <c r="X26" s="11"/>
    </row>
    <row r="27" spans="1:28" ht="15.75" x14ac:dyDescent="0.25">
      <c r="A27" s="11"/>
      <c r="B27" s="388" t="s">
        <v>466</v>
      </c>
      <c r="C27" s="389"/>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467</v>
      </c>
      <c r="D29" s="70">
        <f>COUNTA('Monitoria Anual - 3'!A11:A68)</f>
        <v>7</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1" t="s">
        <v>468</v>
      </c>
      <c r="D31" s="81" t="s">
        <v>469</v>
      </c>
      <c r="E31" s="19"/>
      <c r="F31" s="20"/>
      <c r="G31" s="21"/>
      <c r="H31" s="23"/>
      <c r="I31" s="24"/>
      <c r="J31" s="25"/>
      <c r="W31" s="1"/>
      <c r="X31" s="11"/>
    </row>
    <row r="32" spans="1:28" x14ac:dyDescent="0.25">
      <c r="A32" s="11"/>
      <c r="C32" s="78" t="s">
        <v>470</v>
      </c>
      <c r="D32" s="103">
        <f t="shared" ref="D32:D38" si="1">SUM(F32:J32)</f>
        <v>9</v>
      </c>
      <c r="E32" s="34">
        <f>COUNTA('Monitoria Anual - 3'!S11:S19)</f>
        <v>1</v>
      </c>
      <c r="F32" s="68">
        <f>COUNTA('Monitoria Anual - 3'!N11:N19)</f>
        <v>0</v>
      </c>
      <c r="G32" s="68">
        <f>COUNTA('Monitoria Anual - 3'!O11:O19)</f>
        <v>1</v>
      </c>
      <c r="H32" s="68">
        <f>COUNTA('Monitoria Anual - 3'!P11:P19)</f>
        <v>7</v>
      </c>
      <c r="I32" s="68">
        <f>COUNTA('Monitoria Anual - 3'!Q11:Q19)</f>
        <v>1</v>
      </c>
      <c r="J32" s="69">
        <f>COUNTA('Monitoria Anual - 3'!R11:R19)</f>
        <v>0</v>
      </c>
      <c r="W32" s="1"/>
      <c r="X32" s="11"/>
    </row>
    <row r="33" spans="1:24" x14ac:dyDescent="0.25">
      <c r="A33" s="11"/>
      <c r="C33" s="79" t="s">
        <v>471</v>
      </c>
      <c r="D33" s="78">
        <f t="shared" si="1"/>
        <v>6</v>
      </c>
      <c r="E33" s="35">
        <f>COUNTA('Monitoria Anual - 3'!S20:S25)</f>
        <v>1</v>
      </c>
      <c r="F33" s="36">
        <f>COUNTA('Monitoria Anual - 3'!N20:N25)</f>
        <v>0</v>
      </c>
      <c r="G33" s="36">
        <f>COUNTA('Monitoria Anual - 3'!O20:O25)</f>
        <v>0</v>
      </c>
      <c r="H33" s="36">
        <f>COUNTA('Monitoria Anual - 3'!P20:P25)</f>
        <v>5</v>
      </c>
      <c r="I33" s="36">
        <f>COUNTA('Monitoria Anual - 3'!Q20:Q25)</f>
        <v>1</v>
      </c>
      <c r="J33" s="37">
        <f>COUNTA('Monitoria Anual - 3'!R20:R25)</f>
        <v>0</v>
      </c>
      <c r="W33" s="1"/>
      <c r="X33" s="11"/>
    </row>
    <row r="34" spans="1:24" x14ac:dyDescent="0.25">
      <c r="A34" s="11"/>
      <c r="C34" s="79" t="s">
        <v>472</v>
      </c>
      <c r="D34" s="78">
        <f t="shared" si="1"/>
        <v>8</v>
      </c>
      <c r="E34" s="35">
        <f>COUNTA('Monitoria Anual - 3'!S26:S33)</f>
        <v>0</v>
      </c>
      <c r="F34" s="36">
        <f>COUNTA('Monitoria Anual - 3'!N26:N33)</f>
        <v>0</v>
      </c>
      <c r="G34" s="36">
        <f>COUNTA('Monitoria Anual - 3'!O26:O33)</f>
        <v>0</v>
      </c>
      <c r="H34" s="36">
        <f>COUNTA('Monitoria Anual - 3'!P26:P33)</f>
        <v>2</v>
      </c>
      <c r="I34" s="36">
        <f>COUNTA('Monitoria Anual - 3'!Q26:Q33)</f>
        <v>6</v>
      </c>
      <c r="J34" s="37">
        <f>COUNTA('Monitoria Anual - 3'!R26:R33)</f>
        <v>0</v>
      </c>
      <c r="W34" s="1"/>
      <c r="X34" s="11"/>
    </row>
    <row r="35" spans="1:24" x14ac:dyDescent="0.25">
      <c r="A35" s="11"/>
      <c r="C35" s="79" t="s">
        <v>473</v>
      </c>
      <c r="D35" s="78">
        <f t="shared" si="1"/>
        <v>4</v>
      </c>
      <c r="E35" s="35">
        <f>COUNTA('Monitoria Anual - 3'!S34:S37)</f>
        <v>0</v>
      </c>
      <c r="F35" s="36">
        <f>COUNTA('Monitoria Anual - 3'!N34:N37)</f>
        <v>0</v>
      </c>
      <c r="G35" s="36">
        <f>COUNTA('Monitoria Anual - 3'!O34:O37)</f>
        <v>0</v>
      </c>
      <c r="H35" s="36">
        <f>COUNTA('Monitoria Anual - 3'!P34:P37)</f>
        <v>1</v>
      </c>
      <c r="I35" s="36">
        <f>COUNTA('Monitoria Anual - 3'!Q34:Q37)</f>
        <v>3</v>
      </c>
      <c r="J35" s="37">
        <f>COUNTA('Monitoria Anual - 3'!R34:R37)</f>
        <v>0</v>
      </c>
      <c r="W35" s="1"/>
      <c r="X35" s="11"/>
    </row>
    <row r="36" spans="1:24" x14ac:dyDescent="0.25">
      <c r="A36" s="11"/>
      <c r="C36" s="79" t="s">
        <v>474</v>
      </c>
      <c r="D36" s="78">
        <f t="shared" si="1"/>
        <v>8</v>
      </c>
      <c r="E36" s="35">
        <f>COUNTA('Monitoria Anual - 3'!S38:S46)</f>
        <v>0</v>
      </c>
      <c r="F36" s="36">
        <f>COUNTA('Monitoria Anual - 3'!N38:N46)</f>
        <v>0</v>
      </c>
      <c r="G36" s="36">
        <f>COUNTA('Monitoria Anual - 3'!O38:O46)</f>
        <v>0</v>
      </c>
      <c r="H36" s="36">
        <f>COUNTA('Monitoria Anual - 3'!P38:P46)</f>
        <v>3</v>
      </c>
      <c r="I36" s="36">
        <f>COUNTA('Monitoria Anual - 3'!Q38:Q46)</f>
        <v>5</v>
      </c>
      <c r="J36" s="37">
        <f>COUNTA('Monitoria Anual - 3'!R38:R46)</f>
        <v>0</v>
      </c>
      <c r="W36" s="1"/>
      <c r="X36" s="11"/>
    </row>
    <row r="37" spans="1:24" x14ac:dyDescent="0.25">
      <c r="A37" s="11"/>
      <c r="C37" s="79" t="s">
        <v>475</v>
      </c>
      <c r="D37" s="78">
        <f t="shared" si="1"/>
        <v>5</v>
      </c>
      <c r="E37" s="35">
        <f>COUNTA('Monitoria Anual - 3'!S47:S51)</f>
        <v>1</v>
      </c>
      <c r="F37" s="36">
        <f>COUNTA('Monitoria Anual - 3'!N47:N51)</f>
        <v>0</v>
      </c>
      <c r="G37" s="36">
        <f>COUNTA('Monitoria Anual - 3'!O47:O51)</f>
        <v>0</v>
      </c>
      <c r="H37" s="36">
        <f>COUNTA('Monitoria Anual - 3'!P47:P51)</f>
        <v>3</v>
      </c>
      <c r="I37" s="36">
        <f>COUNTA('Monitoria Anual - 3'!Q47:Q51)</f>
        <v>2</v>
      </c>
      <c r="J37" s="37">
        <f>COUNTA('Monitoria Anual - 3'!R47:R51)</f>
        <v>0</v>
      </c>
      <c r="W37" s="1"/>
      <c r="X37" s="11"/>
    </row>
    <row r="38" spans="1:24" x14ac:dyDescent="0.25">
      <c r="A38" s="11"/>
      <c r="C38" s="79" t="s">
        <v>476</v>
      </c>
      <c r="D38" s="78">
        <f t="shared" si="1"/>
        <v>16</v>
      </c>
      <c r="E38" s="35">
        <f>COUNTA('Monitoria Anual - 3'!S52:S68)</f>
        <v>2</v>
      </c>
      <c r="F38" s="36">
        <f>COUNTA('Monitoria Anual - 3'!N52:N68)</f>
        <v>0</v>
      </c>
      <c r="G38" s="36">
        <f>COUNTA('Monitoria Anual - 3'!O52:O68)</f>
        <v>1</v>
      </c>
      <c r="H38" s="36">
        <f>COUNTA('Monitoria Anual - 3'!P52:P68)</f>
        <v>4</v>
      </c>
      <c r="I38" s="36">
        <f>COUNTA('Monitoria Anual - 3'!Q52:Q68)</f>
        <v>10</v>
      </c>
      <c r="J38" s="37">
        <f>COUNTA('Monitoria Anual - 3'!R52:R68)</f>
        <v>1</v>
      </c>
      <c r="W38" s="1"/>
      <c r="X38" s="11"/>
    </row>
    <row r="39" spans="1:24" x14ac:dyDescent="0.25">
      <c r="A39" s="11"/>
      <c r="X39" s="11"/>
    </row>
    <row r="40" spans="1:24" x14ac:dyDescent="0.25">
      <c r="A40" s="11"/>
      <c r="B40" s="11"/>
      <c r="C40" s="11"/>
      <c r="D40" s="11"/>
      <c r="E40" s="11"/>
      <c r="F40" s="11"/>
      <c r="G40" s="11"/>
      <c r="H40" s="11"/>
      <c r="I40" s="11"/>
      <c r="J40" s="11"/>
      <c r="K40" s="11"/>
      <c r="L40" s="11"/>
      <c r="M40" s="11"/>
      <c r="N40" s="11"/>
      <c r="O40" s="11"/>
      <c r="P40" s="11"/>
      <c r="Q40" s="11"/>
      <c r="R40" s="11"/>
      <c r="S40" s="11"/>
      <c r="T40" s="11"/>
      <c r="U40" s="11"/>
      <c r="V40" s="11"/>
      <c r="W40" s="11"/>
      <c r="X40" s="11"/>
    </row>
  </sheetData>
  <sheetProtection algorithmName="SHA-512" hashValue="t1fq4A80aSELtr87mbKk98NEESRaT3ca7p3kiz9f7Hfks2qdQDoY+8E03ybm3jNmdTnZuOU8Ph5c66huieB+RQ==" saltValue="RZxXd/2jmfC5oLx84cTjYA==" spinCount="100000" sheet="1" objects="1" scenarios="1" formatCells="0" formatColumns="0" formatRows="0"/>
  <mergeCells count="13">
    <mergeCell ref="B1:W2"/>
    <mergeCell ref="B3:W3"/>
    <mergeCell ref="B5:C5"/>
    <mergeCell ref="B7:C7"/>
    <mergeCell ref="D7:G7"/>
    <mergeCell ref="D5:Q5"/>
    <mergeCell ref="B27:C27"/>
    <mergeCell ref="B9:W9"/>
    <mergeCell ref="B11:C11"/>
    <mergeCell ref="F12:G12"/>
    <mergeCell ref="C13:G13"/>
    <mergeCell ref="D23:G23"/>
    <mergeCell ref="D24:G24"/>
  </mergeCells>
  <conditionalFormatting sqref="E32:F32 G32:J38 F33:F38">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216"/>
  <sheetViews>
    <sheetView showGridLines="0" zoomScale="60" zoomScaleNormal="60" workbookViewId="0">
      <selection activeCell="D6" sqref="D6"/>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9" width="26.7109375" style="60"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334" t="s">
        <v>0</v>
      </c>
      <c r="B1" s="334"/>
      <c r="C1" s="334"/>
      <c r="D1" s="334"/>
      <c r="E1" s="334"/>
      <c r="F1" s="334"/>
      <c r="G1" s="334"/>
      <c r="H1" s="334"/>
      <c r="I1" s="334"/>
      <c r="J1" s="334"/>
      <c r="K1" s="334"/>
      <c r="L1" s="334"/>
      <c r="M1" s="334"/>
      <c r="N1" s="334"/>
      <c r="O1" s="334"/>
      <c r="P1" s="334"/>
      <c r="Q1" s="334"/>
      <c r="R1" s="334"/>
      <c r="S1" s="334"/>
      <c r="T1" s="334"/>
      <c r="U1" s="334"/>
      <c r="V1" s="334"/>
      <c r="W1" s="334"/>
      <c r="X1" s="334"/>
      <c r="Y1" s="334"/>
      <c r="Z1" s="334"/>
      <c r="AA1" s="334"/>
      <c r="AB1" s="334"/>
      <c r="AC1" s="334"/>
      <c r="AD1" s="334"/>
      <c r="AE1" s="334"/>
      <c r="AF1" s="334"/>
      <c r="AG1" s="334"/>
      <c r="AH1" s="334"/>
      <c r="AI1" s="334"/>
      <c r="AJ1" s="18"/>
    </row>
    <row r="2" spans="1:40" ht="33.75" customHeight="1" thickBot="1" x14ac:dyDescent="0.3">
      <c r="A2" s="335" t="str">
        <f>'Monitoria Anual - 1'!A2:AI2</f>
        <v>Plano de Ação Nacional para a Conservação das Tartarugas Marinhas - PAN Tartarugas Marinhas</v>
      </c>
      <c r="B2" s="335"/>
      <c r="C2" s="335"/>
      <c r="D2" s="335"/>
      <c r="E2" s="335"/>
      <c r="F2" s="335"/>
      <c r="G2" s="335"/>
      <c r="H2" s="335"/>
      <c r="I2" s="335"/>
      <c r="J2" s="335"/>
      <c r="K2" s="335"/>
      <c r="L2" s="335"/>
      <c r="M2" s="335"/>
      <c r="N2" s="335"/>
      <c r="O2" s="335"/>
      <c r="P2" s="335"/>
      <c r="Q2" s="335"/>
      <c r="R2" s="335"/>
      <c r="S2" s="335"/>
      <c r="T2" s="335"/>
      <c r="U2" s="335"/>
      <c r="V2" s="335"/>
      <c r="W2" s="335"/>
      <c r="X2" s="335"/>
      <c r="Y2" s="335"/>
      <c r="Z2" s="335"/>
      <c r="AA2" s="335"/>
      <c r="AB2" s="335"/>
      <c r="AC2" s="335"/>
      <c r="AD2" s="335"/>
      <c r="AE2" s="335"/>
      <c r="AF2" s="335"/>
      <c r="AG2" s="335"/>
      <c r="AH2" s="335"/>
      <c r="AI2" s="335"/>
      <c r="AJ2" s="18"/>
    </row>
    <row r="3" spans="1:40" ht="15.75" thickTop="1" x14ac:dyDescent="0.25">
      <c r="AJ3" s="18"/>
    </row>
    <row r="4" spans="1:40" ht="45" customHeight="1" x14ac:dyDescent="0.25">
      <c r="A4" s="55" t="s">
        <v>2</v>
      </c>
      <c r="B4" s="480"/>
      <c r="C4" s="480"/>
      <c r="D4" s="480"/>
      <c r="E4" s="480"/>
      <c r="F4" s="480"/>
      <c r="G4" s="481"/>
      <c r="H4" s="13"/>
      <c r="I4" s="13"/>
      <c r="J4" s="13"/>
      <c r="K4" s="13"/>
      <c r="L4" s="13"/>
      <c r="M4" s="13"/>
      <c r="N4" s="13"/>
      <c r="O4" s="13"/>
      <c r="P4" s="13"/>
      <c r="Q4" s="13"/>
      <c r="R4" s="13"/>
      <c r="S4" s="2"/>
      <c r="AJ4" s="18"/>
    </row>
    <row r="5" spans="1:40" x14ac:dyDescent="0.25">
      <c r="AJ5" s="18"/>
    </row>
    <row r="6" spans="1:40" ht="27" customHeight="1" x14ac:dyDescent="0.25">
      <c r="A6" s="55" t="s">
        <v>4</v>
      </c>
      <c r="B6" s="349" t="s">
        <v>1294</v>
      </c>
      <c r="C6" s="350"/>
      <c r="M6" s="60"/>
      <c r="AJ6" s="18"/>
      <c r="AN6" s="2" t="s">
        <v>6</v>
      </c>
    </row>
    <row r="7" spans="1:40" ht="15.75" thickBot="1" x14ac:dyDescent="0.3">
      <c r="AJ7" s="18"/>
      <c r="AN7" s="61" t="s">
        <v>7</v>
      </c>
    </row>
    <row r="8" spans="1:40" ht="27" customHeight="1" thickBot="1" x14ac:dyDescent="0.3">
      <c r="A8" s="353" t="s">
        <v>8</v>
      </c>
      <c r="B8" s="354"/>
      <c r="C8" s="354"/>
      <c r="D8" s="354"/>
      <c r="E8" s="354"/>
      <c r="F8" s="354"/>
      <c r="G8" s="354"/>
      <c r="H8" s="354"/>
      <c r="I8" s="354"/>
      <c r="J8" s="354"/>
      <c r="K8" s="354"/>
      <c r="L8" s="354"/>
      <c r="M8" s="355"/>
      <c r="N8" s="372" t="s">
        <v>9</v>
      </c>
      <c r="O8" s="373"/>
      <c r="P8" s="373"/>
      <c r="Q8" s="373"/>
      <c r="R8" s="373"/>
      <c r="S8" s="373"/>
      <c r="T8" s="373"/>
      <c r="U8" s="373"/>
      <c r="V8" s="373"/>
      <c r="W8" s="373"/>
      <c r="X8" s="374"/>
      <c r="Y8" s="336" t="s">
        <v>10</v>
      </c>
      <c r="Z8" s="337"/>
      <c r="AA8" s="337"/>
      <c r="AB8" s="337"/>
      <c r="AC8" s="337"/>
      <c r="AD8" s="337"/>
      <c r="AE8" s="337"/>
      <c r="AF8" s="337"/>
      <c r="AG8" s="337"/>
      <c r="AH8" s="337"/>
      <c r="AI8" s="338"/>
      <c r="AJ8" s="18"/>
    </row>
    <row r="9" spans="1:40" ht="64.5" customHeight="1" x14ac:dyDescent="0.25">
      <c r="A9" s="341" t="s">
        <v>11</v>
      </c>
      <c r="B9" s="339" t="s">
        <v>12</v>
      </c>
      <c r="C9" s="339" t="s">
        <v>13</v>
      </c>
      <c r="D9" s="339" t="s">
        <v>14</v>
      </c>
      <c r="E9" s="343" t="s">
        <v>15</v>
      </c>
      <c r="F9" s="339" t="s">
        <v>16</v>
      </c>
      <c r="G9" s="339"/>
      <c r="H9" s="339" t="s">
        <v>17</v>
      </c>
      <c r="I9" s="339" t="s">
        <v>18</v>
      </c>
      <c r="J9" s="339" t="s">
        <v>19</v>
      </c>
      <c r="K9" s="359" t="s">
        <v>20</v>
      </c>
      <c r="L9" s="360"/>
      <c r="M9" s="339" t="s">
        <v>21</v>
      </c>
      <c r="N9" s="379" t="s">
        <v>22</v>
      </c>
      <c r="O9" s="381" t="s">
        <v>23</v>
      </c>
      <c r="P9" s="383" t="s">
        <v>24</v>
      </c>
      <c r="Q9" s="385" t="s">
        <v>25</v>
      </c>
      <c r="R9" s="364" t="s">
        <v>26</v>
      </c>
      <c r="S9" s="366" t="s">
        <v>27</v>
      </c>
      <c r="T9" s="368" t="s">
        <v>28</v>
      </c>
      <c r="U9" s="368" t="s">
        <v>29</v>
      </c>
      <c r="V9" s="368" t="s">
        <v>30</v>
      </c>
      <c r="W9" s="368" t="s">
        <v>31</v>
      </c>
      <c r="X9" s="375" t="s">
        <v>32</v>
      </c>
      <c r="Y9" s="377" t="s">
        <v>33</v>
      </c>
      <c r="Z9" s="362" t="s">
        <v>34</v>
      </c>
      <c r="AA9" s="370" t="s">
        <v>35</v>
      </c>
      <c r="AB9" s="362" t="s">
        <v>36</v>
      </c>
      <c r="AC9" s="362" t="s">
        <v>37</v>
      </c>
      <c r="AD9" s="362" t="s">
        <v>38</v>
      </c>
      <c r="AE9" s="362" t="s">
        <v>39</v>
      </c>
      <c r="AF9" s="351" t="s">
        <v>40</v>
      </c>
      <c r="AG9" s="362" t="s">
        <v>41</v>
      </c>
      <c r="AH9" s="362" t="s">
        <v>42</v>
      </c>
      <c r="AI9" s="345" t="s">
        <v>43</v>
      </c>
      <c r="AJ9" s="18"/>
    </row>
    <row r="10" spans="1:40" ht="45.75" customHeight="1" thickBot="1" x14ac:dyDescent="0.3">
      <c r="A10" s="342"/>
      <c r="B10" s="340"/>
      <c r="C10" s="340"/>
      <c r="D10" s="340"/>
      <c r="E10" s="344"/>
      <c r="F10" s="54" t="s">
        <v>44</v>
      </c>
      <c r="G10" s="54" t="s">
        <v>45</v>
      </c>
      <c r="H10" s="340"/>
      <c r="I10" s="340"/>
      <c r="J10" s="340"/>
      <c r="K10" s="101" t="s">
        <v>46</v>
      </c>
      <c r="L10" s="101" t="s">
        <v>47</v>
      </c>
      <c r="M10" s="340"/>
      <c r="N10" s="380"/>
      <c r="O10" s="382"/>
      <c r="P10" s="384"/>
      <c r="Q10" s="386"/>
      <c r="R10" s="365"/>
      <c r="S10" s="367"/>
      <c r="T10" s="369"/>
      <c r="U10" s="369"/>
      <c r="V10" s="369"/>
      <c r="W10" s="369"/>
      <c r="X10" s="376"/>
      <c r="Y10" s="378"/>
      <c r="Z10" s="363"/>
      <c r="AA10" s="371"/>
      <c r="AB10" s="363"/>
      <c r="AC10" s="363"/>
      <c r="AD10" s="363"/>
      <c r="AE10" s="363"/>
      <c r="AF10" s="352"/>
      <c r="AG10" s="363"/>
      <c r="AH10" s="363"/>
      <c r="AI10" s="346"/>
      <c r="AJ10" s="18"/>
    </row>
    <row r="11" spans="1:40" ht="30" customHeight="1" x14ac:dyDescent="0.25">
      <c r="A11" s="479" t="s">
        <v>1000</v>
      </c>
      <c r="B11" s="102" t="s">
        <v>49</v>
      </c>
      <c r="C11" s="62"/>
      <c r="D11" s="62"/>
      <c r="E11" s="62"/>
      <c r="F11" s="62"/>
      <c r="G11" s="62"/>
      <c r="H11" s="62"/>
      <c r="I11" s="62"/>
      <c r="J11" s="62"/>
      <c r="K11" s="62"/>
      <c r="L11" s="62"/>
      <c r="M11" s="62"/>
      <c r="N11" s="62"/>
      <c r="O11" s="63"/>
      <c r="P11" s="62" t="s">
        <v>54</v>
      </c>
      <c r="Q11" s="62"/>
      <c r="R11" s="62"/>
      <c r="S11" s="64" t="s">
        <v>7</v>
      </c>
      <c r="T11" s="62"/>
      <c r="U11" s="62"/>
      <c r="V11" s="62"/>
      <c r="W11" s="62"/>
      <c r="X11" s="62"/>
      <c r="Y11" s="62"/>
      <c r="Z11" s="62"/>
      <c r="AA11" s="62"/>
      <c r="AB11" s="62"/>
      <c r="AC11" s="62"/>
      <c r="AD11" s="62"/>
      <c r="AE11" s="62"/>
      <c r="AF11" s="62"/>
      <c r="AG11" s="62"/>
      <c r="AH11" s="62"/>
      <c r="AI11" s="62"/>
      <c r="AJ11" s="18"/>
    </row>
    <row r="12" spans="1:40" ht="30" customHeight="1" x14ac:dyDescent="0.25">
      <c r="A12" s="477"/>
      <c r="B12" s="48" t="s">
        <v>57</v>
      </c>
      <c r="C12" s="65"/>
      <c r="D12" s="65"/>
      <c r="E12" s="65"/>
      <c r="F12" s="65"/>
      <c r="G12" s="65"/>
      <c r="H12" s="65"/>
      <c r="I12" s="65"/>
      <c r="J12" s="65"/>
      <c r="K12" s="65"/>
      <c r="L12" s="65"/>
      <c r="M12" s="65"/>
      <c r="N12" s="62"/>
      <c r="O12" s="62"/>
      <c r="P12" s="62" t="s">
        <v>54</v>
      </c>
      <c r="Q12" s="62"/>
      <c r="R12" s="62"/>
      <c r="S12" s="64" t="s">
        <v>7</v>
      </c>
      <c r="T12" s="65"/>
      <c r="U12" s="65"/>
      <c r="V12" s="65"/>
      <c r="W12" s="65"/>
      <c r="X12" s="65"/>
      <c r="Y12" s="65"/>
      <c r="Z12" s="65"/>
      <c r="AA12" s="65"/>
      <c r="AB12" s="65"/>
      <c r="AC12" s="65"/>
      <c r="AD12" s="65"/>
      <c r="AE12" s="65"/>
      <c r="AF12" s="65"/>
      <c r="AG12" s="65"/>
      <c r="AH12" s="65"/>
      <c r="AI12" s="65"/>
      <c r="AJ12" s="18"/>
    </row>
    <row r="13" spans="1:40" ht="30" customHeight="1" x14ac:dyDescent="0.25">
      <c r="A13" s="477"/>
      <c r="B13" s="48" t="s">
        <v>63</v>
      </c>
      <c r="C13" s="65"/>
      <c r="D13" s="65"/>
      <c r="E13" s="65"/>
      <c r="F13" s="65"/>
      <c r="G13" s="65"/>
      <c r="H13" s="65"/>
      <c r="I13" s="65"/>
      <c r="J13" s="65"/>
      <c r="K13" s="65"/>
      <c r="L13" s="65"/>
      <c r="M13" s="65"/>
      <c r="N13" s="62"/>
      <c r="O13" s="62"/>
      <c r="P13" s="62"/>
      <c r="Q13" s="62"/>
      <c r="R13" s="62" t="s">
        <v>54</v>
      </c>
      <c r="S13" s="64"/>
      <c r="T13" s="65"/>
      <c r="U13" s="65"/>
      <c r="V13" s="65"/>
      <c r="W13" s="65"/>
      <c r="X13" s="65"/>
      <c r="Y13" s="65"/>
      <c r="Z13" s="65"/>
      <c r="AA13" s="65"/>
      <c r="AB13" s="65"/>
      <c r="AC13" s="65"/>
      <c r="AD13" s="65"/>
      <c r="AE13" s="65"/>
      <c r="AF13" s="65"/>
      <c r="AG13" s="65"/>
      <c r="AH13" s="65"/>
      <c r="AI13" s="65"/>
      <c r="AJ13" s="18"/>
    </row>
    <row r="14" spans="1:40" ht="30" customHeight="1" x14ac:dyDescent="0.25">
      <c r="A14" s="477"/>
      <c r="B14" s="48" t="s">
        <v>72</v>
      </c>
      <c r="C14" s="65"/>
      <c r="D14" s="65"/>
      <c r="E14" s="65"/>
      <c r="F14" s="65"/>
      <c r="G14" s="65"/>
      <c r="H14" s="65"/>
      <c r="I14" s="65"/>
      <c r="J14" s="65"/>
      <c r="K14" s="65"/>
      <c r="L14" s="65"/>
      <c r="M14" s="65"/>
      <c r="N14" s="62"/>
      <c r="O14" s="62"/>
      <c r="P14" s="62"/>
      <c r="Q14" s="62"/>
      <c r="R14" s="62" t="s">
        <v>54</v>
      </c>
      <c r="S14" s="64"/>
      <c r="T14" s="65"/>
      <c r="U14" s="65"/>
      <c r="V14" s="65"/>
      <c r="W14" s="65"/>
      <c r="X14" s="65"/>
      <c r="Y14" s="65"/>
      <c r="Z14" s="65"/>
      <c r="AA14" s="65"/>
      <c r="AB14" s="65"/>
      <c r="AC14" s="65"/>
      <c r="AD14" s="65"/>
      <c r="AE14" s="65"/>
      <c r="AF14" s="65"/>
      <c r="AG14" s="65"/>
      <c r="AH14" s="65"/>
      <c r="AI14" s="65"/>
      <c r="AJ14" s="18"/>
    </row>
    <row r="15" spans="1:40" ht="30" customHeight="1" x14ac:dyDescent="0.25">
      <c r="A15" s="477"/>
      <c r="B15" s="48" t="s">
        <v>80</v>
      </c>
      <c r="C15" s="65"/>
      <c r="D15" s="65"/>
      <c r="E15" s="65"/>
      <c r="F15" s="65"/>
      <c r="G15" s="65"/>
      <c r="H15" s="65"/>
      <c r="I15" s="65"/>
      <c r="J15" s="65"/>
      <c r="K15" s="65"/>
      <c r="L15" s="65"/>
      <c r="M15" s="65"/>
      <c r="N15" s="62"/>
      <c r="O15" s="62"/>
      <c r="P15" s="62"/>
      <c r="Q15" s="62"/>
      <c r="R15" s="62" t="s">
        <v>146</v>
      </c>
      <c r="S15" s="64"/>
      <c r="T15" s="65"/>
      <c r="U15" s="65"/>
      <c r="V15" s="65"/>
      <c r="W15" s="65"/>
      <c r="X15" s="65"/>
      <c r="Y15" s="65"/>
      <c r="Z15" s="65"/>
      <c r="AA15" s="65"/>
      <c r="AB15" s="65"/>
      <c r="AC15" s="65"/>
      <c r="AD15" s="65"/>
      <c r="AE15" s="65"/>
      <c r="AF15" s="65"/>
      <c r="AG15" s="65"/>
      <c r="AH15" s="65"/>
      <c r="AI15" s="65"/>
      <c r="AJ15" s="18"/>
    </row>
    <row r="16" spans="1:40" ht="30" customHeight="1" x14ac:dyDescent="0.25">
      <c r="A16" s="477"/>
      <c r="B16" s="48" t="s">
        <v>85</v>
      </c>
      <c r="C16" s="65"/>
      <c r="D16" s="65"/>
      <c r="E16" s="65"/>
      <c r="F16" s="65"/>
      <c r="G16" s="65"/>
      <c r="H16" s="65"/>
      <c r="I16" s="65"/>
      <c r="J16" s="65"/>
      <c r="K16" s="65"/>
      <c r="L16" s="65"/>
      <c r="M16" s="65"/>
      <c r="N16" s="62"/>
      <c r="O16" s="62" t="s">
        <v>54</v>
      </c>
      <c r="P16" s="62"/>
      <c r="Q16" s="62"/>
      <c r="R16" s="62"/>
      <c r="S16" s="64"/>
      <c r="T16" s="65"/>
      <c r="U16" s="65"/>
      <c r="V16" s="65"/>
      <c r="W16" s="65"/>
      <c r="X16" s="65"/>
      <c r="Y16" s="65"/>
      <c r="Z16" s="65"/>
      <c r="AA16" s="65"/>
      <c r="AB16" s="65"/>
      <c r="AC16" s="65"/>
      <c r="AD16" s="65"/>
      <c r="AE16" s="65"/>
      <c r="AF16" s="65"/>
      <c r="AG16" s="65"/>
      <c r="AH16" s="65"/>
      <c r="AI16" s="65"/>
      <c r="AJ16" s="18"/>
    </row>
    <row r="17" spans="1:36" ht="30" customHeight="1" x14ac:dyDescent="0.25">
      <c r="A17" s="477"/>
      <c r="B17" s="48" t="s">
        <v>91</v>
      </c>
      <c r="C17" s="65"/>
      <c r="D17" s="65"/>
      <c r="E17" s="65"/>
      <c r="F17" s="65"/>
      <c r="G17" s="65"/>
      <c r="H17" s="65"/>
      <c r="I17" s="65"/>
      <c r="J17" s="65"/>
      <c r="K17" s="65"/>
      <c r="L17" s="65"/>
      <c r="M17" s="65"/>
      <c r="N17" s="62"/>
      <c r="O17" s="62" t="s">
        <v>54</v>
      </c>
      <c r="P17" s="62"/>
      <c r="Q17" s="62"/>
      <c r="R17" s="62"/>
      <c r="S17" s="64" t="s">
        <v>6</v>
      </c>
      <c r="T17" s="65"/>
      <c r="U17" s="65"/>
      <c r="V17" s="65"/>
      <c r="W17" s="65"/>
      <c r="X17" s="65"/>
      <c r="Y17" s="65"/>
      <c r="Z17" s="65"/>
      <c r="AA17" s="65"/>
      <c r="AB17" s="65"/>
      <c r="AC17" s="65"/>
      <c r="AD17" s="65"/>
      <c r="AE17" s="65"/>
      <c r="AF17" s="65"/>
      <c r="AG17" s="65"/>
      <c r="AH17" s="65"/>
      <c r="AI17" s="65"/>
      <c r="AJ17" s="18"/>
    </row>
    <row r="18" spans="1:36" ht="30" customHeight="1" x14ac:dyDescent="0.25">
      <c r="A18" s="477"/>
      <c r="B18" s="48" t="s">
        <v>94</v>
      </c>
      <c r="C18" s="65"/>
      <c r="D18" s="65"/>
      <c r="E18" s="65"/>
      <c r="F18" s="65"/>
      <c r="G18" s="65"/>
      <c r="H18" s="65"/>
      <c r="I18" s="65"/>
      <c r="J18" s="65"/>
      <c r="K18" s="65"/>
      <c r="L18" s="65"/>
      <c r="M18" s="65"/>
      <c r="N18" s="62"/>
      <c r="O18" s="62"/>
      <c r="P18" s="62"/>
      <c r="Q18" s="62" t="s">
        <v>146</v>
      </c>
      <c r="R18" s="62"/>
      <c r="S18" s="64"/>
      <c r="T18" s="65"/>
      <c r="U18" s="65"/>
      <c r="V18" s="65"/>
      <c r="W18" s="65"/>
      <c r="X18" s="65"/>
      <c r="Y18" s="65"/>
      <c r="Z18" s="65"/>
      <c r="AA18" s="65"/>
      <c r="AB18" s="65"/>
      <c r="AC18" s="65"/>
      <c r="AD18" s="65"/>
      <c r="AE18" s="65"/>
      <c r="AF18" s="65"/>
      <c r="AG18" s="65"/>
      <c r="AH18" s="65"/>
      <c r="AI18" s="65"/>
      <c r="AJ18" s="18"/>
    </row>
    <row r="19" spans="1:36" ht="30" customHeight="1" x14ac:dyDescent="0.25">
      <c r="A19" s="477"/>
      <c r="B19" s="48" t="s">
        <v>101</v>
      </c>
      <c r="C19" s="65"/>
      <c r="D19" s="65"/>
      <c r="E19" s="65"/>
      <c r="F19" s="65"/>
      <c r="G19" s="65"/>
      <c r="H19" s="65"/>
      <c r="I19" s="65"/>
      <c r="J19" s="65"/>
      <c r="K19" s="65"/>
      <c r="L19" s="65"/>
      <c r="M19" s="65"/>
      <c r="N19" s="62"/>
      <c r="O19" s="62"/>
      <c r="P19" s="62" t="s">
        <v>54</v>
      </c>
      <c r="Q19" s="62"/>
      <c r="R19" s="62"/>
      <c r="S19" s="64"/>
      <c r="T19" s="65"/>
      <c r="U19" s="65"/>
      <c r="V19" s="65"/>
      <c r="W19" s="65"/>
      <c r="X19" s="65"/>
      <c r="Y19" s="65"/>
      <c r="Z19" s="65"/>
      <c r="AA19" s="65"/>
      <c r="AB19" s="65"/>
      <c r="AC19" s="65"/>
      <c r="AD19" s="65"/>
      <c r="AE19" s="65"/>
      <c r="AF19" s="65"/>
      <c r="AG19" s="65"/>
      <c r="AH19" s="65"/>
      <c r="AI19" s="65"/>
      <c r="AJ19" s="18"/>
    </row>
    <row r="20" spans="1:36" ht="30" customHeight="1" x14ac:dyDescent="0.25">
      <c r="A20" s="477"/>
      <c r="B20" s="48" t="s">
        <v>995</v>
      </c>
      <c r="C20" s="65"/>
      <c r="D20" s="65"/>
      <c r="E20" s="65"/>
      <c r="F20" s="65"/>
      <c r="G20" s="65"/>
      <c r="H20" s="65"/>
      <c r="I20" s="65"/>
      <c r="J20" s="65"/>
      <c r="K20" s="65"/>
      <c r="L20" s="65"/>
      <c r="M20" s="65"/>
      <c r="N20" s="62"/>
      <c r="O20" s="62" t="s">
        <v>54</v>
      </c>
      <c r="P20" s="62"/>
      <c r="Q20" s="62"/>
      <c r="R20" s="62"/>
      <c r="S20" s="64" t="s">
        <v>6</v>
      </c>
      <c r="T20" s="65"/>
      <c r="U20" s="65"/>
      <c r="V20" s="65"/>
      <c r="W20" s="65"/>
      <c r="X20" s="65"/>
      <c r="Y20" s="65"/>
      <c r="Z20" s="65"/>
      <c r="AA20" s="65"/>
      <c r="AB20" s="65"/>
      <c r="AC20" s="65"/>
      <c r="AD20" s="65"/>
      <c r="AE20" s="65"/>
      <c r="AF20" s="65"/>
      <c r="AG20" s="65"/>
      <c r="AH20" s="65"/>
      <c r="AI20" s="65"/>
      <c r="AJ20" s="18"/>
    </row>
    <row r="21" spans="1:36" ht="30" customHeight="1" x14ac:dyDescent="0.25">
      <c r="A21" s="477"/>
      <c r="B21" s="48" t="s">
        <v>1001</v>
      </c>
      <c r="C21" s="65"/>
      <c r="D21" s="65"/>
      <c r="E21" s="65"/>
      <c r="F21" s="65"/>
      <c r="G21" s="65"/>
      <c r="H21" s="65"/>
      <c r="I21" s="65"/>
      <c r="J21" s="65"/>
      <c r="K21" s="65"/>
      <c r="L21" s="65"/>
      <c r="M21" s="65"/>
      <c r="N21" s="62" t="s">
        <v>54</v>
      </c>
      <c r="O21" s="62"/>
      <c r="P21" s="62"/>
      <c r="Q21" s="62"/>
      <c r="R21" s="62"/>
      <c r="S21" s="64"/>
      <c r="T21" s="65"/>
      <c r="U21" s="65"/>
      <c r="V21" s="65"/>
      <c r="W21" s="65"/>
      <c r="X21" s="65"/>
      <c r="Y21" s="65"/>
      <c r="Z21" s="65"/>
      <c r="AA21" s="65"/>
      <c r="AB21" s="65"/>
      <c r="AC21" s="65"/>
      <c r="AD21" s="65"/>
      <c r="AE21" s="65"/>
      <c r="AF21" s="65"/>
      <c r="AG21" s="65"/>
      <c r="AH21" s="65"/>
      <c r="AI21" s="65"/>
      <c r="AJ21" s="18"/>
    </row>
    <row r="22" spans="1:36" ht="30" customHeight="1" x14ac:dyDescent="0.25">
      <c r="A22" s="477"/>
      <c r="B22" s="48" t="s">
        <v>1002</v>
      </c>
      <c r="C22" s="65"/>
      <c r="D22" s="65"/>
      <c r="E22" s="65"/>
      <c r="F22" s="65"/>
      <c r="G22" s="65"/>
      <c r="H22" s="65"/>
      <c r="I22" s="65"/>
      <c r="J22" s="65"/>
      <c r="K22" s="65"/>
      <c r="L22" s="65"/>
      <c r="M22" s="65"/>
      <c r="N22" s="62"/>
      <c r="O22" s="62" t="s">
        <v>54</v>
      </c>
      <c r="P22" s="62"/>
      <c r="Q22" s="62"/>
      <c r="R22" s="62"/>
      <c r="S22" s="64"/>
      <c r="T22" s="65"/>
      <c r="U22" s="65"/>
      <c r="V22" s="65"/>
      <c r="W22" s="65"/>
      <c r="X22" s="65"/>
      <c r="Y22" s="65"/>
      <c r="Z22" s="65"/>
      <c r="AA22" s="65"/>
      <c r="AB22" s="65"/>
      <c r="AC22" s="65"/>
      <c r="AD22" s="65"/>
      <c r="AE22" s="65"/>
      <c r="AF22" s="65"/>
      <c r="AG22" s="65"/>
      <c r="AH22" s="65"/>
      <c r="AI22" s="65"/>
      <c r="AJ22" s="18"/>
    </row>
    <row r="23" spans="1:36" ht="30" customHeight="1" x14ac:dyDescent="0.25">
      <c r="A23" s="477"/>
      <c r="B23" s="48" t="s">
        <v>1003</v>
      </c>
      <c r="C23" s="65"/>
      <c r="D23" s="65"/>
      <c r="E23" s="65"/>
      <c r="F23" s="65"/>
      <c r="G23" s="65"/>
      <c r="H23" s="65"/>
      <c r="I23" s="65"/>
      <c r="J23" s="65"/>
      <c r="K23" s="65"/>
      <c r="L23" s="65"/>
      <c r="M23" s="65"/>
      <c r="N23" s="62"/>
      <c r="O23" s="62"/>
      <c r="P23" s="62"/>
      <c r="Q23" s="62"/>
      <c r="R23" s="62" t="s">
        <v>54</v>
      </c>
      <c r="S23" s="64"/>
      <c r="T23" s="65"/>
      <c r="U23" s="65"/>
      <c r="V23" s="65"/>
      <c r="W23" s="65"/>
      <c r="X23" s="65"/>
      <c r="Y23" s="65"/>
      <c r="Z23" s="65"/>
      <c r="AA23" s="65"/>
      <c r="AB23" s="65"/>
      <c r="AC23" s="65"/>
      <c r="AD23" s="65"/>
      <c r="AE23" s="65"/>
      <c r="AF23" s="65"/>
      <c r="AG23" s="65"/>
      <c r="AH23" s="65"/>
      <c r="AI23" s="65"/>
      <c r="AJ23" s="18"/>
    </row>
    <row r="24" spans="1:36" ht="30" customHeight="1" x14ac:dyDescent="0.25">
      <c r="A24" s="477"/>
      <c r="B24" s="48" t="s">
        <v>1004</v>
      </c>
      <c r="C24" s="65"/>
      <c r="D24" s="65"/>
      <c r="E24" s="65"/>
      <c r="F24" s="65"/>
      <c r="G24" s="65"/>
      <c r="H24" s="65"/>
      <c r="I24" s="65"/>
      <c r="J24" s="65"/>
      <c r="K24" s="65"/>
      <c r="L24" s="65"/>
      <c r="M24" s="65"/>
      <c r="N24" s="62"/>
      <c r="O24" s="62" t="s">
        <v>54</v>
      </c>
      <c r="P24" s="62"/>
      <c r="Q24" s="62"/>
      <c r="R24" s="62"/>
      <c r="S24" s="64"/>
      <c r="T24" s="65"/>
      <c r="U24" s="65"/>
      <c r="V24" s="65"/>
      <c r="W24" s="65"/>
      <c r="X24" s="65"/>
      <c r="Y24" s="65"/>
      <c r="Z24" s="65"/>
      <c r="AA24" s="65"/>
      <c r="AB24" s="65"/>
      <c r="AC24" s="65"/>
      <c r="AD24" s="65"/>
      <c r="AE24" s="65"/>
      <c r="AF24" s="65"/>
      <c r="AG24" s="65"/>
      <c r="AH24" s="65"/>
      <c r="AI24" s="65"/>
      <c r="AJ24" s="18"/>
    </row>
    <row r="25" spans="1:36" ht="30" customHeight="1" x14ac:dyDescent="0.25">
      <c r="A25" s="478"/>
      <c r="B25" s="48" t="s">
        <v>1005</v>
      </c>
      <c r="C25" s="65"/>
      <c r="D25" s="65"/>
      <c r="E25" s="65"/>
      <c r="F25" s="65"/>
      <c r="G25" s="65"/>
      <c r="H25" s="65"/>
      <c r="I25" s="65"/>
      <c r="J25" s="65"/>
      <c r="K25" s="65"/>
      <c r="L25" s="65"/>
      <c r="M25" s="65"/>
      <c r="N25" s="62"/>
      <c r="O25" s="62" t="s">
        <v>54</v>
      </c>
      <c r="P25" s="62"/>
      <c r="Q25" s="62"/>
      <c r="R25" s="62"/>
      <c r="S25" s="64" t="s">
        <v>7</v>
      </c>
      <c r="T25" s="65"/>
      <c r="U25" s="65"/>
      <c r="V25" s="65"/>
      <c r="W25" s="65"/>
      <c r="X25" s="65"/>
      <c r="Y25" s="65"/>
      <c r="Z25" s="65"/>
      <c r="AA25" s="65"/>
      <c r="AB25" s="65"/>
      <c r="AC25" s="65"/>
      <c r="AD25" s="65"/>
      <c r="AE25" s="65"/>
      <c r="AF25" s="65"/>
      <c r="AG25" s="65"/>
      <c r="AH25" s="65"/>
      <c r="AI25" s="65"/>
      <c r="AJ25" s="18"/>
    </row>
    <row r="26" spans="1:36" ht="30" customHeight="1" x14ac:dyDescent="0.25">
      <c r="A26" s="476" t="s">
        <v>1006</v>
      </c>
      <c r="B26" s="48" t="s">
        <v>107</v>
      </c>
      <c r="C26" s="65"/>
      <c r="D26" s="65"/>
      <c r="E26" s="65"/>
      <c r="F26" s="65"/>
      <c r="G26" s="65"/>
      <c r="H26" s="65"/>
      <c r="I26" s="65"/>
      <c r="J26" s="65"/>
      <c r="K26" s="65"/>
      <c r="L26" s="65"/>
      <c r="M26" s="65"/>
      <c r="N26" s="62"/>
      <c r="O26" s="62" t="s">
        <v>54</v>
      </c>
      <c r="P26" s="62"/>
      <c r="Q26" s="62"/>
      <c r="R26" s="62"/>
      <c r="S26" s="64"/>
      <c r="T26" s="65"/>
      <c r="U26" s="65"/>
      <c r="V26" s="65"/>
      <c r="W26" s="65"/>
      <c r="X26" s="65"/>
      <c r="Y26" s="65"/>
      <c r="Z26" s="65"/>
      <c r="AA26" s="65"/>
      <c r="AB26" s="65"/>
      <c r="AC26" s="65"/>
      <c r="AD26" s="65"/>
      <c r="AE26" s="65"/>
      <c r="AF26" s="65"/>
      <c r="AG26" s="65"/>
      <c r="AH26" s="65"/>
      <c r="AI26" s="65"/>
      <c r="AJ26" s="18"/>
    </row>
    <row r="27" spans="1:36" ht="30" customHeight="1" x14ac:dyDescent="0.25">
      <c r="A27" s="477"/>
      <c r="B27" s="48" t="s">
        <v>113</v>
      </c>
      <c r="C27" s="65"/>
      <c r="D27" s="65"/>
      <c r="E27" s="65"/>
      <c r="F27" s="65"/>
      <c r="G27" s="65"/>
      <c r="H27" s="65"/>
      <c r="I27" s="65"/>
      <c r="J27" s="65"/>
      <c r="K27" s="65"/>
      <c r="L27" s="65"/>
      <c r="M27" s="65"/>
      <c r="N27" s="62"/>
      <c r="O27" s="62"/>
      <c r="P27" s="62"/>
      <c r="Q27" s="62"/>
      <c r="R27" s="62" t="s">
        <v>146</v>
      </c>
      <c r="S27" s="64"/>
      <c r="T27" s="65"/>
      <c r="U27" s="65"/>
      <c r="V27" s="65"/>
      <c r="W27" s="65"/>
      <c r="X27" s="65"/>
      <c r="Y27" s="65"/>
      <c r="Z27" s="65"/>
      <c r="AA27" s="65"/>
      <c r="AB27" s="65"/>
      <c r="AC27" s="65"/>
      <c r="AD27" s="65"/>
      <c r="AE27" s="65"/>
      <c r="AF27" s="65"/>
      <c r="AG27" s="65"/>
      <c r="AH27" s="65"/>
      <c r="AI27" s="65"/>
      <c r="AJ27" s="18"/>
    </row>
    <row r="28" spans="1:36" ht="30" customHeight="1" x14ac:dyDescent="0.25">
      <c r="A28" s="477"/>
      <c r="B28" s="48" t="s">
        <v>122</v>
      </c>
      <c r="C28" s="62"/>
      <c r="D28" s="62"/>
      <c r="E28" s="62"/>
      <c r="F28" s="62"/>
      <c r="G28" s="62"/>
      <c r="H28" s="62"/>
      <c r="I28" s="62"/>
      <c r="J28" s="62"/>
      <c r="K28" s="62"/>
      <c r="L28" s="62"/>
      <c r="M28" s="62"/>
      <c r="N28" s="62"/>
      <c r="O28" s="62" t="s">
        <v>54</v>
      </c>
      <c r="P28" s="62"/>
      <c r="Q28" s="62"/>
      <c r="R28" s="62"/>
      <c r="S28" s="64" t="s">
        <v>7</v>
      </c>
      <c r="T28" s="62"/>
      <c r="U28" s="62"/>
      <c r="V28" s="62"/>
      <c r="W28" s="62"/>
      <c r="X28" s="62"/>
      <c r="Y28" s="62"/>
      <c r="Z28" s="62"/>
      <c r="AA28" s="62"/>
      <c r="AB28" s="62"/>
      <c r="AC28" s="62"/>
      <c r="AD28" s="62"/>
      <c r="AE28" s="62"/>
      <c r="AF28" s="62"/>
      <c r="AG28" s="62"/>
      <c r="AH28" s="62"/>
      <c r="AI28" s="62"/>
      <c r="AJ28" s="18"/>
    </row>
    <row r="29" spans="1:36" ht="30" customHeight="1" x14ac:dyDescent="0.25">
      <c r="A29" s="477"/>
      <c r="B29" s="48" t="s">
        <v>132</v>
      </c>
      <c r="C29" s="62"/>
      <c r="D29" s="62"/>
      <c r="E29" s="62"/>
      <c r="F29" s="62"/>
      <c r="G29" s="62"/>
      <c r="H29" s="62"/>
      <c r="I29" s="62"/>
      <c r="J29" s="62"/>
      <c r="K29" s="62"/>
      <c r="L29" s="62"/>
      <c r="M29" s="62"/>
      <c r="N29" s="62"/>
      <c r="O29" s="62"/>
      <c r="P29" s="62" t="s">
        <v>54</v>
      </c>
      <c r="Q29" s="62"/>
      <c r="R29" s="62"/>
      <c r="S29" s="64"/>
      <c r="T29" s="62"/>
      <c r="U29" s="62"/>
      <c r="V29" s="62"/>
      <c r="W29" s="62"/>
      <c r="X29" s="62"/>
      <c r="Y29" s="62"/>
      <c r="Z29" s="62"/>
      <c r="AA29" s="62"/>
      <c r="AB29" s="62"/>
      <c r="AC29" s="62"/>
      <c r="AD29" s="62"/>
      <c r="AE29" s="62"/>
      <c r="AF29" s="62"/>
      <c r="AG29" s="62"/>
      <c r="AH29" s="62"/>
      <c r="AI29" s="62"/>
      <c r="AJ29" s="18"/>
    </row>
    <row r="30" spans="1:36" ht="30" customHeight="1" x14ac:dyDescent="0.25">
      <c r="A30" s="477"/>
      <c r="B30" s="48" t="s">
        <v>139</v>
      </c>
      <c r="C30" s="62"/>
      <c r="D30" s="62"/>
      <c r="E30" s="62"/>
      <c r="F30" s="62"/>
      <c r="G30" s="62"/>
      <c r="H30" s="62"/>
      <c r="I30" s="62"/>
      <c r="J30" s="62"/>
      <c r="K30" s="62"/>
      <c r="L30" s="62"/>
      <c r="M30" s="62"/>
      <c r="N30" s="62"/>
      <c r="O30" s="62"/>
      <c r="P30" s="62"/>
      <c r="Q30" s="62" t="s">
        <v>54</v>
      </c>
      <c r="R30" s="62"/>
      <c r="S30" s="64"/>
      <c r="T30" s="62"/>
      <c r="U30" s="62"/>
      <c r="V30" s="62"/>
      <c r="W30" s="62"/>
      <c r="X30" s="62"/>
      <c r="Y30" s="62"/>
      <c r="Z30" s="62"/>
      <c r="AA30" s="62"/>
      <c r="AB30" s="62"/>
      <c r="AC30" s="62"/>
      <c r="AD30" s="62"/>
      <c r="AE30" s="62"/>
      <c r="AF30" s="62"/>
      <c r="AG30" s="62"/>
      <c r="AH30" s="62"/>
      <c r="AI30" s="62"/>
      <c r="AJ30" s="18"/>
    </row>
    <row r="31" spans="1:36" ht="30" customHeight="1" x14ac:dyDescent="0.25">
      <c r="A31" s="477"/>
      <c r="B31" s="48" t="s">
        <v>143</v>
      </c>
      <c r="C31" s="62"/>
      <c r="D31" s="62"/>
      <c r="E31" s="62"/>
      <c r="F31" s="62"/>
      <c r="G31" s="62"/>
      <c r="H31" s="62"/>
      <c r="I31" s="62"/>
      <c r="J31" s="62"/>
      <c r="K31" s="62"/>
      <c r="L31" s="62"/>
      <c r="M31" s="62"/>
      <c r="N31" s="62"/>
      <c r="O31" s="62" t="s">
        <v>54</v>
      </c>
      <c r="P31" s="62"/>
      <c r="Q31" s="62"/>
      <c r="R31" s="62"/>
      <c r="S31" s="64"/>
      <c r="T31" s="62"/>
      <c r="U31" s="62"/>
      <c r="V31" s="62"/>
      <c r="W31" s="62"/>
      <c r="X31" s="62"/>
      <c r="Y31" s="62"/>
      <c r="Z31" s="62"/>
      <c r="AA31" s="62"/>
      <c r="AB31" s="62"/>
      <c r="AC31" s="62"/>
      <c r="AD31" s="62"/>
      <c r="AE31" s="62"/>
      <c r="AF31" s="62"/>
      <c r="AG31" s="62"/>
      <c r="AH31" s="62"/>
      <c r="AI31" s="62"/>
      <c r="AJ31" s="18"/>
    </row>
    <row r="32" spans="1:36" ht="30" customHeight="1" x14ac:dyDescent="0.25">
      <c r="A32" s="477"/>
      <c r="B32" s="48" t="s">
        <v>1007</v>
      </c>
      <c r="C32" s="62"/>
      <c r="D32" s="62"/>
      <c r="E32" s="62"/>
      <c r="F32" s="62"/>
      <c r="G32" s="62"/>
      <c r="H32" s="62"/>
      <c r="I32" s="62"/>
      <c r="J32" s="62"/>
      <c r="K32" s="62"/>
      <c r="L32" s="62"/>
      <c r="M32" s="62"/>
      <c r="N32" s="62"/>
      <c r="O32" s="62"/>
      <c r="P32" s="62"/>
      <c r="Q32" s="62" t="s">
        <v>54</v>
      </c>
      <c r="R32" s="62"/>
      <c r="S32" s="64"/>
      <c r="T32" s="62"/>
      <c r="U32" s="62"/>
      <c r="V32" s="62"/>
      <c r="W32" s="62"/>
      <c r="X32" s="62"/>
      <c r="Y32" s="62"/>
      <c r="Z32" s="62"/>
      <c r="AA32" s="62"/>
      <c r="AB32" s="62"/>
      <c r="AC32" s="62"/>
      <c r="AD32" s="62"/>
      <c r="AE32" s="62"/>
      <c r="AF32" s="62"/>
      <c r="AG32" s="62"/>
      <c r="AH32" s="62"/>
      <c r="AI32" s="62"/>
      <c r="AJ32" s="18"/>
    </row>
    <row r="33" spans="1:36" ht="30" customHeight="1" x14ac:dyDescent="0.25">
      <c r="A33" s="477"/>
      <c r="B33" s="48" t="s">
        <v>1008</v>
      </c>
      <c r="C33" s="62"/>
      <c r="D33" s="62"/>
      <c r="E33" s="62"/>
      <c r="F33" s="62"/>
      <c r="G33" s="62"/>
      <c r="H33" s="62"/>
      <c r="I33" s="62"/>
      <c r="J33" s="62"/>
      <c r="K33" s="62"/>
      <c r="L33" s="62"/>
      <c r="M33" s="62"/>
      <c r="N33" s="62"/>
      <c r="O33" s="62"/>
      <c r="P33" s="62" t="s">
        <v>54</v>
      </c>
      <c r="Q33" s="62"/>
      <c r="R33" s="62"/>
      <c r="S33" s="64" t="s">
        <v>6</v>
      </c>
      <c r="T33" s="62"/>
      <c r="U33" s="62"/>
      <c r="V33" s="62"/>
      <c r="W33" s="62"/>
      <c r="X33" s="62"/>
      <c r="Y33" s="62"/>
      <c r="Z33" s="62"/>
      <c r="AA33" s="62"/>
      <c r="AB33" s="62"/>
      <c r="AC33" s="62"/>
      <c r="AD33" s="62"/>
      <c r="AE33" s="62"/>
      <c r="AF33" s="62"/>
      <c r="AG33" s="62"/>
      <c r="AH33" s="62"/>
      <c r="AI33" s="62"/>
      <c r="AJ33" s="18"/>
    </row>
    <row r="34" spans="1:36" ht="30" customHeight="1" x14ac:dyDescent="0.25">
      <c r="A34" s="477"/>
      <c r="B34" s="48" t="s">
        <v>1009</v>
      </c>
      <c r="C34" s="62"/>
      <c r="D34" s="62"/>
      <c r="E34" s="62"/>
      <c r="F34" s="62"/>
      <c r="G34" s="62"/>
      <c r="H34" s="62"/>
      <c r="I34" s="62"/>
      <c r="J34" s="62"/>
      <c r="K34" s="62"/>
      <c r="L34" s="62"/>
      <c r="M34" s="62"/>
      <c r="N34" s="62"/>
      <c r="O34" s="62"/>
      <c r="P34" s="62"/>
      <c r="Q34" s="62" t="s">
        <v>54</v>
      </c>
      <c r="R34" s="62"/>
      <c r="S34" s="64"/>
      <c r="T34" s="62"/>
      <c r="U34" s="62"/>
      <c r="V34" s="62"/>
      <c r="W34" s="62"/>
      <c r="X34" s="62"/>
      <c r="Y34" s="62"/>
      <c r="Z34" s="62"/>
      <c r="AA34" s="62"/>
      <c r="AB34" s="62"/>
      <c r="AC34" s="62"/>
      <c r="AD34" s="62"/>
      <c r="AE34" s="62"/>
      <c r="AF34" s="62"/>
      <c r="AG34" s="62"/>
      <c r="AH34" s="62"/>
      <c r="AI34" s="62"/>
      <c r="AJ34" s="18"/>
    </row>
    <row r="35" spans="1:36" ht="30" customHeight="1" x14ac:dyDescent="0.25">
      <c r="A35" s="477"/>
      <c r="B35" s="48" t="s">
        <v>1010</v>
      </c>
      <c r="C35" s="62"/>
      <c r="D35" s="62"/>
      <c r="E35" s="62"/>
      <c r="F35" s="62"/>
      <c r="G35" s="62"/>
      <c r="H35" s="62"/>
      <c r="I35" s="62"/>
      <c r="J35" s="62"/>
      <c r="K35" s="62"/>
      <c r="L35" s="62"/>
      <c r="M35" s="62"/>
      <c r="N35" s="62"/>
      <c r="O35" s="62" t="s">
        <v>54</v>
      </c>
      <c r="P35" s="62"/>
      <c r="Q35" s="62"/>
      <c r="R35" s="62"/>
      <c r="S35" s="64"/>
      <c r="T35" s="62"/>
      <c r="U35" s="62"/>
      <c r="V35" s="62"/>
      <c r="W35" s="62"/>
      <c r="X35" s="62"/>
      <c r="Y35" s="62"/>
      <c r="Z35" s="62"/>
      <c r="AA35" s="62"/>
      <c r="AB35" s="62"/>
      <c r="AC35" s="62"/>
      <c r="AD35" s="62"/>
      <c r="AE35" s="62"/>
      <c r="AF35" s="62"/>
      <c r="AG35" s="62"/>
      <c r="AH35" s="62"/>
      <c r="AI35" s="62"/>
      <c r="AJ35" s="18"/>
    </row>
    <row r="36" spans="1:36" ht="30" customHeight="1" x14ac:dyDescent="0.25">
      <c r="A36" s="477"/>
      <c r="B36" s="48" t="s">
        <v>1011</v>
      </c>
      <c r="C36" s="62"/>
      <c r="D36" s="62"/>
      <c r="E36" s="62"/>
      <c r="F36" s="62"/>
      <c r="G36" s="62"/>
      <c r="H36" s="62"/>
      <c r="I36" s="62"/>
      <c r="J36" s="62"/>
      <c r="K36" s="62"/>
      <c r="L36" s="62"/>
      <c r="M36" s="62"/>
      <c r="N36" s="62"/>
      <c r="O36" s="62"/>
      <c r="P36" s="62"/>
      <c r="Q36" s="62"/>
      <c r="R36" s="62" t="s">
        <v>54</v>
      </c>
      <c r="S36" s="64"/>
      <c r="T36" s="62"/>
      <c r="U36" s="62"/>
      <c r="V36" s="62"/>
      <c r="W36" s="62"/>
      <c r="X36" s="62"/>
      <c r="Y36" s="62"/>
      <c r="Z36" s="62"/>
      <c r="AA36" s="62"/>
      <c r="AB36" s="62"/>
      <c r="AC36" s="62"/>
      <c r="AD36" s="62"/>
      <c r="AE36" s="62"/>
      <c r="AF36" s="62"/>
      <c r="AG36" s="62"/>
      <c r="AH36" s="62"/>
      <c r="AI36" s="62"/>
      <c r="AJ36" s="18"/>
    </row>
    <row r="37" spans="1:36" ht="30" customHeight="1" x14ac:dyDescent="0.25">
      <c r="A37" s="477"/>
      <c r="B37" s="48" t="s">
        <v>1012</v>
      </c>
      <c r="C37" s="62"/>
      <c r="D37" s="62"/>
      <c r="E37" s="62"/>
      <c r="F37" s="62"/>
      <c r="G37" s="62"/>
      <c r="H37" s="62"/>
      <c r="I37" s="62"/>
      <c r="J37" s="62"/>
      <c r="K37" s="62"/>
      <c r="L37" s="62"/>
      <c r="M37" s="62"/>
      <c r="N37" s="62"/>
      <c r="O37" s="62" t="s">
        <v>54</v>
      </c>
      <c r="P37" s="62"/>
      <c r="Q37" s="62"/>
      <c r="R37" s="62"/>
      <c r="S37" s="64"/>
      <c r="T37" s="62"/>
      <c r="U37" s="62"/>
      <c r="V37" s="62"/>
      <c r="W37" s="62"/>
      <c r="X37" s="62"/>
      <c r="Y37" s="62"/>
      <c r="Z37" s="62"/>
      <c r="AA37" s="62"/>
      <c r="AB37" s="62"/>
      <c r="AC37" s="62"/>
      <c r="AD37" s="62"/>
      <c r="AE37" s="62"/>
      <c r="AF37" s="62"/>
      <c r="AG37" s="62"/>
      <c r="AH37" s="62"/>
      <c r="AI37" s="62"/>
      <c r="AJ37" s="18"/>
    </row>
    <row r="38" spans="1:36" ht="30" customHeight="1" x14ac:dyDescent="0.25">
      <c r="A38" s="477"/>
      <c r="B38" s="48" t="s">
        <v>1013</v>
      </c>
      <c r="C38" s="62"/>
      <c r="D38" s="62"/>
      <c r="E38" s="62"/>
      <c r="F38" s="62"/>
      <c r="G38" s="62"/>
      <c r="H38" s="62"/>
      <c r="I38" s="62"/>
      <c r="J38" s="62"/>
      <c r="K38" s="62"/>
      <c r="L38" s="62"/>
      <c r="M38" s="62"/>
      <c r="N38" s="62"/>
      <c r="O38" s="62"/>
      <c r="P38" s="62"/>
      <c r="Q38" s="62"/>
      <c r="R38" s="62" t="s">
        <v>54</v>
      </c>
      <c r="S38" s="64"/>
      <c r="T38" s="62"/>
      <c r="U38" s="62"/>
      <c r="V38" s="62"/>
      <c r="W38" s="62"/>
      <c r="X38" s="62"/>
      <c r="Y38" s="62"/>
      <c r="Z38" s="62"/>
      <c r="AA38" s="62"/>
      <c r="AB38" s="62"/>
      <c r="AC38" s="62"/>
      <c r="AD38" s="62"/>
      <c r="AE38" s="62"/>
      <c r="AF38" s="62"/>
      <c r="AG38" s="62"/>
      <c r="AH38" s="62"/>
      <c r="AI38" s="62"/>
      <c r="AJ38" s="18"/>
    </row>
    <row r="39" spans="1:36" ht="30" customHeight="1" x14ac:dyDescent="0.25">
      <c r="A39" s="477"/>
      <c r="B39" s="48" t="s">
        <v>1014</v>
      </c>
      <c r="C39" s="62"/>
      <c r="D39" s="62"/>
      <c r="E39" s="62"/>
      <c r="F39" s="62"/>
      <c r="G39" s="62"/>
      <c r="H39" s="62"/>
      <c r="I39" s="62"/>
      <c r="J39" s="62"/>
      <c r="K39" s="62"/>
      <c r="L39" s="62"/>
      <c r="M39" s="62"/>
      <c r="N39" s="62"/>
      <c r="O39" s="62" t="s">
        <v>54</v>
      </c>
      <c r="P39" s="62"/>
      <c r="Q39" s="62"/>
      <c r="R39" s="62"/>
      <c r="S39" s="64"/>
      <c r="T39" s="62"/>
      <c r="U39" s="62"/>
      <c r="V39" s="62"/>
      <c r="W39" s="62"/>
      <c r="X39" s="62"/>
      <c r="Y39" s="62"/>
      <c r="Z39" s="62"/>
      <c r="AA39" s="62"/>
      <c r="AB39" s="62"/>
      <c r="AC39" s="62"/>
      <c r="AD39" s="62"/>
      <c r="AE39" s="62"/>
      <c r="AF39" s="62"/>
      <c r="AG39" s="62"/>
      <c r="AH39" s="62"/>
      <c r="AI39" s="62"/>
      <c r="AJ39" s="18"/>
    </row>
    <row r="40" spans="1:36" ht="30" customHeight="1" x14ac:dyDescent="0.25">
      <c r="A40" s="478"/>
      <c r="B40" s="48" t="s">
        <v>1015</v>
      </c>
      <c r="C40" s="62"/>
      <c r="D40" s="62"/>
      <c r="E40" s="62"/>
      <c r="F40" s="62"/>
      <c r="G40" s="62"/>
      <c r="H40" s="62"/>
      <c r="I40" s="62"/>
      <c r="J40" s="62"/>
      <c r="K40" s="62"/>
      <c r="L40" s="62"/>
      <c r="M40" s="62"/>
      <c r="N40" s="62"/>
      <c r="O40" s="62"/>
      <c r="P40" s="62"/>
      <c r="Q40" s="62"/>
      <c r="R40" s="62" t="s">
        <v>54</v>
      </c>
      <c r="S40" s="64"/>
      <c r="T40" s="62"/>
      <c r="U40" s="62"/>
      <c r="V40" s="62"/>
      <c r="W40" s="62"/>
      <c r="X40" s="62"/>
      <c r="Y40" s="62"/>
      <c r="Z40" s="62"/>
      <c r="AA40" s="62"/>
      <c r="AB40" s="62"/>
      <c r="AC40" s="62"/>
      <c r="AD40" s="62"/>
      <c r="AE40" s="62"/>
      <c r="AF40" s="62"/>
      <c r="AG40" s="62"/>
      <c r="AH40" s="62"/>
      <c r="AI40" s="62"/>
      <c r="AJ40" s="18"/>
    </row>
    <row r="41" spans="1:36" ht="30" customHeight="1" x14ac:dyDescent="0.25">
      <c r="A41" s="476" t="s">
        <v>1016</v>
      </c>
      <c r="B41" s="48" t="s">
        <v>149</v>
      </c>
      <c r="C41" s="65" t="s">
        <v>1017</v>
      </c>
      <c r="D41" s="65"/>
      <c r="E41" s="65"/>
      <c r="F41" s="65"/>
      <c r="G41" s="65"/>
      <c r="H41" s="65"/>
      <c r="I41" s="65"/>
      <c r="J41" s="65"/>
      <c r="K41" s="65"/>
      <c r="L41" s="65"/>
      <c r="M41" s="65"/>
      <c r="N41" s="62" t="s">
        <v>146</v>
      </c>
      <c r="O41" s="62"/>
      <c r="P41" s="62"/>
      <c r="Q41" s="62"/>
      <c r="R41" s="62"/>
      <c r="S41" s="64"/>
      <c r="T41" s="65"/>
      <c r="U41" s="65"/>
      <c r="V41" s="65"/>
      <c r="W41" s="65"/>
      <c r="X41" s="65"/>
      <c r="Y41" s="65"/>
      <c r="Z41" s="65"/>
      <c r="AA41" s="65"/>
      <c r="AB41" s="65"/>
      <c r="AC41" s="65"/>
      <c r="AD41" s="65"/>
      <c r="AE41" s="65"/>
      <c r="AF41" s="65"/>
      <c r="AG41" s="65"/>
      <c r="AH41" s="65"/>
      <c r="AI41" s="65"/>
      <c r="AJ41" s="18"/>
    </row>
    <row r="42" spans="1:36" ht="30" customHeight="1" x14ac:dyDescent="0.25">
      <c r="A42" s="477"/>
      <c r="B42" s="48" t="s">
        <v>156</v>
      </c>
      <c r="C42" s="65" t="s">
        <v>1017</v>
      </c>
      <c r="D42" s="65"/>
      <c r="E42" s="65"/>
      <c r="F42" s="65"/>
      <c r="G42" s="65"/>
      <c r="H42" s="65"/>
      <c r="I42" s="65"/>
      <c r="J42" s="65"/>
      <c r="K42" s="65"/>
      <c r="L42" s="65"/>
      <c r="M42" s="65"/>
      <c r="N42" s="62"/>
      <c r="O42" s="62" t="s">
        <v>54</v>
      </c>
      <c r="P42" s="62"/>
      <c r="Q42" s="62"/>
      <c r="R42" s="62"/>
      <c r="S42" s="64"/>
      <c r="T42" s="65"/>
      <c r="U42" s="65"/>
      <c r="V42" s="65"/>
      <c r="W42" s="65"/>
      <c r="X42" s="65"/>
      <c r="Y42" s="65"/>
      <c r="Z42" s="65"/>
      <c r="AA42" s="65"/>
      <c r="AB42" s="65"/>
      <c r="AC42" s="65"/>
      <c r="AD42" s="65"/>
      <c r="AE42" s="65"/>
      <c r="AF42" s="65"/>
      <c r="AG42" s="65"/>
      <c r="AH42" s="65"/>
      <c r="AI42" s="65"/>
      <c r="AJ42" s="18"/>
    </row>
    <row r="43" spans="1:36" ht="30" customHeight="1" x14ac:dyDescent="0.25">
      <c r="A43" s="477"/>
      <c r="B43" s="48" t="s">
        <v>163</v>
      </c>
      <c r="C43" s="65" t="s">
        <v>1017</v>
      </c>
      <c r="D43" s="65"/>
      <c r="E43" s="65"/>
      <c r="F43" s="65"/>
      <c r="G43" s="65"/>
      <c r="H43" s="65"/>
      <c r="I43" s="65"/>
      <c r="J43" s="65"/>
      <c r="K43" s="65"/>
      <c r="L43" s="65"/>
      <c r="M43" s="65"/>
      <c r="N43" s="62"/>
      <c r="O43" s="62" t="s">
        <v>54</v>
      </c>
      <c r="P43" s="62"/>
      <c r="Q43" s="62"/>
      <c r="R43" s="62"/>
      <c r="S43" s="64"/>
      <c r="T43" s="65"/>
      <c r="U43" s="65"/>
      <c r="V43" s="65"/>
      <c r="W43" s="65"/>
      <c r="X43" s="65"/>
      <c r="Y43" s="65"/>
      <c r="Z43" s="65"/>
      <c r="AA43" s="65"/>
      <c r="AB43" s="65"/>
      <c r="AC43" s="65"/>
      <c r="AD43" s="65"/>
      <c r="AE43" s="65"/>
      <c r="AF43" s="65"/>
      <c r="AG43" s="65"/>
      <c r="AH43" s="65"/>
      <c r="AI43" s="65"/>
      <c r="AJ43" s="18"/>
    </row>
    <row r="44" spans="1:36" ht="30" customHeight="1" x14ac:dyDescent="0.25">
      <c r="A44" s="477"/>
      <c r="B44" s="48" t="s">
        <v>170</v>
      </c>
      <c r="C44" s="65"/>
      <c r="D44" s="62"/>
      <c r="E44" s="62"/>
      <c r="F44" s="62"/>
      <c r="G44" s="62"/>
      <c r="H44" s="62"/>
      <c r="I44" s="62"/>
      <c r="J44" s="62"/>
      <c r="K44" s="62"/>
      <c r="L44" s="62"/>
      <c r="M44" s="62"/>
      <c r="N44" s="62"/>
      <c r="O44" s="62"/>
      <c r="P44" s="62"/>
      <c r="Q44" s="62" t="s">
        <v>54</v>
      </c>
      <c r="R44" s="62"/>
      <c r="S44" s="64"/>
      <c r="T44" s="62"/>
      <c r="U44" s="62"/>
      <c r="V44" s="62"/>
      <c r="W44" s="62"/>
      <c r="X44" s="62"/>
      <c r="Y44" s="62"/>
      <c r="Z44" s="62"/>
      <c r="AA44" s="62"/>
      <c r="AB44" s="62"/>
      <c r="AC44" s="62"/>
      <c r="AD44" s="62"/>
      <c r="AE44" s="62"/>
      <c r="AF44" s="62"/>
      <c r="AG44" s="62"/>
      <c r="AH44" s="62"/>
      <c r="AI44" s="62"/>
      <c r="AJ44" s="18"/>
    </row>
    <row r="45" spans="1:36" ht="30" customHeight="1" x14ac:dyDescent="0.25">
      <c r="A45" s="477"/>
      <c r="B45" s="48" t="s">
        <v>177</v>
      </c>
      <c r="C45" s="65"/>
      <c r="D45" s="62"/>
      <c r="E45" s="62"/>
      <c r="F45" s="62"/>
      <c r="G45" s="62"/>
      <c r="H45" s="62"/>
      <c r="I45" s="62"/>
      <c r="J45" s="62"/>
      <c r="K45" s="62"/>
      <c r="L45" s="62"/>
      <c r="M45" s="62"/>
      <c r="N45" s="62"/>
      <c r="O45" s="62" t="s">
        <v>54</v>
      </c>
      <c r="P45" s="62"/>
      <c r="Q45" s="62"/>
      <c r="R45" s="62"/>
      <c r="S45" s="64"/>
      <c r="T45" s="62"/>
      <c r="U45" s="62"/>
      <c r="V45" s="62"/>
      <c r="W45" s="62"/>
      <c r="X45" s="62"/>
      <c r="Y45" s="62"/>
      <c r="Z45" s="62"/>
      <c r="AA45" s="62"/>
      <c r="AB45" s="62"/>
      <c r="AC45" s="62"/>
      <c r="AD45" s="62"/>
      <c r="AE45" s="62"/>
      <c r="AF45" s="62"/>
      <c r="AG45" s="62"/>
      <c r="AH45" s="62"/>
      <c r="AI45" s="62"/>
      <c r="AJ45" s="18"/>
    </row>
    <row r="46" spans="1:36" ht="30" customHeight="1" x14ac:dyDescent="0.25">
      <c r="A46" s="477"/>
      <c r="B46" s="48" t="s">
        <v>185</v>
      </c>
      <c r="C46" s="65"/>
      <c r="D46" s="62"/>
      <c r="E46" s="62"/>
      <c r="F46" s="62"/>
      <c r="G46" s="62"/>
      <c r="H46" s="62"/>
      <c r="I46" s="62"/>
      <c r="J46" s="62"/>
      <c r="K46" s="62"/>
      <c r="L46" s="62"/>
      <c r="M46" s="62"/>
      <c r="N46" s="62"/>
      <c r="O46" s="62"/>
      <c r="P46" s="62"/>
      <c r="Q46" s="62" t="s">
        <v>54</v>
      </c>
      <c r="R46" s="62"/>
      <c r="S46" s="64"/>
      <c r="T46" s="62"/>
      <c r="U46" s="62"/>
      <c r="V46" s="62"/>
      <c r="W46" s="62"/>
      <c r="X46" s="62"/>
      <c r="Y46" s="62"/>
      <c r="Z46" s="62"/>
      <c r="AA46" s="62"/>
      <c r="AB46" s="62"/>
      <c r="AC46" s="62"/>
      <c r="AD46" s="62"/>
      <c r="AE46" s="62"/>
      <c r="AF46" s="62"/>
      <c r="AG46" s="62"/>
      <c r="AH46" s="62"/>
      <c r="AI46" s="62"/>
      <c r="AJ46" s="18"/>
    </row>
    <row r="47" spans="1:36" ht="30" customHeight="1" x14ac:dyDescent="0.25">
      <c r="A47" s="477"/>
      <c r="B47" s="48" t="s">
        <v>192</v>
      </c>
      <c r="C47" s="65"/>
      <c r="D47" s="62"/>
      <c r="E47" s="62"/>
      <c r="F47" s="62"/>
      <c r="G47" s="62"/>
      <c r="H47" s="62"/>
      <c r="I47" s="62"/>
      <c r="J47" s="62"/>
      <c r="K47" s="62"/>
      <c r="L47" s="62"/>
      <c r="M47" s="62"/>
      <c r="N47" s="62"/>
      <c r="O47" s="62" t="s">
        <v>54</v>
      </c>
      <c r="P47" s="62"/>
      <c r="Q47" s="62"/>
      <c r="R47" s="62"/>
      <c r="S47" s="64"/>
      <c r="T47" s="62"/>
      <c r="U47" s="62"/>
      <c r="V47" s="62"/>
      <c r="W47" s="62"/>
      <c r="X47" s="62"/>
      <c r="Y47" s="62"/>
      <c r="Z47" s="62"/>
      <c r="AA47" s="62"/>
      <c r="AB47" s="62"/>
      <c r="AC47" s="62"/>
      <c r="AD47" s="62"/>
      <c r="AE47" s="62"/>
      <c r="AF47" s="62"/>
      <c r="AG47" s="62"/>
      <c r="AH47" s="62"/>
      <c r="AI47" s="62"/>
      <c r="AJ47" s="18"/>
    </row>
    <row r="48" spans="1:36" ht="30" customHeight="1" x14ac:dyDescent="0.25">
      <c r="A48" s="477"/>
      <c r="B48" s="48" t="s">
        <v>204</v>
      </c>
      <c r="C48" s="65"/>
      <c r="D48" s="62"/>
      <c r="E48" s="62"/>
      <c r="F48" s="62"/>
      <c r="G48" s="62"/>
      <c r="H48" s="62"/>
      <c r="I48" s="62"/>
      <c r="J48" s="62"/>
      <c r="K48" s="62"/>
      <c r="L48" s="62"/>
      <c r="M48" s="62"/>
      <c r="N48" s="62"/>
      <c r="O48" s="62"/>
      <c r="P48" s="62"/>
      <c r="Q48" s="62" t="s">
        <v>54</v>
      </c>
      <c r="R48" s="62"/>
      <c r="S48" s="64"/>
      <c r="T48" s="62"/>
      <c r="U48" s="62"/>
      <c r="V48" s="62"/>
      <c r="W48" s="62"/>
      <c r="X48" s="62"/>
      <c r="Y48" s="62"/>
      <c r="Z48" s="62"/>
      <c r="AA48" s="62"/>
      <c r="AB48" s="62"/>
      <c r="AC48" s="62"/>
      <c r="AD48" s="62"/>
      <c r="AE48" s="62"/>
      <c r="AF48" s="62"/>
      <c r="AG48" s="62"/>
      <c r="AH48" s="62"/>
      <c r="AI48" s="62"/>
      <c r="AJ48" s="18"/>
    </row>
    <row r="49" spans="1:36" ht="30" customHeight="1" x14ac:dyDescent="0.25">
      <c r="A49" s="477"/>
      <c r="B49" s="48" t="s">
        <v>1018</v>
      </c>
      <c r="C49" s="65" t="s">
        <v>1017</v>
      </c>
      <c r="D49" s="62"/>
      <c r="E49" s="62"/>
      <c r="F49" s="62"/>
      <c r="G49" s="62"/>
      <c r="H49" s="62"/>
      <c r="I49" s="62"/>
      <c r="J49" s="62"/>
      <c r="K49" s="62"/>
      <c r="L49" s="62"/>
      <c r="M49" s="62"/>
      <c r="N49" s="62"/>
      <c r="O49" s="62" t="s">
        <v>146</v>
      </c>
      <c r="P49" s="62"/>
      <c r="Q49" s="62"/>
      <c r="R49" s="62"/>
      <c r="S49" s="64"/>
      <c r="T49" s="62"/>
      <c r="U49" s="62"/>
      <c r="V49" s="62"/>
      <c r="W49" s="62"/>
      <c r="X49" s="62"/>
      <c r="Y49" s="62"/>
      <c r="Z49" s="62"/>
      <c r="AA49" s="62"/>
      <c r="AB49" s="62"/>
      <c r="AC49" s="62"/>
      <c r="AD49" s="62"/>
      <c r="AE49" s="62"/>
      <c r="AF49" s="62"/>
      <c r="AG49" s="62"/>
      <c r="AH49" s="62"/>
      <c r="AI49" s="62"/>
      <c r="AJ49" s="18"/>
    </row>
    <row r="50" spans="1:36" ht="30" customHeight="1" x14ac:dyDescent="0.25">
      <c r="A50" s="477"/>
      <c r="B50" s="48" t="s">
        <v>1019</v>
      </c>
      <c r="C50" s="65"/>
      <c r="D50" s="62"/>
      <c r="E50" s="62"/>
      <c r="F50" s="62"/>
      <c r="G50" s="62"/>
      <c r="H50" s="62"/>
      <c r="I50" s="62"/>
      <c r="J50" s="62"/>
      <c r="K50" s="62"/>
      <c r="L50" s="62"/>
      <c r="M50" s="62"/>
      <c r="N50" s="62"/>
      <c r="O50" s="62"/>
      <c r="P50" s="62"/>
      <c r="Q50" s="62" t="s">
        <v>54</v>
      </c>
      <c r="R50" s="62"/>
      <c r="S50" s="64"/>
      <c r="T50" s="62"/>
      <c r="U50" s="62"/>
      <c r="V50" s="62"/>
      <c r="W50" s="62"/>
      <c r="X50" s="62"/>
      <c r="Y50" s="62"/>
      <c r="Z50" s="62"/>
      <c r="AA50" s="62"/>
      <c r="AB50" s="62"/>
      <c r="AC50" s="62"/>
      <c r="AD50" s="62"/>
      <c r="AE50" s="62"/>
      <c r="AF50" s="62"/>
      <c r="AG50" s="62"/>
      <c r="AH50" s="62"/>
      <c r="AI50" s="62"/>
      <c r="AJ50" s="18"/>
    </row>
    <row r="51" spans="1:36" ht="30" customHeight="1" x14ac:dyDescent="0.25">
      <c r="A51" s="477"/>
      <c r="B51" s="48" t="s">
        <v>1020</v>
      </c>
      <c r="C51" s="65"/>
      <c r="D51" s="62"/>
      <c r="E51" s="62"/>
      <c r="F51" s="62"/>
      <c r="G51" s="62"/>
      <c r="H51" s="62"/>
      <c r="I51" s="62"/>
      <c r="J51" s="62"/>
      <c r="K51" s="62"/>
      <c r="L51" s="62"/>
      <c r="M51" s="62"/>
      <c r="N51" s="62"/>
      <c r="O51" s="62"/>
      <c r="P51" s="62"/>
      <c r="Q51" s="62"/>
      <c r="R51" s="62" t="s">
        <v>54</v>
      </c>
      <c r="S51" s="64"/>
      <c r="T51" s="62"/>
      <c r="U51" s="62"/>
      <c r="V51" s="62"/>
      <c r="W51" s="62"/>
      <c r="X51" s="62"/>
      <c r="Y51" s="62"/>
      <c r="Z51" s="62"/>
      <c r="AA51" s="62"/>
      <c r="AB51" s="62"/>
      <c r="AC51" s="62"/>
      <c r="AD51" s="62"/>
      <c r="AE51" s="62"/>
      <c r="AF51" s="62"/>
      <c r="AG51" s="62"/>
      <c r="AH51" s="62"/>
      <c r="AI51" s="62"/>
      <c r="AJ51" s="18"/>
    </row>
    <row r="52" spans="1:36" ht="30" customHeight="1" x14ac:dyDescent="0.25">
      <c r="A52" s="477"/>
      <c r="B52" s="48" t="s">
        <v>1021</v>
      </c>
      <c r="C52" s="65"/>
      <c r="D52" s="62"/>
      <c r="E52" s="62"/>
      <c r="F52" s="62"/>
      <c r="G52" s="62"/>
      <c r="H52" s="62"/>
      <c r="I52" s="62"/>
      <c r="J52" s="62"/>
      <c r="K52" s="62"/>
      <c r="L52" s="62"/>
      <c r="M52" s="62"/>
      <c r="N52" s="62"/>
      <c r="O52" s="62" t="s">
        <v>54</v>
      </c>
      <c r="P52" s="62"/>
      <c r="Q52" s="62"/>
      <c r="R52" s="62"/>
      <c r="S52" s="64"/>
      <c r="T52" s="62"/>
      <c r="U52" s="62"/>
      <c r="V52" s="62"/>
      <c r="W52" s="62"/>
      <c r="X52" s="62"/>
      <c r="Y52" s="62"/>
      <c r="Z52" s="62"/>
      <c r="AA52" s="62"/>
      <c r="AB52" s="62"/>
      <c r="AC52" s="62"/>
      <c r="AD52" s="62"/>
      <c r="AE52" s="62"/>
      <c r="AF52" s="62"/>
      <c r="AG52" s="62"/>
      <c r="AH52" s="62"/>
      <c r="AI52" s="62"/>
      <c r="AJ52" s="18"/>
    </row>
    <row r="53" spans="1:36" ht="30" customHeight="1" x14ac:dyDescent="0.25">
      <c r="A53" s="477"/>
      <c r="B53" s="48" t="s">
        <v>1022</v>
      </c>
      <c r="C53" s="65"/>
      <c r="D53" s="62"/>
      <c r="E53" s="62"/>
      <c r="F53" s="62"/>
      <c r="G53" s="62"/>
      <c r="H53" s="62"/>
      <c r="I53" s="62"/>
      <c r="J53" s="62"/>
      <c r="K53" s="62"/>
      <c r="L53" s="62"/>
      <c r="M53" s="62"/>
      <c r="N53" s="62"/>
      <c r="O53" s="62"/>
      <c r="P53" s="62"/>
      <c r="Q53" s="62" t="s">
        <v>54</v>
      </c>
      <c r="R53" s="62"/>
      <c r="S53" s="64"/>
      <c r="T53" s="62"/>
      <c r="U53" s="62"/>
      <c r="V53" s="62"/>
      <c r="W53" s="62"/>
      <c r="X53" s="62"/>
      <c r="Y53" s="62"/>
      <c r="Z53" s="62"/>
      <c r="AA53" s="62"/>
      <c r="AB53" s="62"/>
      <c r="AC53" s="62"/>
      <c r="AD53" s="62"/>
      <c r="AE53" s="62"/>
      <c r="AF53" s="62"/>
      <c r="AG53" s="62"/>
      <c r="AH53" s="62"/>
      <c r="AI53" s="62"/>
      <c r="AJ53" s="18"/>
    </row>
    <row r="54" spans="1:36" ht="30" customHeight="1" x14ac:dyDescent="0.25">
      <c r="A54" s="477"/>
      <c r="B54" s="48" t="s">
        <v>1023</v>
      </c>
      <c r="C54" s="65"/>
      <c r="D54" s="62"/>
      <c r="E54" s="62"/>
      <c r="F54" s="62"/>
      <c r="G54" s="62"/>
      <c r="H54" s="62"/>
      <c r="I54" s="62"/>
      <c r="J54" s="62"/>
      <c r="K54" s="62"/>
      <c r="L54" s="62"/>
      <c r="M54" s="62"/>
      <c r="N54" s="62"/>
      <c r="O54" s="62"/>
      <c r="P54" s="62"/>
      <c r="Q54" s="62"/>
      <c r="R54" s="62" t="s">
        <v>54</v>
      </c>
      <c r="S54" s="64"/>
      <c r="T54" s="62"/>
      <c r="U54" s="62"/>
      <c r="V54" s="62"/>
      <c r="W54" s="62"/>
      <c r="X54" s="62"/>
      <c r="Y54" s="62"/>
      <c r="Z54" s="62"/>
      <c r="AA54" s="62"/>
      <c r="AB54" s="62"/>
      <c r="AC54" s="62"/>
      <c r="AD54" s="62"/>
      <c r="AE54" s="62"/>
      <c r="AF54" s="62"/>
      <c r="AG54" s="62"/>
      <c r="AH54" s="62"/>
      <c r="AI54" s="62"/>
      <c r="AJ54" s="18"/>
    </row>
    <row r="55" spans="1:36" ht="30" customHeight="1" x14ac:dyDescent="0.25">
      <c r="A55" s="478"/>
      <c r="B55" s="48" t="s">
        <v>1024</v>
      </c>
      <c r="C55" s="65"/>
      <c r="D55" s="62"/>
      <c r="E55" s="62"/>
      <c r="F55" s="62"/>
      <c r="G55" s="62"/>
      <c r="H55" s="62"/>
      <c r="I55" s="62"/>
      <c r="J55" s="62"/>
      <c r="K55" s="62"/>
      <c r="L55" s="62"/>
      <c r="M55" s="62"/>
      <c r="N55" s="62"/>
      <c r="O55" s="62"/>
      <c r="P55" s="62" t="s">
        <v>54</v>
      </c>
      <c r="Q55" s="62"/>
      <c r="R55" s="62"/>
      <c r="S55" s="64"/>
      <c r="T55" s="62"/>
      <c r="U55" s="62"/>
      <c r="V55" s="62"/>
      <c r="W55" s="62"/>
      <c r="X55" s="62"/>
      <c r="Y55" s="62"/>
      <c r="Z55" s="62"/>
      <c r="AA55" s="62"/>
      <c r="AB55" s="62"/>
      <c r="AC55" s="62"/>
      <c r="AD55" s="62"/>
      <c r="AE55" s="62"/>
      <c r="AF55" s="62"/>
      <c r="AG55" s="62"/>
      <c r="AH55" s="62"/>
      <c r="AI55" s="62"/>
      <c r="AJ55" s="18"/>
    </row>
    <row r="56" spans="1:36" ht="30" customHeight="1" x14ac:dyDescent="0.25">
      <c r="A56" s="476" t="s">
        <v>1025</v>
      </c>
      <c r="B56" s="48" t="s">
        <v>211</v>
      </c>
      <c r="C56" s="65" t="s">
        <v>1026</v>
      </c>
      <c r="D56" s="65"/>
      <c r="E56" s="65"/>
      <c r="F56" s="65"/>
      <c r="G56" s="65"/>
      <c r="H56" s="65"/>
      <c r="I56" s="65"/>
      <c r="J56" s="65"/>
      <c r="K56" s="65"/>
      <c r="L56" s="65"/>
      <c r="M56" s="65"/>
      <c r="N56" s="62"/>
      <c r="O56" s="62" t="s">
        <v>146</v>
      </c>
      <c r="P56" s="62"/>
      <c r="Q56" s="62"/>
      <c r="R56" s="62"/>
      <c r="S56" s="64"/>
      <c r="T56" s="65"/>
      <c r="U56" s="65"/>
      <c r="V56" s="65"/>
      <c r="W56" s="65"/>
      <c r="X56" s="65"/>
      <c r="Y56" s="65"/>
      <c r="Z56" s="65"/>
      <c r="AA56" s="65"/>
      <c r="AB56" s="65"/>
      <c r="AC56" s="65"/>
      <c r="AD56" s="65"/>
      <c r="AE56" s="65"/>
      <c r="AF56" s="65"/>
      <c r="AG56" s="65"/>
      <c r="AH56" s="65"/>
      <c r="AI56" s="65"/>
      <c r="AJ56" s="18"/>
    </row>
    <row r="57" spans="1:36" ht="30" customHeight="1" x14ac:dyDescent="0.25">
      <c r="A57" s="477"/>
      <c r="B57" s="48" t="s">
        <v>219</v>
      </c>
      <c r="C57" s="65" t="s">
        <v>1026</v>
      </c>
      <c r="D57" s="65"/>
      <c r="E57" s="65"/>
      <c r="F57" s="65"/>
      <c r="G57" s="65"/>
      <c r="H57" s="65"/>
      <c r="I57" s="65"/>
      <c r="J57" s="65"/>
      <c r="K57" s="65"/>
      <c r="L57" s="65"/>
      <c r="M57" s="65"/>
      <c r="N57" s="62"/>
      <c r="O57" s="62" t="s">
        <v>146</v>
      </c>
      <c r="P57" s="62"/>
      <c r="Q57" s="62"/>
      <c r="R57" s="62"/>
      <c r="S57" s="64"/>
      <c r="T57" s="65"/>
      <c r="U57" s="65"/>
      <c r="V57" s="65"/>
      <c r="W57" s="65"/>
      <c r="X57" s="65"/>
      <c r="Y57" s="65"/>
      <c r="Z57" s="65"/>
      <c r="AA57" s="65"/>
      <c r="AB57" s="65"/>
      <c r="AC57" s="65"/>
      <c r="AD57" s="65"/>
      <c r="AE57" s="65"/>
      <c r="AF57" s="65"/>
      <c r="AG57" s="65"/>
      <c r="AH57" s="65"/>
      <c r="AI57" s="65"/>
      <c r="AJ57" s="18"/>
    </row>
    <row r="58" spans="1:36" ht="30" customHeight="1" x14ac:dyDescent="0.25">
      <c r="A58" s="477"/>
      <c r="B58" s="48" t="s">
        <v>230</v>
      </c>
      <c r="C58" s="65"/>
      <c r="D58" s="65"/>
      <c r="E58" s="65"/>
      <c r="F58" s="65"/>
      <c r="G58" s="65"/>
      <c r="H58" s="65"/>
      <c r="I58" s="65"/>
      <c r="J58" s="65"/>
      <c r="K58" s="65"/>
      <c r="L58" s="65"/>
      <c r="M58" s="65"/>
      <c r="N58" s="62"/>
      <c r="O58" s="62"/>
      <c r="P58" s="62"/>
      <c r="Q58" s="62"/>
      <c r="R58" s="62" t="s">
        <v>54</v>
      </c>
      <c r="S58" s="64"/>
      <c r="T58" s="65"/>
      <c r="U58" s="65"/>
      <c r="V58" s="65"/>
      <c r="W58" s="65"/>
      <c r="X58" s="65"/>
      <c r="Y58" s="65"/>
      <c r="Z58" s="65"/>
      <c r="AA58" s="65"/>
      <c r="AB58" s="65"/>
      <c r="AC58" s="65"/>
      <c r="AD58" s="65"/>
      <c r="AE58" s="65"/>
      <c r="AF58" s="65"/>
      <c r="AG58" s="65"/>
      <c r="AH58" s="65"/>
      <c r="AI58" s="65"/>
      <c r="AJ58" s="18"/>
    </row>
    <row r="59" spans="1:36" ht="30" customHeight="1" x14ac:dyDescent="0.25">
      <c r="A59" s="477"/>
      <c r="B59" s="48" t="s">
        <v>236</v>
      </c>
      <c r="C59" s="65"/>
      <c r="D59" s="65"/>
      <c r="E59" s="65"/>
      <c r="F59" s="65"/>
      <c r="G59" s="65"/>
      <c r="H59" s="65"/>
      <c r="I59" s="65"/>
      <c r="J59" s="65"/>
      <c r="K59" s="65"/>
      <c r="L59" s="65"/>
      <c r="M59" s="65"/>
      <c r="N59" s="62"/>
      <c r="O59" s="62" t="s">
        <v>54</v>
      </c>
      <c r="P59" s="62"/>
      <c r="Q59" s="62"/>
      <c r="R59" s="62"/>
      <c r="S59" s="64"/>
      <c r="T59" s="65"/>
      <c r="U59" s="65"/>
      <c r="V59" s="65"/>
      <c r="W59" s="65"/>
      <c r="X59" s="65"/>
      <c r="Y59" s="65"/>
      <c r="Z59" s="65"/>
      <c r="AA59" s="65"/>
      <c r="AB59" s="65"/>
      <c r="AC59" s="65"/>
      <c r="AD59" s="65"/>
      <c r="AE59" s="65"/>
      <c r="AF59" s="65"/>
      <c r="AG59" s="65"/>
      <c r="AH59" s="65"/>
      <c r="AI59" s="65"/>
      <c r="AJ59" s="18"/>
    </row>
    <row r="60" spans="1:36" ht="30" customHeight="1" x14ac:dyDescent="0.25">
      <c r="A60" s="477"/>
      <c r="B60" s="48" t="s">
        <v>1027</v>
      </c>
      <c r="C60" s="65"/>
      <c r="D60" s="65"/>
      <c r="E60" s="65"/>
      <c r="F60" s="65"/>
      <c r="G60" s="65"/>
      <c r="H60" s="65"/>
      <c r="I60" s="65"/>
      <c r="J60" s="65"/>
      <c r="K60" s="65"/>
      <c r="L60" s="65"/>
      <c r="M60" s="65"/>
      <c r="N60" s="62"/>
      <c r="O60" s="62"/>
      <c r="P60" s="62"/>
      <c r="Q60" s="62" t="s">
        <v>54</v>
      </c>
      <c r="R60" s="62"/>
      <c r="S60" s="64"/>
      <c r="T60" s="65"/>
      <c r="U60" s="65"/>
      <c r="V60" s="65"/>
      <c r="W60" s="65"/>
      <c r="X60" s="65"/>
      <c r="Y60" s="65"/>
      <c r="Z60" s="65"/>
      <c r="AA60" s="65"/>
      <c r="AB60" s="65"/>
      <c r="AC60" s="65"/>
      <c r="AD60" s="65"/>
      <c r="AE60" s="65"/>
      <c r="AF60" s="65"/>
      <c r="AG60" s="65"/>
      <c r="AH60" s="65"/>
      <c r="AI60" s="65"/>
      <c r="AJ60" s="18"/>
    </row>
    <row r="61" spans="1:36" ht="30" customHeight="1" x14ac:dyDescent="0.25">
      <c r="A61" s="477"/>
      <c r="B61" s="48" t="s">
        <v>1028</v>
      </c>
      <c r="C61" s="65"/>
      <c r="D61" s="65"/>
      <c r="E61" s="65"/>
      <c r="F61" s="65"/>
      <c r="G61" s="65"/>
      <c r="H61" s="65"/>
      <c r="I61" s="65"/>
      <c r="J61" s="65"/>
      <c r="K61" s="65"/>
      <c r="L61" s="65"/>
      <c r="M61" s="65"/>
      <c r="N61" s="62"/>
      <c r="O61" s="62" t="s">
        <v>54</v>
      </c>
      <c r="P61" s="62"/>
      <c r="Q61" s="62"/>
      <c r="R61" s="62"/>
      <c r="S61" s="64"/>
      <c r="T61" s="65"/>
      <c r="U61" s="65"/>
      <c r="V61" s="65"/>
      <c r="W61" s="65"/>
      <c r="X61" s="65"/>
      <c r="Y61" s="65"/>
      <c r="Z61" s="65"/>
      <c r="AA61" s="65"/>
      <c r="AB61" s="65"/>
      <c r="AC61" s="65"/>
      <c r="AD61" s="65"/>
      <c r="AE61" s="65"/>
      <c r="AF61" s="65"/>
      <c r="AG61" s="65"/>
      <c r="AH61" s="65"/>
      <c r="AI61" s="65"/>
      <c r="AJ61" s="18"/>
    </row>
    <row r="62" spans="1:36" ht="30" customHeight="1" x14ac:dyDescent="0.25">
      <c r="A62" s="477"/>
      <c r="B62" s="48" t="s">
        <v>1029</v>
      </c>
      <c r="C62" s="65"/>
      <c r="D62" s="65"/>
      <c r="E62" s="65"/>
      <c r="F62" s="65"/>
      <c r="G62" s="65"/>
      <c r="H62" s="65"/>
      <c r="I62" s="65"/>
      <c r="J62" s="65"/>
      <c r="K62" s="65"/>
      <c r="L62" s="65"/>
      <c r="M62" s="65"/>
      <c r="N62" s="62"/>
      <c r="O62" s="62"/>
      <c r="P62" s="62"/>
      <c r="Q62" s="62" t="s">
        <v>54</v>
      </c>
      <c r="R62" s="62"/>
      <c r="S62" s="64"/>
      <c r="T62" s="65"/>
      <c r="U62" s="65"/>
      <c r="V62" s="65"/>
      <c r="W62" s="65"/>
      <c r="X62" s="65"/>
      <c r="Y62" s="65"/>
      <c r="Z62" s="65"/>
      <c r="AA62" s="65"/>
      <c r="AB62" s="65"/>
      <c r="AC62" s="65"/>
      <c r="AD62" s="65"/>
      <c r="AE62" s="65"/>
      <c r="AF62" s="65"/>
      <c r="AG62" s="65"/>
      <c r="AH62" s="65"/>
      <c r="AI62" s="65"/>
      <c r="AJ62" s="18"/>
    </row>
    <row r="63" spans="1:36" ht="30" customHeight="1" x14ac:dyDescent="0.25">
      <c r="A63" s="477"/>
      <c r="B63" s="48" t="s">
        <v>1030</v>
      </c>
      <c r="C63" s="65" t="s">
        <v>1026</v>
      </c>
      <c r="D63" s="65"/>
      <c r="E63" s="65"/>
      <c r="F63" s="65"/>
      <c r="G63" s="65"/>
      <c r="H63" s="65"/>
      <c r="I63" s="65"/>
      <c r="J63" s="65"/>
      <c r="K63" s="65"/>
      <c r="L63" s="65"/>
      <c r="M63" s="65"/>
      <c r="N63" s="62"/>
      <c r="O63" s="62"/>
      <c r="P63" s="62" t="s">
        <v>146</v>
      </c>
      <c r="Q63" s="62"/>
      <c r="R63" s="62"/>
      <c r="S63" s="64" t="s">
        <v>6</v>
      </c>
      <c r="T63" s="65"/>
      <c r="U63" s="65"/>
      <c r="V63" s="65"/>
      <c r="W63" s="65"/>
      <c r="X63" s="65"/>
      <c r="Y63" s="65"/>
      <c r="Z63" s="65"/>
      <c r="AA63" s="65"/>
      <c r="AB63" s="65"/>
      <c r="AC63" s="65"/>
      <c r="AD63" s="65"/>
      <c r="AE63" s="65"/>
      <c r="AF63" s="65"/>
      <c r="AG63" s="65"/>
      <c r="AH63" s="65"/>
      <c r="AI63" s="65"/>
      <c r="AJ63" s="18"/>
    </row>
    <row r="64" spans="1:36" ht="30" customHeight="1" x14ac:dyDescent="0.25">
      <c r="A64" s="477"/>
      <c r="B64" s="48" t="s">
        <v>1031</v>
      </c>
      <c r="C64" s="62" t="s">
        <v>1026</v>
      </c>
      <c r="D64" s="62"/>
      <c r="E64" s="62"/>
      <c r="F64" s="62"/>
      <c r="G64" s="62"/>
      <c r="H64" s="62"/>
      <c r="I64" s="62"/>
      <c r="J64" s="62"/>
      <c r="K64" s="62"/>
      <c r="L64" s="62"/>
      <c r="M64" s="62"/>
      <c r="N64" s="62"/>
      <c r="O64" s="62"/>
      <c r="P64" s="62"/>
      <c r="Q64" s="62" t="s">
        <v>146</v>
      </c>
      <c r="R64" s="62"/>
      <c r="S64" s="64"/>
      <c r="T64" s="62"/>
      <c r="U64" s="62"/>
      <c r="V64" s="62"/>
      <c r="W64" s="62"/>
      <c r="X64" s="62"/>
      <c r="Y64" s="62"/>
      <c r="Z64" s="62"/>
      <c r="AA64" s="62"/>
      <c r="AB64" s="62"/>
      <c r="AC64" s="62"/>
      <c r="AD64" s="62"/>
      <c r="AE64" s="62"/>
      <c r="AF64" s="62"/>
      <c r="AG64" s="62"/>
      <c r="AH64" s="62"/>
      <c r="AI64" s="62"/>
      <c r="AJ64" s="18"/>
    </row>
    <row r="65" spans="1:36" ht="30" customHeight="1" x14ac:dyDescent="0.25">
      <c r="A65" s="477"/>
      <c r="B65" s="48" t="s">
        <v>1032</v>
      </c>
      <c r="C65" s="62"/>
      <c r="D65" s="62"/>
      <c r="E65" s="62"/>
      <c r="F65" s="62"/>
      <c r="G65" s="62"/>
      <c r="H65" s="62"/>
      <c r="I65" s="62"/>
      <c r="J65" s="62"/>
      <c r="K65" s="62"/>
      <c r="L65" s="62"/>
      <c r="M65" s="62"/>
      <c r="N65" s="62"/>
      <c r="O65" s="62" t="s">
        <v>54</v>
      </c>
      <c r="P65" s="62"/>
      <c r="Q65" s="62"/>
      <c r="R65" s="62"/>
      <c r="S65" s="64"/>
      <c r="T65" s="62"/>
      <c r="U65" s="62"/>
      <c r="V65" s="62"/>
      <c r="W65" s="62"/>
      <c r="X65" s="62"/>
      <c r="Y65" s="62"/>
      <c r="Z65" s="62"/>
      <c r="AA65" s="62"/>
      <c r="AB65" s="62"/>
      <c r="AC65" s="62"/>
      <c r="AD65" s="62"/>
      <c r="AE65" s="62"/>
      <c r="AF65" s="62"/>
      <c r="AG65" s="62"/>
      <c r="AH65" s="62"/>
      <c r="AI65" s="62"/>
      <c r="AJ65" s="18"/>
    </row>
    <row r="66" spans="1:36" ht="30" customHeight="1" x14ac:dyDescent="0.25">
      <c r="A66" s="477"/>
      <c r="B66" s="48" t="s">
        <v>1033</v>
      </c>
      <c r="C66" s="62"/>
      <c r="D66" s="62"/>
      <c r="E66" s="62"/>
      <c r="F66" s="62"/>
      <c r="G66" s="62"/>
      <c r="H66" s="62"/>
      <c r="I66" s="62"/>
      <c r="J66" s="62"/>
      <c r="K66" s="62"/>
      <c r="L66" s="62"/>
      <c r="M66" s="62"/>
      <c r="N66" s="62"/>
      <c r="O66" s="62"/>
      <c r="P66" s="62"/>
      <c r="Q66" s="62"/>
      <c r="R66" s="62" t="s">
        <v>54</v>
      </c>
      <c r="S66" s="64"/>
      <c r="T66" s="62"/>
      <c r="U66" s="62"/>
      <c r="V66" s="62"/>
      <c r="W66" s="62"/>
      <c r="X66" s="62"/>
      <c r="Y66" s="62"/>
      <c r="Z66" s="62"/>
      <c r="AA66" s="62"/>
      <c r="AB66" s="62"/>
      <c r="AC66" s="62"/>
      <c r="AD66" s="62"/>
      <c r="AE66" s="62"/>
      <c r="AF66" s="62"/>
      <c r="AG66" s="62"/>
      <c r="AH66" s="62"/>
      <c r="AI66" s="62"/>
      <c r="AJ66" s="18"/>
    </row>
    <row r="67" spans="1:36" ht="30" customHeight="1" x14ac:dyDescent="0.25">
      <c r="A67" s="477"/>
      <c r="B67" s="48" t="s">
        <v>1034</v>
      </c>
      <c r="C67" s="62"/>
      <c r="D67" s="62"/>
      <c r="E67" s="62"/>
      <c r="F67" s="62"/>
      <c r="G67" s="62"/>
      <c r="H67" s="62"/>
      <c r="I67" s="62"/>
      <c r="J67" s="62"/>
      <c r="K67" s="62"/>
      <c r="L67" s="62"/>
      <c r="M67" s="62"/>
      <c r="N67" s="62"/>
      <c r="O67" s="62" t="s">
        <v>54</v>
      </c>
      <c r="P67" s="62"/>
      <c r="Q67" s="62"/>
      <c r="R67" s="62"/>
      <c r="S67" s="64"/>
      <c r="T67" s="62"/>
      <c r="U67" s="62"/>
      <c r="V67" s="62"/>
      <c r="W67" s="62"/>
      <c r="X67" s="62"/>
      <c r="Y67" s="62"/>
      <c r="Z67" s="62"/>
      <c r="AA67" s="62"/>
      <c r="AB67" s="62"/>
      <c r="AC67" s="62"/>
      <c r="AD67" s="62"/>
      <c r="AE67" s="62"/>
      <c r="AF67" s="62"/>
      <c r="AG67" s="62"/>
      <c r="AH67" s="62"/>
      <c r="AI67" s="62"/>
      <c r="AJ67" s="18"/>
    </row>
    <row r="68" spans="1:36" ht="30" customHeight="1" x14ac:dyDescent="0.25">
      <c r="A68" s="477"/>
      <c r="B68" s="48" t="s">
        <v>1035</v>
      </c>
      <c r="C68" s="62"/>
      <c r="D68" s="62"/>
      <c r="E68" s="62"/>
      <c r="F68" s="62"/>
      <c r="G68" s="62"/>
      <c r="H68" s="62"/>
      <c r="I68" s="62"/>
      <c r="J68" s="62"/>
      <c r="K68" s="62"/>
      <c r="L68" s="62"/>
      <c r="M68" s="62"/>
      <c r="N68" s="62"/>
      <c r="O68" s="62"/>
      <c r="P68" s="62" t="s">
        <v>54</v>
      </c>
      <c r="Q68" s="62"/>
      <c r="R68" s="62"/>
      <c r="S68" s="64"/>
      <c r="T68" s="62"/>
      <c r="U68" s="62"/>
      <c r="V68" s="62"/>
      <c r="W68" s="62"/>
      <c r="X68" s="62"/>
      <c r="Y68" s="62"/>
      <c r="Z68" s="62"/>
      <c r="AA68" s="62"/>
      <c r="AB68" s="62"/>
      <c r="AC68" s="62"/>
      <c r="AD68" s="62"/>
      <c r="AE68" s="62"/>
      <c r="AF68" s="62"/>
      <c r="AG68" s="62"/>
      <c r="AH68" s="62"/>
      <c r="AI68" s="62"/>
      <c r="AJ68" s="18"/>
    </row>
    <row r="69" spans="1:36" ht="30" customHeight="1" x14ac:dyDescent="0.25">
      <c r="A69" s="477"/>
      <c r="B69" s="48" t="s">
        <v>1036</v>
      </c>
      <c r="C69" s="62"/>
      <c r="D69" s="62"/>
      <c r="E69" s="62"/>
      <c r="F69" s="62"/>
      <c r="G69" s="62"/>
      <c r="H69" s="62"/>
      <c r="I69" s="62"/>
      <c r="J69" s="62"/>
      <c r="K69" s="62"/>
      <c r="L69" s="62"/>
      <c r="M69" s="62"/>
      <c r="N69" s="62"/>
      <c r="O69" s="62"/>
      <c r="P69" s="62"/>
      <c r="Q69" s="62" t="s">
        <v>54</v>
      </c>
      <c r="R69" s="62"/>
      <c r="S69" s="64"/>
      <c r="T69" s="62"/>
      <c r="U69" s="62"/>
      <c r="V69" s="62"/>
      <c r="W69" s="62"/>
      <c r="X69" s="62"/>
      <c r="Y69" s="62"/>
      <c r="Z69" s="62"/>
      <c r="AA69" s="62"/>
      <c r="AB69" s="62"/>
      <c r="AC69" s="62"/>
      <c r="AD69" s="62"/>
      <c r="AE69" s="62"/>
      <c r="AF69" s="62"/>
      <c r="AG69" s="62"/>
      <c r="AH69" s="62"/>
      <c r="AI69" s="62"/>
      <c r="AJ69" s="18"/>
    </row>
    <row r="70" spans="1:36" ht="30" customHeight="1" x14ac:dyDescent="0.25">
      <c r="A70" s="478"/>
      <c r="B70" s="48" t="s">
        <v>1037</v>
      </c>
      <c r="C70" s="62"/>
      <c r="D70" s="62"/>
      <c r="E70" s="62"/>
      <c r="F70" s="62"/>
      <c r="G70" s="62"/>
      <c r="H70" s="62"/>
      <c r="I70" s="62"/>
      <c r="J70" s="62"/>
      <c r="K70" s="62"/>
      <c r="L70" s="62"/>
      <c r="M70" s="62"/>
      <c r="N70" s="62"/>
      <c r="O70" s="62"/>
      <c r="P70" s="62"/>
      <c r="Q70" s="62" t="s">
        <v>54</v>
      </c>
      <c r="R70" s="62"/>
      <c r="S70" s="64"/>
      <c r="T70" s="62"/>
      <c r="U70" s="62"/>
      <c r="V70" s="62"/>
      <c r="W70" s="62"/>
      <c r="X70" s="62"/>
      <c r="Y70" s="62"/>
      <c r="Z70" s="62"/>
      <c r="AA70" s="62"/>
      <c r="AB70" s="62"/>
      <c r="AC70" s="62"/>
      <c r="AD70" s="62"/>
      <c r="AE70" s="62"/>
      <c r="AF70" s="62"/>
      <c r="AG70" s="62"/>
      <c r="AH70" s="62"/>
      <c r="AI70" s="62"/>
      <c r="AJ70" s="18"/>
    </row>
    <row r="71" spans="1:36" ht="30" customHeight="1" x14ac:dyDescent="0.25">
      <c r="A71" s="476" t="s">
        <v>1038</v>
      </c>
      <c r="B71" s="48" t="s">
        <v>241</v>
      </c>
      <c r="C71" s="65" t="s">
        <v>1039</v>
      </c>
      <c r="D71" s="65"/>
      <c r="E71" s="65"/>
      <c r="F71" s="65"/>
      <c r="G71" s="65"/>
      <c r="H71" s="65"/>
      <c r="I71" s="65"/>
      <c r="J71" s="65"/>
      <c r="K71" s="65"/>
      <c r="L71" s="65"/>
      <c r="M71" s="65"/>
      <c r="N71" s="62"/>
      <c r="O71" s="62"/>
      <c r="P71" s="62"/>
      <c r="Q71" s="62"/>
      <c r="R71" s="62" t="s">
        <v>146</v>
      </c>
      <c r="S71" s="64"/>
      <c r="T71" s="65"/>
      <c r="U71" s="65"/>
      <c r="V71" s="65"/>
      <c r="W71" s="65"/>
      <c r="X71" s="65"/>
      <c r="Y71" s="65"/>
      <c r="Z71" s="65"/>
      <c r="AA71" s="65"/>
      <c r="AB71" s="65"/>
      <c r="AC71" s="65"/>
      <c r="AD71" s="65"/>
      <c r="AE71" s="65"/>
      <c r="AF71" s="65"/>
      <c r="AG71" s="65"/>
      <c r="AH71" s="65"/>
      <c r="AI71" s="65"/>
      <c r="AJ71" s="18"/>
    </row>
    <row r="72" spans="1:36" ht="30" customHeight="1" x14ac:dyDescent="0.25">
      <c r="A72" s="477"/>
      <c r="B72" s="48" t="s">
        <v>247</v>
      </c>
      <c r="C72" s="65" t="s">
        <v>1039</v>
      </c>
      <c r="D72" s="65"/>
      <c r="E72" s="65"/>
      <c r="F72" s="65"/>
      <c r="G72" s="65"/>
      <c r="H72" s="65"/>
      <c r="I72" s="65"/>
      <c r="J72" s="65"/>
      <c r="K72" s="65"/>
      <c r="L72" s="65"/>
      <c r="M72" s="65"/>
      <c r="N72" s="62"/>
      <c r="O72" s="62"/>
      <c r="P72" s="62"/>
      <c r="Q72" s="62"/>
      <c r="R72" s="62" t="s">
        <v>146</v>
      </c>
      <c r="S72" s="64"/>
      <c r="T72" s="65"/>
      <c r="U72" s="65"/>
      <c r="V72" s="65"/>
      <c r="W72" s="65"/>
      <c r="X72" s="65"/>
      <c r="Y72" s="65"/>
      <c r="Z72" s="65"/>
      <c r="AA72" s="65"/>
      <c r="AB72" s="65"/>
      <c r="AC72" s="65"/>
      <c r="AD72" s="65"/>
      <c r="AE72" s="65"/>
      <c r="AF72" s="65"/>
      <c r="AG72" s="65"/>
      <c r="AH72" s="65"/>
      <c r="AI72" s="65"/>
      <c r="AJ72" s="18"/>
    </row>
    <row r="73" spans="1:36" ht="30" customHeight="1" x14ac:dyDescent="0.25">
      <c r="A73" s="477"/>
      <c r="B73" s="48" t="s">
        <v>258</v>
      </c>
      <c r="C73" s="65" t="s">
        <v>1039</v>
      </c>
      <c r="D73" s="65"/>
      <c r="E73" s="65"/>
      <c r="F73" s="65"/>
      <c r="G73" s="65"/>
      <c r="H73" s="65"/>
      <c r="I73" s="65"/>
      <c r="J73" s="65"/>
      <c r="K73" s="65"/>
      <c r="L73" s="65"/>
      <c r="M73" s="65"/>
      <c r="N73" s="62"/>
      <c r="O73" s="62"/>
      <c r="P73" s="62"/>
      <c r="Q73" s="62"/>
      <c r="R73" s="62" t="s">
        <v>146</v>
      </c>
      <c r="S73" s="64"/>
      <c r="T73" s="65"/>
      <c r="U73" s="65"/>
      <c r="V73" s="65"/>
      <c r="W73" s="65"/>
      <c r="X73" s="65"/>
      <c r="Y73" s="65"/>
      <c r="Z73" s="65"/>
      <c r="AA73" s="65"/>
      <c r="AB73" s="65"/>
      <c r="AC73" s="65"/>
      <c r="AD73" s="65"/>
      <c r="AE73" s="65"/>
      <c r="AF73" s="65"/>
      <c r="AG73" s="65"/>
      <c r="AH73" s="65"/>
      <c r="AI73" s="65"/>
      <c r="AJ73" s="18"/>
    </row>
    <row r="74" spans="1:36" ht="30" customHeight="1" x14ac:dyDescent="0.25">
      <c r="A74" s="477"/>
      <c r="B74" s="48" t="s">
        <v>267</v>
      </c>
      <c r="C74" s="65"/>
      <c r="D74" s="65"/>
      <c r="E74" s="65"/>
      <c r="F74" s="65"/>
      <c r="G74" s="65"/>
      <c r="H74" s="65"/>
      <c r="I74" s="65"/>
      <c r="J74" s="65"/>
      <c r="K74" s="65"/>
      <c r="L74" s="65"/>
      <c r="M74" s="65"/>
      <c r="N74" s="62"/>
      <c r="O74" s="62"/>
      <c r="P74" s="62" t="s">
        <v>54</v>
      </c>
      <c r="Q74" s="62"/>
      <c r="R74" s="62"/>
      <c r="S74" s="64"/>
      <c r="T74" s="65"/>
      <c r="U74" s="65"/>
      <c r="V74" s="65"/>
      <c r="W74" s="65"/>
      <c r="X74" s="65"/>
      <c r="Y74" s="65"/>
      <c r="Z74" s="65"/>
      <c r="AA74" s="65"/>
      <c r="AB74" s="65"/>
      <c r="AC74" s="65"/>
      <c r="AD74" s="65"/>
      <c r="AE74" s="65"/>
      <c r="AF74" s="65"/>
      <c r="AG74" s="65"/>
      <c r="AH74" s="65"/>
      <c r="AI74" s="65"/>
      <c r="AJ74" s="18"/>
    </row>
    <row r="75" spans="1:36" ht="30" customHeight="1" x14ac:dyDescent="0.25">
      <c r="A75" s="477"/>
      <c r="B75" s="48" t="s">
        <v>276</v>
      </c>
      <c r="C75" s="65"/>
      <c r="D75" s="65"/>
      <c r="E75" s="65"/>
      <c r="F75" s="65"/>
      <c r="G75" s="65"/>
      <c r="H75" s="65"/>
      <c r="I75" s="65"/>
      <c r="J75" s="65"/>
      <c r="K75" s="65"/>
      <c r="L75" s="65"/>
      <c r="M75" s="65"/>
      <c r="N75" s="62"/>
      <c r="O75" s="62"/>
      <c r="P75" s="62" t="s">
        <v>54</v>
      </c>
      <c r="Q75" s="62"/>
      <c r="R75" s="62"/>
      <c r="S75" s="64"/>
      <c r="T75" s="65"/>
      <c r="U75" s="65"/>
      <c r="V75" s="65"/>
      <c r="W75" s="65"/>
      <c r="X75" s="65"/>
      <c r="Y75" s="65"/>
      <c r="Z75" s="65"/>
      <c r="AA75" s="65"/>
      <c r="AB75" s="65"/>
      <c r="AC75" s="65"/>
      <c r="AD75" s="65"/>
      <c r="AE75" s="65"/>
      <c r="AF75" s="65"/>
      <c r="AG75" s="65"/>
      <c r="AH75" s="65"/>
      <c r="AI75" s="65"/>
      <c r="AJ75" s="18"/>
    </row>
    <row r="76" spans="1:36" ht="30" customHeight="1" x14ac:dyDescent="0.25">
      <c r="A76" s="477"/>
      <c r="B76" s="48" t="s">
        <v>280</v>
      </c>
      <c r="C76" s="65"/>
      <c r="D76" s="65"/>
      <c r="E76" s="65"/>
      <c r="F76" s="65"/>
      <c r="G76" s="65"/>
      <c r="H76" s="65"/>
      <c r="I76" s="65"/>
      <c r="J76" s="65"/>
      <c r="K76" s="65"/>
      <c r="L76" s="65"/>
      <c r="M76" s="65"/>
      <c r="N76" s="62"/>
      <c r="O76" s="62"/>
      <c r="P76" s="62" t="s">
        <v>54</v>
      </c>
      <c r="Q76" s="62"/>
      <c r="R76" s="62"/>
      <c r="S76" s="64"/>
      <c r="T76" s="65"/>
      <c r="U76" s="65"/>
      <c r="V76" s="65"/>
      <c r="W76" s="65"/>
      <c r="X76" s="65"/>
      <c r="Y76" s="65"/>
      <c r="Z76" s="65"/>
      <c r="AA76" s="65"/>
      <c r="AB76" s="65"/>
      <c r="AC76" s="65"/>
      <c r="AD76" s="65"/>
      <c r="AE76" s="65"/>
      <c r="AF76" s="65"/>
      <c r="AG76" s="65"/>
      <c r="AH76" s="65"/>
      <c r="AI76" s="65"/>
      <c r="AJ76" s="18"/>
    </row>
    <row r="77" spans="1:36" ht="30" customHeight="1" x14ac:dyDescent="0.25">
      <c r="A77" s="477"/>
      <c r="B77" s="48" t="s">
        <v>285</v>
      </c>
      <c r="C77" s="65"/>
      <c r="D77" s="65"/>
      <c r="E77" s="65"/>
      <c r="F77" s="65"/>
      <c r="G77" s="65"/>
      <c r="H77" s="65"/>
      <c r="I77" s="65"/>
      <c r="J77" s="65"/>
      <c r="K77" s="65"/>
      <c r="L77" s="65"/>
      <c r="M77" s="65"/>
      <c r="N77" s="62"/>
      <c r="O77" s="62"/>
      <c r="P77" s="62" t="s">
        <v>54</v>
      </c>
      <c r="Q77" s="62"/>
      <c r="R77" s="62"/>
      <c r="S77" s="64"/>
      <c r="T77" s="65"/>
      <c r="U77" s="65"/>
      <c r="V77" s="65"/>
      <c r="W77" s="65"/>
      <c r="X77" s="65"/>
      <c r="Y77" s="65"/>
      <c r="Z77" s="65"/>
      <c r="AA77" s="65"/>
      <c r="AB77" s="65"/>
      <c r="AC77" s="65"/>
      <c r="AD77" s="65"/>
      <c r="AE77" s="65"/>
      <c r="AF77" s="65"/>
      <c r="AG77" s="65"/>
      <c r="AH77" s="65"/>
      <c r="AI77" s="65"/>
      <c r="AJ77" s="18"/>
    </row>
    <row r="78" spans="1:36" ht="30" customHeight="1" x14ac:dyDescent="0.25">
      <c r="A78" s="477"/>
      <c r="B78" s="48" t="s">
        <v>293</v>
      </c>
      <c r="C78" s="65"/>
      <c r="D78" s="65"/>
      <c r="E78" s="65"/>
      <c r="F78" s="65"/>
      <c r="G78" s="65"/>
      <c r="H78" s="65"/>
      <c r="I78" s="65"/>
      <c r="J78" s="65"/>
      <c r="K78" s="65"/>
      <c r="L78" s="65"/>
      <c r="M78" s="65"/>
      <c r="N78" s="62"/>
      <c r="O78" s="62"/>
      <c r="P78" s="62" t="s">
        <v>54</v>
      </c>
      <c r="Q78" s="62"/>
      <c r="R78" s="62"/>
      <c r="S78" s="64"/>
      <c r="T78" s="65"/>
      <c r="U78" s="65"/>
      <c r="V78" s="65"/>
      <c r="W78" s="65"/>
      <c r="X78" s="65"/>
      <c r="Y78" s="65"/>
      <c r="Z78" s="65"/>
      <c r="AA78" s="65"/>
      <c r="AB78" s="65"/>
      <c r="AC78" s="65"/>
      <c r="AD78" s="65"/>
      <c r="AE78" s="65"/>
      <c r="AF78" s="65"/>
      <c r="AG78" s="65"/>
      <c r="AH78" s="65"/>
      <c r="AI78" s="65"/>
      <c r="AJ78" s="18"/>
    </row>
    <row r="79" spans="1:36" ht="30" customHeight="1" x14ac:dyDescent="0.25">
      <c r="A79" s="477"/>
      <c r="B79" s="48" t="s">
        <v>298</v>
      </c>
      <c r="C79" s="65"/>
      <c r="D79" s="65"/>
      <c r="E79" s="65"/>
      <c r="F79" s="65"/>
      <c r="G79" s="65"/>
      <c r="H79" s="65"/>
      <c r="I79" s="65"/>
      <c r="J79" s="65"/>
      <c r="K79" s="65"/>
      <c r="L79" s="65"/>
      <c r="M79" s="65"/>
      <c r="N79" s="62"/>
      <c r="O79" s="62"/>
      <c r="P79" s="62" t="s">
        <v>54</v>
      </c>
      <c r="Q79" s="62"/>
      <c r="R79" s="62"/>
      <c r="S79" s="64"/>
      <c r="T79" s="65"/>
      <c r="U79" s="65"/>
      <c r="V79" s="65"/>
      <c r="W79" s="65"/>
      <c r="X79" s="65"/>
      <c r="Y79" s="65"/>
      <c r="Z79" s="65"/>
      <c r="AA79" s="65"/>
      <c r="AB79" s="65"/>
      <c r="AC79" s="65"/>
      <c r="AD79" s="65"/>
      <c r="AE79" s="65"/>
      <c r="AF79" s="65"/>
      <c r="AG79" s="65"/>
      <c r="AH79" s="65"/>
      <c r="AI79" s="65"/>
      <c r="AJ79" s="18"/>
    </row>
    <row r="80" spans="1:36" ht="30" customHeight="1" x14ac:dyDescent="0.25">
      <c r="A80" s="477"/>
      <c r="B80" s="48" t="s">
        <v>1040</v>
      </c>
      <c r="C80" s="65"/>
      <c r="D80" s="65"/>
      <c r="E80" s="65"/>
      <c r="F80" s="65"/>
      <c r="G80" s="65"/>
      <c r="H80" s="65"/>
      <c r="I80" s="65"/>
      <c r="J80" s="65"/>
      <c r="K80" s="65"/>
      <c r="L80" s="65"/>
      <c r="M80" s="65"/>
      <c r="N80" s="62"/>
      <c r="O80" s="62"/>
      <c r="P80" s="62" t="s">
        <v>54</v>
      </c>
      <c r="Q80" s="62"/>
      <c r="R80" s="62"/>
      <c r="S80" s="64"/>
      <c r="T80" s="65"/>
      <c r="U80" s="65"/>
      <c r="V80" s="65"/>
      <c r="W80" s="65"/>
      <c r="X80" s="65"/>
      <c r="Y80" s="65"/>
      <c r="Z80" s="65"/>
      <c r="AA80" s="65"/>
      <c r="AB80" s="65"/>
      <c r="AC80" s="65"/>
      <c r="AD80" s="65"/>
      <c r="AE80" s="65"/>
      <c r="AF80" s="65"/>
      <c r="AG80" s="65"/>
      <c r="AH80" s="65"/>
      <c r="AI80" s="65"/>
      <c r="AJ80" s="18"/>
    </row>
    <row r="81" spans="1:36" ht="30" customHeight="1" x14ac:dyDescent="0.25">
      <c r="A81" s="477"/>
      <c r="B81" s="48" t="s">
        <v>1041</v>
      </c>
      <c r="C81" s="65"/>
      <c r="D81" s="65"/>
      <c r="E81" s="65"/>
      <c r="F81" s="65"/>
      <c r="G81" s="65"/>
      <c r="H81" s="65"/>
      <c r="I81" s="65"/>
      <c r="J81" s="65"/>
      <c r="K81" s="65"/>
      <c r="L81" s="65"/>
      <c r="M81" s="65"/>
      <c r="N81" s="62"/>
      <c r="O81" s="62"/>
      <c r="P81" s="62" t="s">
        <v>54</v>
      </c>
      <c r="Q81" s="62"/>
      <c r="R81" s="62"/>
      <c r="S81" s="64"/>
      <c r="T81" s="65"/>
      <c r="U81" s="65"/>
      <c r="V81" s="65"/>
      <c r="W81" s="65"/>
      <c r="X81" s="65"/>
      <c r="Y81" s="65"/>
      <c r="Z81" s="65"/>
      <c r="AA81" s="65"/>
      <c r="AB81" s="65"/>
      <c r="AC81" s="65"/>
      <c r="AD81" s="65"/>
      <c r="AE81" s="65"/>
      <c r="AF81" s="65"/>
      <c r="AG81" s="65"/>
      <c r="AH81" s="65"/>
      <c r="AI81" s="65"/>
      <c r="AJ81" s="18"/>
    </row>
    <row r="82" spans="1:36" ht="30" customHeight="1" x14ac:dyDescent="0.25">
      <c r="A82" s="477"/>
      <c r="B82" s="48" t="s">
        <v>1042</v>
      </c>
      <c r="C82" s="65"/>
      <c r="D82" s="65"/>
      <c r="E82" s="65"/>
      <c r="F82" s="65"/>
      <c r="G82" s="65"/>
      <c r="H82" s="65"/>
      <c r="I82" s="65"/>
      <c r="J82" s="65"/>
      <c r="K82" s="65"/>
      <c r="L82" s="65"/>
      <c r="M82" s="65"/>
      <c r="N82" s="62"/>
      <c r="O82" s="62"/>
      <c r="P82" s="62" t="s">
        <v>54</v>
      </c>
      <c r="Q82" s="62"/>
      <c r="R82" s="62"/>
      <c r="S82" s="64"/>
      <c r="T82" s="65"/>
      <c r="U82" s="65"/>
      <c r="V82" s="65"/>
      <c r="W82" s="65"/>
      <c r="X82" s="65"/>
      <c r="Y82" s="65"/>
      <c r="Z82" s="65"/>
      <c r="AA82" s="65"/>
      <c r="AB82" s="65"/>
      <c r="AC82" s="65"/>
      <c r="AD82" s="65"/>
      <c r="AE82" s="65"/>
      <c r="AF82" s="65"/>
      <c r="AG82" s="65"/>
      <c r="AH82" s="65"/>
      <c r="AI82" s="65"/>
      <c r="AJ82" s="18"/>
    </row>
    <row r="83" spans="1:36" ht="30" customHeight="1" x14ac:dyDescent="0.25">
      <c r="A83" s="477"/>
      <c r="B83" s="48" t="s">
        <v>1043</v>
      </c>
      <c r="C83" s="65"/>
      <c r="D83" s="65"/>
      <c r="E83" s="65"/>
      <c r="F83" s="65"/>
      <c r="G83" s="65"/>
      <c r="H83" s="65"/>
      <c r="I83" s="65"/>
      <c r="J83" s="65"/>
      <c r="K83" s="65"/>
      <c r="L83" s="65"/>
      <c r="M83" s="65"/>
      <c r="N83" s="62"/>
      <c r="O83" s="62"/>
      <c r="P83" s="62" t="s">
        <v>54</v>
      </c>
      <c r="Q83" s="62"/>
      <c r="R83" s="62"/>
      <c r="S83" s="64"/>
      <c r="T83" s="65"/>
      <c r="U83" s="65"/>
      <c r="V83" s="65"/>
      <c r="W83" s="65"/>
      <c r="X83" s="65"/>
      <c r="Y83" s="65"/>
      <c r="Z83" s="65"/>
      <c r="AA83" s="65"/>
      <c r="AB83" s="65"/>
      <c r="AC83" s="65"/>
      <c r="AD83" s="65"/>
      <c r="AE83" s="65"/>
      <c r="AF83" s="65"/>
      <c r="AG83" s="65"/>
      <c r="AH83" s="65"/>
      <c r="AI83" s="65"/>
      <c r="AJ83" s="18"/>
    </row>
    <row r="84" spans="1:36" ht="30" customHeight="1" x14ac:dyDescent="0.25">
      <c r="A84" s="477"/>
      <c r="B84" s="48" t="s">
        <v>1044</v>
      </c>
      <c r="C84" s="65"/>
      <c r="D84" s="65"/>
      <c r="E84" s="65"/>
      <c r="F84" s="65"/>
      <c r="G84" s="65"/>
      <c r="H84" s="65"/>
      <c r="I84" s="65"/>
      <c r="J84" s="65"/>
      <c r="K84" s="65"/>
      <c r="L84" s="65"/>
      <c r="M84" s="65"/>
      <c r="N84" s="62"/>
      <c r="O84" s="62"/>
      <c r="P84" s="62" t="s">
        <v>54</v>
      </c>
      <c r="Q84" s="62"/>
      <c r="R84" s="62"/>
      <c r="S84" s="64"/>
      <c r="T84" s="65"/>
      <c r="U84" s="65"/>
      <c r="V84" s="65"/>
      <c r="W84" s="65"/>
      <c r="X84" s="65"/>
      <c r="Y84" s="65"/>
      <c r="Z84" s="65"/>
      <c r="AA84" s="65"/>
      <c r="AB84" s="65"/>
      <c r="AC84" s="65"/>
      <c r="AD84" s="65"/>
      <c r="AE84" s="65"/>
      <c r="AF84" s="65"/>
      <c r="AG84" s="65"/>
      <c r="AH84" s="65"/>
      <c r="AI84" s="65"/>
      <c r="AJ84" s="18"/>
    </row>
    <row r="85" spans="1:36" ht="30" customHeight="1" x14ac:dyDescent="0.25">
      <c r="A85" s="478"/>
      <c r="B85" s="48" t="s">
        <v>1045</v>
      </c>
      <c r="C85" s="65"/>
      <c r="D85" s="65"/>
      <c r="E85" s="65"/>
      <c r="F85" s="65"/>
      <c r="G85" s="65"/>
      <c r="H85" s="65"/>
      <c r="I85" s="65"/>
      <c r="J85" s="65"/>
      <c r="K85" s="65"/>
      <c r="L85" s="65"/>
      <c r="M85" s="65"/>
      <c r="N85" s="62"/>
      <c r="O85" s="62"/>
      <c r="P85" s="62" t="s">
        <v>54</v>
      </c>
      <c r="Q85" s="62"/>
      <c r="R85" s="62"/>
      <c r="S85" s="64"/>
      <c r="T85" s="65"/>
      <c r="U85" s="65"/>
      <c r="V85" s="65"/>
      <c r="W85" s="65"/>
      <c r="X85" s="65"/>
      <c r="Y85" s="65"/>
      <c r="Z85" s="65"/>
      <c r="AA85" s="65"/>
      <c r="AB85" s="65"/>
      <c r="AC85" s="65"/>
      <c r="AD85" s="65"/>
      <c r="AE85" s="65"/>
      <c r="AF85" s="65"/>
      <c r="AG85" s="65"/>
      <c r="AH85" s="65"/>
      <c r="AI85" s="65"/>
      <c r="AJ85" s="18"/>
    </row>
    <row r="86" spans="1:36" ht="30" customHeight="1" x14ac:dyDescent="0.25">
      <c r="A86" s="476" t="s">
        <v>1046</v>
      </c>
      <c r="B86" s="48" t="s">
        <v>304</v>
      </c>
      <c r="C86" s="65" t="s">
        <v>1047</v>
      </c>
      <c r="D86" s="65"/>
      <c r="E86" s="65"/>
      <c r="F86" s="65"/>
      <c r="G86" s="65"/>
      <c r="H86" s="65"/>
      <c r="I86" s="65"/>
      <c r="J86" s="65"/>
      <c r="K86" s="65"/>
      <c r="L86" s="65"/>
      <c r="M86" s="65"/>
      <c r="N86" s="62"/>
      <c r="O86" s="62"/>
      <c r="P86" s="62"/>
      <c r="Q86" s="62"/>
      <c r="R86" s="62" t="s">
        <v>146</v>
      </c>
      <c r="S86" s="64"/>
      <c r="T86" s="65"/>
      <c r="U86" s="65"/>
      <c r="V86" s="65"/>
      <c r="W86" s="65"/>
      <c r="X86" s="65"/>
      <c r="Y86" s="65"/>
      <c r="Z86" s="65"/>
      <c r="AA86" s="65"/>
      <c r="AB86" s="65"/>
      <c r="AC86" s="65"/>
      <c r="AD86" s="65"/>
      <c r="AE86" s="65"/>
      <c r="AF86" s="65"/>
      <c r="AG86" s="65"/>
      <c r="AH86" s="65"/>
      <c r="AI86" s="65"/>
      <c r="AJ86" s="18"/>
    </row>
    <row r="87" spans="1:36" ht="30" customHeight="1" x14ac:dyDescent="0.25">
      <c r="A87" s="477"/>
      <c r="B87" s="48" t="s">
        <v>309</v>
      </c>
      <c r="C87" s="65" t="s">
        <v>1047</v>
      </c>
      <c r="D87" s="65"/>
      <c r="E87" s="65"/>
      <c r="F87" s="65"/>
      <c r="G87" s="65"/>
      <c r="H87" s="65"/>
      <c r="I87" s="65"/>
      <c r="J87" s="65"/>
      <c r="K87" s="65"/>
      <c r="L87" s="65"/>
      <c r="M87" s="65"/>
      <c r="N87" s="62"/>
      <c r="O87" s="62"/>
      <c r="P87" s="62"/>
      <c r="Q87" s="62"/>
      <c r="R87" s="62" t="s">
        <v>146</v>
      </c>
      <c r="S87" s="64"/>
      <c r="T87" s="65"/>
      <c r="U87" s="65"/>
      <c r="V87" s="65"/>
      <c r="W87" s="65"/>
      <c r="X87" s="65"/>
      <c r="Y87" s="65"/>
      <c r="Z87" s="65"/>
      <c r="AA87" s="65"/>
      <c r="AB87" s="65"/>
      <c r="AC87" s="65"/>
      <c r="AD87" s="65"/>
      <c r="AE87" s="65"/>
      <c r="AF87" s="65"/>
      <c r="AG87" s="65"/>
      <c r="AH87" s="65"/>
      <c r="AI87" s="65"/>
      <c r="AJ87" s="18"/>
    </row>
    <row r="88" spans="1:36" ht="30" customHeight="1" x14ac:dyDescent="0.25">
      <c r="A88" s="477"/>
      <c r="B88" s="48" t="s">
        <v>314</v>
      </c>
      <c r="C88" s="65" t="s">
        <v>1047</v>
      </c>
      <c r="D88" s="65"/>
      <c r="E88" s="65"/>
      <c r="F88" s="65"/>
      <c r="G88" s="65"/>
      <c r="H88" s="65"/>
      <c r="I88" s="65"/>
      <c r="J88" s="65"/>
      <c r="K88" s="65"/>
      <c r="L88" s="65"/>
      <c r="M88" s="65"/>
      <c r="N88" s="62"/>
      <c r="O88" s="62"/>
      <c r="P88" s="62"/>
      <c r="Q88" s="62"/>
      <c r="R88" s="62" t="s">
        <v>146</v>
      </c>
      <c r="S88" s="64"/>
      <c r="T88" s="65"/>
      <c r="U88" s="65"/>
      <c r="V88" s="65"/>
      <c r="W88" s="65"/>
      <c r="X88" s="65"/>
      <c r="Y88" s="65"/>
      <c r="Z88" s="65"/>
      <c r="AA88" s="65"/>
      <c r="AB88" s="65"/>
      <c r="AC88" s="65"/>
      <c r="AD88" s="65"/>
      <c r="AE88" s="65"/>
      <c r="AF88" s="65"/>
      <c r="AG88" s="65"/>
      <c r="AH88" s="65"/>
      <c r="AI88" s="65"/>
      <c r="AJ88" s="18"/>
    </row>
    <row r="89" spans="1:36" ht="30" customHeight="1" x14ac:dyDescent="0.25">
      <c r="A89" s="477"/>
      <c r="B89" s="48" t="s">
        <v>324</v>
      </c>
      <c r="C89" s="65"/>
      <c r="D89" s="65"/>
      <c r="E89" s="65"/>
      <c r="F89" s="65"/>
      <c r="G89" s="65"/>
      <c r="H89" s="65"/>
      <c r="I89" s="65"/>
      <c r="J89" s="65"/>
      <c r="K89" s="65"/>
      <c r="L89" s="65"/>
      <c r="M89" s="65"/>
      <c r="N89" s="62"/>
      <c r="O89" s="62"/>
      <c r="P89" s="62"/>
      <c r="Q89" s="62"/>
      <c r="R89" s="62" t="s">
        <v>54</v>
      </c>
      <c r="S89" s="64"/>
      <c r="T89" s="65"/>
      <c r="U89" s="65"/>
      <c r="V89" s="65"/>
      <c r="W89" s="65"/>
      <c r="X89" s="65"/>
      <c r="Y89" s="65"/>
      <c r="Z89" s="65"/>
      <c r="AA89" s="65"/>
      <c r="AB89" s="65"/>
      <c r="AC89" s="65"/>
      <c r="AD89" s="65"/>
      <c r="AE89" s="65"/>
      <c r="AF89" s="65"/>
      <c r="AG89" s="65"/>
      <c r="AH89" s="65"/>
      <c r="AI89" s="65"/>
      <c r="AJ89" s="18"/>
    </row>
    <row r="90" spans="1:36" ht="30" customHeight="1" x14ac:dyDescent="0.25">
      <c r="A90" s="477"/>
      <c r="B90" s="48" t="s">
        <v>704</v>
      </c>
      <c r="C90" s="65"/>
      <c r="D90" s="65"/>
      <c r="E90" s="65"/>
      <c r="F90" s="65"/>
      <c r="G90" s="65"/>
      <c r="H90" s="65"/>
      <c r="I90" s="65"/>
      <c r="J90" s="65"/>
      <c r="K90" s="65"/>
      <c r="L90" s="65"/>
      <c r="M90" s="65"/>
      <c r="N90" s="62"/>
      <c r="O90" s="62"/>
      <c r="P90" s="62"/>
      <c r="Q90" s="62"/>
      <c r="R90" s="62" t="s">
        <v>54</v>
      </c>
      <c r="S90" s="64"/>
      <c r="T90" s="65"/>
      <c r="U90" s="65"/>
      <c r="V90" s="65"/>
      <c r="W90" s="65"/>
      <c r="X90" s="65"/>
      <c r="Y90" s="65"/>
      <c r="Z90" s="65"/>
      <c r="AA90" s="65"/>
      <c r="AB90" s="65"/>
      <c r="AC90" s="65"/>
      <c r="AD90" s="65"/>
      <c r="AE90" s="65"/>
      <c r="AF90" s="65"/>
      <c r="AG90" s="65"/>
      <c r="AH90" s="65"/>
      <c r="AI90" s="65"/>
      <c r="AJ90" s="18"/>
    </row>
    <row r="91" spans="1:36" ht="30" customHeight="1" x14ac:dyDescent="0.25">
      <c r="A91" s="477"/>
      <c r="B91" s="48" t="s">
        <v>1048</v>
      </c>
      <c r="C91" s="65"/>
      <c r="D91" s="65"/>
      <c r="E91" s="65"/>
      <c r="F91" s="65"/>
      <c r="G91" s="65"/>
      <c r="H91" s="65"/>
      <c r="I91" s="65"/>
      <c r="J91" s="65"/>
      <c r="K91" s="65"/>
      <c r="L91" s="65"/>
      <c r="M91" s="65"/>
      <c r="N91" s="62"/>
      <c r="O91" s="62"/>
      <c r="P91" s="62"/>
      <c r="Q91" s="62"/>
      <c r="R91" s="62" t="s">
        <v>54</v>
      </c>
      <c r="S91" s="64"/>
      <c r="T91" s="65"/>
      <c r="U91" s="65"/>
      <c r="V91" s="65"/>
      <c r="W91" s="65"/>
      <c r="X91" s="65"/>
      <c r="Y91" s="65"/>
      <c r="Z91" s="65"/>
      <c r="AA91" s="65"/>
      <c r="AB91" s="65"/>
      <c r="AC91" s="65"/>
      <c r="AD91" s="65"/>
      <c r="AE91" s="65"/>
      <c r="AF91" s="65"/>
      <c r="AG91" s="65"/>
      <c r="AH91" s="65"/>
      <c r="AI91" s="65"/>
      <c r="AJ91" s="18"/>
    </row>
    <row r="92" spans="1:36" ht="30" customHeight="1" x14ac:dyDescent="0.25">
      <c r="A92" s="477"/>
      <c r="B92" s="48" t="s">
        <v>1049</v>
      </c>
      <c r="C92" s="65"/>
      <c r="D92" s="65"/>
      <c r="E92" s="65"/>
      <c r="F92" s="65"/>
      <c r="G92" s="65"/>
      <c r="H92" s="65"/>
      <c r="I92" s="65"/>
      <c r="J92" s="65"/>
      <c r="K92" s="65"/>
      <c r="L92" s="65"/>
      <c r="M92" s="65"/>
      <c r="N92" s="62"/>
      <c r="O92" s="62"/>
      <c r="P92" s="62"/>
      <c r="Q92" s="62"/>
      <c r="R92" s="62" t="s">
        <v>54</v>
      </c>
      <c r="S92" s="64"/>
      <c r="T92" s="65"/>
      <c r="U92" s="65"/>
      <c r="V92" s="65"/>
      <c r="W92" s="65"/>
      <c r="X92" s="65"/>
      <c r="Y92" s="65"/>
      <c r="Z92" s="65"/>
      <c r="AA92" s="65"/>
      <c r="AB92" s="65"/>
      <c r="AC92" s="65"/>
      <c r="AD92" s="65"/>
      <c r="AE92" s="65"/>
      <c r="AF92" s="65"/>
      <c r="AG92" s="65"/>
      <c r="AH92" s="65"/>
      <c r="AI92" s="65"/>
      <c r="AJ92" s="18"/>
    </row>
    <row r="93" spans="1:36" ht="30" customHeight="1" x14ac:dyDescent="0.25">
      <c r="A93" s="477"/>
      <c r="B93" s="48" t="s">
        <v>1050</v>
      </c>
      <c r="C93" s="65"/>
      <c r="D93" s="65"/>
      <c r="E93" s="65"/>
      <c r="F93" s="65"/>
      <c r="G93" s="65"/>
      <c r="H93" s="65"/>
      <c r="I93" s="65"/>
      <c r="J93" s="65"/>
      <c r="K93" s="65"/>
      <c r="L93" s="65"/>
      <c r="M93" s="65"/>
      <c r="N93" s="62"/>
      <c r="O93" s="62"/>
      <c r="P93" s="62"/>
      <c r="Q93" s="62"/>
      <c r="R93" s="62" t="s">
        <v>54</v>
      </c>
      <c r="S93" s="64"/>
      <c r="T93" s="65"/>
      <c r="U93" s="65"/>
      <c r="V93" s="65"/>
      <c r="W93" s="65"/>
      <c r="X93" s="65"/>
      <c r="Y93" s="65"/>
      <c r="Z93" s="65"/>
      <c r="AA93" s="65"/>
      <c r="AB93" s="65"/>
      <c r="AC93" s="65"/>
      <c r="AD93" s="65"/>
      <c r="AE93" s="65"/>
      <c r="AF93" s="65"/>
      <c r="AG93" s="65"/>
      <c r="AH93" s="65"/>
      <c r="AI93" s="65"/>
      <c r="AJ93" s="18"/>
    </row>
    <row r="94" spans="1:36" ht="30" customHeight="1" x14ac:dyDescent="0.25">
      <c r="A94" s="477"/>
      <c r="B94" s="48" t="s">
        <v>1051</v>
      </c>
      <c r="C94" s="65"/>
      <c r="D94" s="65"/>
      <c r="E94" s="65"/>
      <c r="F94" s="65"/>
      <c r="G94" s="65"/>
      <c r="H94" s="65"/>
      <c r="I94" s="65"/>
      <c r="J94" s="65"/>
      <c r="K94" s="65"/>
      <c r="L94" s="65"/>
      <c r="M94" s="65"/>
      <c r="N94" s="62"/>
      <c r="O94" s="62"/>
      <c r="P94" s="62"/>
      <c r="Q94" s="62"/>
      <c r="R94" s="62" t="s">
        <v>54</v>
      </c>
      <c r="S94" s="64"/>
      <c r="T94" s="65"/>
      <c r="U94" s="65"/>
      <c r="V94" s="65"/>
      <c r="W94" s="65"/>
      <c r="X94" s="65"/>
      <c r="Y94" s="65"/>
      <c r="Z94" s="65"/>
      <c r="AA94" s="65"/>
      <c r="AB94" s="65"/>
      <c r="AC94" s="65"/>
      <c r="AD94" s="65"/>
      <c r="AE94" s="65"/>
      <c r="AF94" s="65"/>
      <c r="AG94" s="65"/>
      <c r="AH94" s="65"/>
      <c r="AI94" s="65"/>
      <c r="AJ94" s="18"/>
    </row>
    <row r="95" spans="1:36" ht="30" customHeight="1" x14ac:dyDescent="0.25">
      <c r="A95" s="477"/>
      <c r="B95" s="48" t="s">
        <v>1052</v>
      </c>
      <c r="C95" s="65"/>
      <c r="D95" s="65"/>
      <c r="E95" s="65"/>
      <c r="F95" s="65"/>
      <c r="G95" s="65"/>
      <c r="H95" s="65"/>
      <c r="I95" s="65"/>
      <c r="J95" s="65"/>
      <c r="K95" s="65"/>
      <c r="L95" s="65"/>
      <c r="M95" s="65"/>
      <c r="N95" s="62"/>
      <c r="O95" s="62"/>
      <c r="P95" s="62"/>
      <c r="Q95" s="62"/>
      <c r="R95" s="62" t="s">
        <v>54</v>
      </c>
      <c r="S95" s="64"/>
      <c r="T95" s="65"/>
      <c r="U95" s="65"/>
      <c r="V95" s="65"/>
      <c r="W95" s="65"/>
      <c r="X95" s="65"/>
      <c r="Y95" s="65"/>
      <c r="Z95" s="65"/>
      <c r="AA95" s="65"/>
      <c r="AB95" s="65"/>
      <c r="AC95" s="65"/>
      <c r="AD95" s="65"/>
      <c r="AE95" s="65"/>
      <c r="AF95" s="65"/>
      <c r="AG95" s="65"/>
      <c r="AH95" s="65"/>
      <c r="AI95" s="65"/>
      <c r="AJ95" s="18"/>
    </row>
    <row r="96" spans="1:36" ht="30" customHeight="1" x14ac:dyDescent="0.25">
      <c r="A96" s="477"/>
      <c r="B96" s="48" t="s">
        <v>1053</v>
      </c>
      <c r="C96" s="65"/>
      <c r="D96" s="65"/>
      <c r="E96" s="65"/>
      <c r="F96" s="65"/>
      <c r="G96" s="65"/>
      <c r="H96" s="65"/>
      <c r="I96" s="65"/>
      <c r="J96" s="65"/>
      <c r="K96" s="65"/>
      <c r="L96" s="65"/>
      <c r="M96" s="65"/>
      <c r="N96" s="62"/>
      <c r="O96" s="62"/>
      <c r="P96" s="62"/>
      <c r="Q96" s="62"/>
      <c r="R96" s="62" t="s">
        <v>54</v>
      </c>
      <c r="S96" s="64"/>
      <c r="T96" s="65"/>
      <c r="U96" s="65"/>
      <c r="V96" s="65"/>
      <c r="W96" s="65"/>
      <c r="X96" s="65"/>
      <c r="Y96" s="65"/>
      <c r="Z96" s="65"/>
      <c r="AA96" s="65"/>
      <c r="AB96" s="65"/>
      <c r="AC96" s="65"/>
      <c r="AD96" s="65"/>
      <c r="AE96" s="65"/>
      <c r="AF96" s="65"/>
      <c r="AG96" s="65"/>
      <c r="AH96" s="65"/>
      <c r="AI96" s="65"/>
      <c r="AJ96" s="18"/>
    </row>
    <row r="97" spans="1:36" ht="30" customHeight="1" x14ac:dyDescent="0.25">
      <c r="A97" s="477"/>
      <c r="B97" s="48" t="s">
        <v>1054</v>
      </c>
      <c r="C97" s="65"/>
      <c r="D97" s="65"/>
      <c r="E97" s="65"/>
      <c r="F97" s="65"/>
      <c r="G97" s="65"/>
      <c r="H97" s="65"/>
      <c r="I97" s="65"/>
      <c r="J97" s="65"/>
      <c r="K97" s="65"/>
      <c r="L97" s="65"/>
      <c r="M97" s="65"/>
      <c r="N97" s="62"/>
      <c r="O97" s="62"/>
      <c r="P97" s="62"/>
      <c r="Q97" s="62"/>
      <c r="R97" s="62" t="s">
        <v>54</v>
      </c>
      <c r="S97" s="64"/>
      <c r="T97" s="65"/>
      <c r="U97" s="65"/>
      <c r="V97" s="65"/>
      <c r="W97" s="65"/>
      <c r="X97" s="65"/>
      <c r="Y97" s="65"/>
      <c r="Z97" s="65"/>
      <c r="AA97" s="65"/>
      <c r="AB97" s="65"/>
      <c r="AC97" s="65"/>
      <c r="AD97" s="65"/>
      <c r="AE97" s="65"/>
      <c r="AF97" s="65"/>
      <c r="AG97" s="65"/>
      <c r="AH97" s="65"/>
      <c r="AI97" s="65"/>
      <c r="AJ97" s="18"/>
    </row>
    <row r="98" spans="1:36" ht="30" customHeight="1" x14ac:dyDescent="0.25">
      <c r="A98" s="477"/>
      <c r="B98" s="48" t="s">
        <v>1055</v>
      </c>
      <c r="C98" s="65"/>
      <c r="D98" s="65"/>
      <c r="E98" s="65"/>
      <c r="F98" s="65"/>
      <c r="G98" s="65"/>
      <c r="H98" s="65"/>
      <c r="I98" s="65"/>
      <c r="J98" s="65"/>
      <c r="K98" s="65"/>
      <c r="L98" s="65"/>
      <c r="M98" s="65"/>
      <c r="N98" s="62"/>
      <c r="O98" s="62"/>
      <c r="P98" s="62"/>
      <c r="Q98" s="62"/>
      <c r="R98" s="62" t="s">
        <v>54</v>
      </c>
      <c r="S98" s="64"/>
      <c r="T98" s="65"/>
      <c r="U98" s="65"/>
      <c r="V98" s="65"/>
      <c r="W98" s="65"/>
      <c r="X98" s="65"/>
      <c r="Y98" s="65"/>
      <c r="Z98" s="65"/>
      <c r="AA98" s="65"/>
      <c r="AB98" s="65"/>
      <c r="AC98" s="65"/>
      <c r="AD98" s="65"/>
      <c r="AE98" s="65"/>
      <c r="AF98" s="65"/>
      <c r="AG98" s="65"/>
      <c r="AH98" s="65"/>
      <c r="AI98" s="65"/>
      <c r="AJ98" s="18"/>
    </row>
    <row r="99" spans="1:36" ht="30" customHeight="1" x14ac:dyDescent="0.25">
      <c r="A99" s="477"/>
      <c r="B99" s="48" t="s">
        <v>1056</v>
      </c>
      <c r="C99" s="65"/>
      <c r="D99" s="65"/>
      <c r="E99" s="65"/>
      <c r="F99" s="65"/>
      <c r="G99" s="65"/>
      <c r="H99" s="65"/>
      <c r="I99" s="65"/>
      <c r="J99" s="65"/>
      <c r="K99" s="65"/>
      <c r="L99" s="65"/>
      <c r="M99" s="65"/>
      <c r="N99" s="62"/>
      <c r="O99" s="62"/>
      <c r="P99" s="62"/>
      <c r="Q99" s="62"/>
      <c r="R99" s="62" t="s">
        <v>54</v>
      </c>
      <c r="S99" s="64"/>
      <c r="T99" s="65"/>
      <c r="U99" s="65"/>
      <c r="V99" s="65"/>
      <c r="W99" s="65"/>
      <c r="X99" s="65"/>
      <c r="Y99" s="65"/>
      <c r="Z99" s="65"/>
      <c r="AA99" s="65"/>
      <c r="AB99" s="65"/>
      <c r="AC99" s="65"/>
      <c r="AD99" s="65"/>
      <c r="AE99" s="65"/>
      <c r="AF99" s="65"/>
      <c r="AG99" s="65"/>
      <c r="AH99" s="65"/>
      <c r="AI99" s="65"/>
      <c r="AJ99" s="18"/>
    </row>
    <row r="100" spans="1:36" ht="30" customHeight="1" x14ac:dyDescent="0.25">
      <c r="A100" s="478"/>
      <c r="B100" s="48" t="s">
        <v>1057</v>
      </c>
      <c r="C100" s="65"/>
      <c r="D100" s="65"/>
      <c r="E100" s="65"/>
      <c r="F100" s="65"/>
      <c r="G100" s="65"/>
      <c r="H100" s="65"/>
      <c r="I100" s="65"/>
      <c r="J100" s="65"/>
      <c r="K100" s="65"/>
      <c r="L100" s="65"/>
      <c r="M100" s="65"/>
      <c r="N100" s="62"/>
      <c r="O100" s="62"/>
      <c r="P100" s="62"/>
      <c r="Q100" s="62"/>
      <c r="R100" s="62" t="s">
        <v>54</v>
      </c>
      <c r="S100" s="64"/>
      <c r="T100" s="65"/>
      <c r="U100" s="65"/>
      <c r="V100" s="65"/>
      <c r="W100" s="65"/>
      <c r="X100" s="65"/>
      <c r="Y100" s="65"/>
      <c r="Z100" s="65"/>
      <c r="AA100" s="65"/>
      <c r="AB100" s="65"/>
      <c r="AC100" s="65"/>
      <c r="AD100" s="65"/>
      <c r="AE100" s="65"/>
      <c r="AF100" s="65"/>
      <c r="AG100" s="65"/>
      <c r="AH100" s="65"/>
      <c r="AI100" s="65"/>
      <c r="AJ100" s="18"/>
    </row>
    <row r="101" spans="1:36" ht="30" customHeight="1" x14ac:dyDescent="0.25">
      <c r="A101" s="476" t="s">
        <v>1058</v>
      </c>
      <c r="B101" s="48" t="s">
        <v>331</v>
      </c>
      <c r="C101" s="65" t="s">
        <v>1059</v>
      </c>
      <c r="D101" s="65"/>
      <c r="E101" s="65"/>
      <c r="F101" s="65"/>
      <c r="G101" s="65"/>
      <c r="H101" s="65"/>
      <c r="I101" s="65"/>
      <c r="J101" s="65"/>
      <c r="K101" s="65"/>
      <c r="L101" s="65"/>
      <c r="M101" s="65"/>
      <c r="N101" s="62"/>
      <c r="O101" s="62"/>
      <c r="P101" s="62"/>
      <c r="Q101" s="62"/>
      <c r="R101" s="62" t="s">
        <v>146</v>
      </c>
      <c r="S101" s="64"/>
      <c r="T101" s="65"/>
      <c r="U101" s="65"/>
      <c r="V101" s="65"/>
      <c r="W101" s="65"/>
      <c r="X101" s="65"/>
      <c r="Y101" s="65"/>
      <c r="Z101" s="65"/>
      <c r="AA101" s="65"/>
      <c r="AB101" s="65"/>
      <c r="AC101" s="65"/>
      <c r="AD101" s="65"/>
      <c r="AE101" s="65"/>
      <c r="AF101" s="65"/>
      <c r="AG101" s="65"/>
      <c r="AH101" s="65"/>
      <c r="AI101" s="65"/>
      <c r="AJ101" s="18"/>
    </row>
    <row r="102" spans="1:36" ht="30" customHeight="1" x14ac:dyDescent="0.25">
      <c r="A102" s="477"/>
      <c r="B102" s="48" t="s">
        <v>339</v>
      </c>
      <c r="C102" s="65" t="s">
        <v>1059</v>
      </c>
      <c r="D102" s="65"/>
      <c r="E102" s="65"/>
      <c r="F102" s="65"/>
      <c r="G102" s="65"/>
      <c r="H102" s="65"/>
      <c r="I102" s="65"/>
      <c r="J102" s="65"/>
      <c r="K102" s="65"/>
      <c r="L102" s="65"/>
      <c r="M102" s="65"/>
      <c r="N102" s="62"/>
      <c r="O102" s="62"/>
      <c r="P102" s="62"/>
      <c r="Q102" s="62"/>
      <c r="R102" s="62" t="s">
        <v>146</v>
      </c>
      <c r="S102" s="64"/>
      <c r="T102" s="65"/>
      <c r="U102" s="65"/>
      <c r="V102" s="65"/>
      <c r="W102" s="65"/>
      <c r="X102" s="65"/>
      <c r="Y102" s="65"/>
      <c r="Z102" s="65"/>
      <c r="AA102" s="65"/>
      <c r="AB102" s="65"/>
      <c r="AC102" s="65"/>
      <c r="AD102" s="65"/>
      <c r="AE102" s="65"/>
      <c r="AF102" s="65"/>
      <c r="AG102" s="65"/>
      <c r="AH102" s="65"/>
      <c r="AI102" s="65"/>
      <c r="AJ102" s="18"/>
    </row>
    <row r="103" spans="1:36" ht="30" customHeight="1" x14ac:dyDescent="0.25">
      <c r="A103" s="477"/>
      <c r="B103" s="48" t="s">
        <v>347</v>
      </c>
      <c r="C103" s="65" t="s">
        <v>1059</v>
      </c>
      <c r="D103" s="65"/>
      <c r="E103" s="65"/>
      <c r="F103" s="65"/>
      <c r="G103" s="65"/>
      <c r="H103" s="65"/>
      <c r="I103" s="65"/>
      <c r="J103" s="65"/>
      <c r="K103" s="65"/>
      <c r="L103" s="65"/>
      <c r="M103" s="65"/>
      <c r="N103" s="62"/>
      <c r="O103" s="62"/>
      <c r="P103" s="62"/>
      <c r="Q103" s="62"/>
      <c r="R103" s="62" t="s">
        <v>146</v>
      </c>
      <c r="S103" s="64"/>
      <c r="T103" s="65"/>
      <c r="U103" s="65"/>
      <c r="V103" s="65"/>
      <c r="W103" s="65"/>
      <c r="X103" s="65"/>
      <c r="Y103" s="65"/>
      <c r="Z103" s="65"/>
      <c r="AA103" s="65"/>
      <c r="AB103" s="65"/>
      <c r="AC103" s="65"/>
      <c r="AD103" s="65"/>
      <c r="AE103" s="65"/>
      <c r="AF103" s="65"/>
      <c r="AG103" s="65"/>
      <c r="AH103" s="65"/>
      <c r="AI103" s="65"/>
      <c r="AJ103" s="18"/>
    </row>
    <row r="104" spans="1:36" ht="30" customHeight="1" x14ac:dyDescent="0.25">
      <c r="A104" s="477"/>
      <c r="B104" s="48" t="s">
        <v>356</v>
      </c>
      <c r="C104" s="65"/>
      <c r="D104" s="65"/>
      <c r="E104" s="65"/>
      <c r="F104" s="65"/>
      <c r="G104" s="65"/>
      <c r="H104" s="65"/>
      <c r="I104" s="65"/>
      <c r="J104" s="65"/>
      <c r="K104" s="65"/>
      <c r="L104" s="65"/>
      <c r="M104" s="65"/>
      <c r="N104" s="62"/>
      <c r="O104" s="62"/>
      <c r="P104" s="62"/>
      <c r="Q104" s="62" t="s">
        <v>54</v>
      </c>
      <c r="R104" s="62"/>
      <c r="S104" s="64"/>
      <c r="T104" s="65"/>
      <c r="U104" s="65"/>
      <c r="V104" s="65"/>
      <c r="W104" s="65"/>
      <c r="X104" s="65"/>
      <c r="Y104" s="65"/>
      <c r="Z104" s="65"/>
      <c r="AA104" s="65"/>
      <c r="AB104" s="65"/>
      <c r="AC104" s="65"/>
      <c r="AD104" s="65"/>
      <c r="AE104" s="65"/>
      <c r="AF104" s="65"/>
      <c r="AG104" s="65"/>
      <c r="AH104" s="65"/>
      <c r="AI104" s="65"/>
      <c r="AJ104" s="18"/>
    </row>
    <row r="105" spans="1:36" ht="30" customHeight="1" x14ac:dyDescent="0.25">
      <c r="A105" s="477"/>
      <c r="B105" s="48" t="s">
        <v>361</v>
      </c>
      <c r="C105" s="65"/>
      <c r="D105" s="65"/>
      <c r="E105" s="65"/>
      <c r="F105" s="65"/>
      <c r="G105" s="65"/>
      <c r="H105" s="65"/>
      <c r="I105" s="65"/>
      <c r="J105" s="65"/>
      <c r="K105" s="65"/>
      <c r="L105" s="65"/>
      <c r="M105" s="65"/>
      <c r="N105" s="62"/>
      <c r="O105" s="62" t="s">
        <v>54</v>
      </c>
      <c r="P105" s="62"/>
      <c r="Q105" s="62"/>
      <c r="R105" s="62"/>
      <c r="S105" s="64"/>
      <c r="T105" s="65"/>
      <c r="U105" s="65"/>
      <c r="V105" s="65"/>
      <c r="W105" s="65"/>
      <c r="X105" s="65"/>
      <c r="Y105" s="65"/>
      <c r="Z105" s="65"/>
      <c r="AA105" s="65"/>
      <c r="AB105" s="65"/>
      <c r="AC105" s="65"/>
      <c r="AD105" s="65"/>
      <c r="AE105" s="65"/>
      <c r="AF105" s="65"/>
      <c r="AG105" s="65"/>
      <c r="AH105" s="65"/>
      <c r="AI105" s="65"/>
      <c r="AJ105" s="18"/>
    </row>
    <row r="106" spans="1:36" ht="30" customHeight="1" x14ac:dyDescent="0.25">
      <c r="A106" s="477"/>
      <c r="B106" s="48" t="s">
        <v>371</v>
      </c>
      <c r="C106" s="65"/>
      <c r="D106" s="65"/>
      <c r="E106" s="65"/>
      <c r="F106" s="65"/>
      <c r="G106" s="65"/>
      <c r="H106" s="65"/>
      <c r="I106" s="65"/>
      <c r="J106" s="65"/>
      <c r="K106" s="65"/>
      <c r="L106" s="65"/>
      <c r="M106" s="65"/>
      <c r="N106" s="62"/>
      <c r="O106" s="62" t="s">
        <v>54</v>
      </c>
      <c r="P106" s="62"/>
      <c r="Q106" s="62"/>
      <c r="R106" s="62"/>
      <c r="S106" s="64"/>
      <c r="T106" s="65"/>
      <c r="U106" s="65"/>
      <c r="V106" s="65"/>
      <c r="W106" s="65"/>
      <c r="X106" s="65"/>
      <c r="Y106" s="65"/>
      <c r="Z106" s="65"/>
      <c r="AA106" s="65"/>
      <c r="AB106" s="65"/>
      <c r="AC106" s="65"/>
      <c r="AD106" s="65"/>
      <c r="AE106" s="65"/>
      <c r="AF106" s="65"/>
      <c r="AG106" s="65"/>
      <c r="AH106" s="65"/>
      <c r="AI106" s="65"/>
      <c r="AJ106" s="18"/>
    </row>
    <row r="107" spans="1:36" ht="30" customHeight="1" x14ac:dyDescent="0.25">
      <c r="A107" s="477"/>
      <c r="B107" s="48" t="s">
        <v>378</v>
      </c>
      <c r="C107" s="65"/>
      <c r="D107" s="65"/>
      <c r="E107" s="65"/>
      <c r="F107" s="65"/>
      <c r="G107" s="65"/>
      <c r="H107" s="65"/>
      <c r="I107" s="65"/>
      <c r="J107" s="65"/>
      <c r="K107" s="65"/>
      <c r="L107" s="65"/>
      <c r="M107" s="65"/>
      <c r="N107" s="62"/>
      <c r="O107" s="62" t="s">
        <v>54</v>
      </c>
      <c r="P107" s="62"/>
      <c r="Q107" s="62"/>
      <c r="R107" s="62"/>
      <c r="S107" s="64"/>
      <c r="T107" s="65"/>
      <c r="U107" s="65"/>
      <c r="V107" s="65"/>
      <c r="W107" s="65"/>
      <c r="X107" s="65"/>
      <c r="Y107" s="65"/>
      <c r="Z107" s="65"/>
      <c r="AA107" s="65"/>
      <c r="AB107" s="65"/>
      <c r="AC107" s="65"/>
      <c r="AD107" s="65"/>
      <c r="AE107" s="65"/>
      <c r="AF107" s="65"/>
      <c r="AG107" s="65"/>
      <c r="AH107" s="65"/>
      <c r="AI107" s="65"/>
      <c r="AJ107" s="18"/>
    </row>
    <row r="108" spans="1:36" ht="30" customHeight="1" x14ac:dyDescent="0.25">
      <c r="A108" s="477"/>
      <c r="B108" s="48" t="s">
        <v>385</v>
      </c>
      <c r="C108" s="65"/>
      <c r="D108" s="65"/>
      <c r="E108" s="65"/>
      <c r="F108" s="65"/>
      <c r="G108" s="65"/>
      <c r="H108" s="65"/>
      <c r="I108" s="65"/>
      <c r="J108" s="65"/>
      <c r="K108" s="65"/>
      <c r="L108" s="65"/>
      <c r="M108" s="65"/>
      <c r="N108" s="62"/>
      <c r="O108" s="62" t="s">
        <v>54</v>
      </c>
      <c r="P108" s="62"/>
      <c r="Q108" s="62"/>
      <c r="R108" s="62"/>
      <c r="S108" s="64"/>
      <c r="T108" s="65"/>
      <c r="U108" s="65"/>
      <c r="V108" s="65"/>
      <c r="W108" s="65"/>
      <c r="X108" s="65"/>
      <c r="Y108" s="65"/>
      <c r="Z108" s="65"/>
      <c r="AA108" s="65"/>
      <c r="AB108" s="65"/>
      <c r="AC108" s="65"/>
      <c r="AD108" s="65"/>
      <c r="AE108" s="65"/>
      <c r="AF108" s="65"/>
      <c r="AG108" s="65"/>
      <c r="AH108" s="65"/>
      <c r="AI108" s="65"/>
      <c r="AJ108" s="18"/>
    </row>
    <row r="109" spans="1:36" ht="30" customHeight="1" x14ac:dyDescent="0.25">
      <c r="A109" s="477"/>
      <c r="B109" s="48" t="s">
        <v>390</v>
      </c>
      <c r="C109" s="65"/>
      <c r="D109" s="65"/>
      <c r="E109" s="65"/>
      <c r="F109" s="65"/>
      <c r="G109" s="65"/>
      <c r="H109" s="65"/>
      <c r="I109" s="65"/>
      <c r="J109" s="65"/>
      <c r="K109" s="65"/>
      <c r="L109" s="65"/>
      <c r="M109" s="65"/>
      <c r="N109" s="62"/>
      <c r="O109" s="62" t="s">
        <v>54</v>
      </c>
      <c r="P109" s="62"/>
      <c r="Q109" s="62"/>
      <c r="R109" s="62"/>
      <c r="S109" s="64"/>
      <c r="T109" s="65"/>
      <c r="U109" s="65"/>
      <c r="V109" s="65"/>
      <c r="W109" s="65"/>
      <c r="X109" s="65"/>
      <c r="Y109" s="65"/>
      <c r="Z109" s="65"/>
      <c r="AA109" s="65"/>
      <c r="AB109" s="65"/>
      <c r="AC109" s="65"/>
      <c r="AD109" s="65"/>
      <c r="AE109" s="65"/>
      <c r="AF109" s="65"/>
      <c r="AG109" s="65"/>
      <c r="AH109" s="65"/>
      <c r="AI109" s="65"/>
      <c r="AJ109" s="18"/>
    </row>
    <row r="110" spans="1:36" ht="30" customHeight="1" x14ac:dyDescent="0.25">
      <c r="A110" s="477"/>
      <c r="B110" s="48" t="s">
        <v>396</v>
      </c>
      <c r="C110" s="65"/>
      <c r="D110" s="65"/>
      <c r="E110" s="65"/>
      <c r="F110" s="65"/>
      <c r="G110" s="65"/>
      <c r="H110" s="65"/>
      <c r="I110" s="65"/>
      <c r="J110" s="65"/>
      <c r="K110" s="65"/>
      <c r="L110" s="65"/>
      <c r="M110" s="65"/>
      <c r="N110" s="62"/>
      <c r="O110" s="62" t="s">
        <v>54</v>
      </c>
      <c r="P110" s="62"/>
      <c r="Q110" s="62"/>
      <c r="R110" s="62"/>
      <c r="S110" s="64"/>
      <c r="T110" s="65"/>
      <c r="U110" s="65"/>
      <c r="V110" s="65"/>
      <c r="W110" s="65"/>
      <c r="X110" s="65"/>
      <c r="Y110" s="65"/>
      <c r="Z110" s="65"/>
      <c r="AA110" s="65"/>
      <c r="AB110" s="65"/>
      <c r="AC110" s="65"/>
      <c r="AD110" s="65"/>
      <c r="AE110" s="65"/>
      <c r="AF110" s="65"/>
      <c r="AG110" s="65"/>
      <c r="AH110" s="65"/>
      <c r="AI110" s="65"/>
      <c r="AJ110" s="18"/>
    </row>
    <row r="111" spans="1:36" ht="30" customHeight="1" x14ac:dyDescent="0.25">
      <c r="A111" s="477"/>
      <c r="B111" s="48" t="s">
        <v>401</v>
      </c>
      <c r="C111" s="65"/>
      <c r="D111" s="65"/>
      <c r="E111" s="65"/>
      <c r="F111" s="65"/>
      <c r="G111" s="65"/>
      <c r="H111" s="65"/>
      <c r="I111" s="65"/>
      <c r="J111" s="65"/>
      <c r="K111" s="65"/>
      <c r="L111" s="65"/>
      <c r="M111" s="65"/>
      <c r="N111" s="62"/>
      <c r="O111" s="62" t="s">
        <v>54</v>
      </c>
      <c r="P111" s="62"/>
      <c r="Q111" s="62"/>
      <c r="R111" s="62"/>
      <c r="S111" s="64"/>
      <c r="T111" s="65"/>
      <c r="U111" s="65"/>
      <c r="V111" s="65"/>
      <c r="W111" s="65"/>
      <c r="X111" s="65"/>
      <c r="Y111" s="65"/>
      <c r="Z111" s="65"/>
      <c r="AA111" s="65"/>
      <c r="AB111" s="65"/>
      <c r="AC111" s="65"/>
      <c r="AD111" s="65"/>
      <c r="AE111" s="65"/>
      <c r="AF111" s="65"/>
      <c r="AG111" s="65"/>
      <c r="AH111" s="65"/>
      <c r="AI111" s="65"/>
      <c r="AJ111" s="18"/>
    </row>
    <row r="112" spans="1:36" ht="30" customHeight="1" x14ac:dyDescent="0.25">
      <c r="A112" s="477"/>
      <c r="B112" s="48" t="s">
        <v>413</v>
      </c>
      <c r="C112" s="65"/>
      <c r="D112" s="65"/>
      <c r="E112" s="65"/>
      <c r="F112" s="65"/>
      <c r="G112" s="65"/>
      <c r="H112" s="65"/>
      <c r="I112" s="65"/>
      <c r="J112" s="65"/>
      <c r="K112" s="65"/>
      <c r="L112" s="65"/>
      <c r="M112" s="65"/>
      <c r="N112" s="62"/>
      <c r="O112" s="62" t="s">
        <v>54</v>
      </c>
      <c r="P112" s="62"/>
      <c r="Q112" s="62"/>
      <c r="R112" s="62"/>
      <c r="S112" s="64"/>
      <c r="T112" s="65"/>
      <c r="U112" s="65"/>
      <c r="V112" s="65"/>
      <c r="W112" s="65"/>
      <c r="X112" s="65"/>
      <c r="Y112" s="65"/>
      <c r="Z112" s="65"/>
      <c r="AA112" s="65"/>
      <c r="AB112" s="65"/>
      <c r="AC112" s="65"/>
      <c r="AD112" s="65"/>
      <c r="AE112" s="65"/>
      <c r="AF112" s="65"/>
      <c r="AG112" s="65"/>
      <c r="AH112" s="65"/>
      <c r="AI112" s="65"/>
      <c r="AJ112" s="18"/>
    </row>
    <row r="113" spans="1:36" ht="30" customHeight="1" x14ac:dyDescent="0.25">
      <c r="A113" s="477"/>
      <c r="B113" s="48" t="s">
        <v>419</v>
      </c>
      <c r="C113" s="65"/>
      <c r="D113" s="65"/>
      <c r="E113" s="65"/>
      <c r="F113" s="65"/>
      <c r="G113" s="65"/>
      <c r="H113" s="65"/>
      <c r="I113" s="65"/>
      <c r="J113" s="65"/>
      <c r="K113" s="65"/>
      <c r="L113" s="65"/>
      <c r="M113" s="65"/>
      <c r="N113" s="62"/>
      <c r="O113" s="62" t="s">
        <v>54</v>
      </c>
      <c r="P113" s="62"/>
      <c r="Q113" s="62"/>
      <c r="R113" s="62"/>
      <c r="S113" s="64"/>
      <c r="T113" s="65"/>
      <c r="U113" s="65"/>
      <c r="V113" s="65"/>
      <c r="W113" s="65"/>
      <c r="X113" s="65"/>
      <c r="Y113" s="65"/>
      <c r="Z113" s="65"/>
      <c r="AA113" s="65"/>
      <c r="AB113" s="65"/>
      <c r="AC113" s="65"/>
      <c r="AD113" s="65"/>
      <c r="AE113" s="65"/>
      <c r="AF113" s="65"/>
      <c r="AG113" s="65"/>
      <c r="AH113" s="65"/>
      <c r="AI113" s="65"/>
      <c r="AJ113" s="18"/>
    </row>
    <row r="114" spans="1:36" ht="30" customHeight="1" x14ac:dyDescent="0.25">
      <c r="A114" s="477"/>
      <c r="B114" s="48" t="s">
        <v>425</v>
      </c>
      <c r="C114" s="65"/>
      <c r="D114" s="65"/>
      <c r="E114" s="65"/>
      <c r="F114" s="65"/>
      <c r="G114" s="65"/>
      <c r="H114" s="65"/>
      <c r="I114" s="65"/>
      <c r="J114" s="65"/>
      <c r="K114" s="65"/>
      <c r="L114" s="65"/>
      <c r="M114" s="65"/>
      <c r="N114" s="62"/>
      <c r="O114" s="62" t="s">
        <v>54</v>
      </c>
      <c r="P114" s="62"/>
      <c r="Q114" s="62"/>
      <c r="R114" s="62"/>
      <c r="S114" s="64"/>
      <c r="T114" s="65"/>
      <c r="U114" s="65"/>
      <c r="V114" s="65"/>
      <c r="W114" s="65"/>
      <c r="X114" s="65"/>
      <c r="Y114" s="65"/>
      <c r="Z114" s="65"/>
      <c r="AA114" s="65"/>
      <c r="AB114" s="65"/>
      <c r="AC114" s="65"/>
      <c r="AD114" s="65"/>
      <c r="AE114" s="65"/>
      <c r="AF114" s="65"/>
      <c r="AG114" s="65"/>
      <c r="AH114" s="65"/>
      <c r="AI114" s="65"/>
      <c r="AJ114" s="18"/>
    </row>
    <row r="115" spans="1:36" ht="30" customHeight="1" x14ac:dyDescent="0.25">
      <c r="A115" s="478"/>
      <c r="B115" s="48" t="s">
        <v>432</v>
      </c>
      <c r="C115" s="65"/>
      <c r="D115" s="65"/>
      <c r="E115" s="65"/>
      <c r="F115" s="65"/>
      <c r="G115" s="65"/>
      <c r="H115" s="65"/>
      <c r="I115" s="65"/>
      <c r="J115" s="65"/>
      <c r="K115" s="65"/>
      <c r="L115" s="65"/>
      <c r="M115" s="65"/>
      <c r="N115" s="62"/>
      <c r="O115" s="62" t="s">
        <v>54</v>
      </c>
      <c r="P115" s="62"/>
      <c r="Q115" s="62"/>
      <c r="R115" s="62"/>
      <c r="S115" s="64"/>
      <c r="T115" s="65"/>
      <c r="U115" s="65"/>
      <c r="V115" s="65"/>
      <c r="W115" s="65"/>
      <c r="X115" s="65"/>
      <c r="Y115" s="65"/>
      <c r="Z115" s="65"/>
      <c r="AA115" s="65"/>
      <c r="AB115" s="65"/>
      <c r="AC115" s="65"/>
      <c r="AD115" s="65"/>
      <c r="AE115" s="65"/>
      <c r="AF115" s="65"/>
      <c r="AG115" s="65"/>
      <c r="AH115" s="65"/>
      <c r="AI115" s="65"/>
      <c r="AJ115" s="18"/>
    </row>
    <row r="116" spans="1:36" ht="30" customHeight="1" x14ac:dyDescent="0.25">
      <c r="A116" s="476" t="s">
        <v>1060</v>
      </c>
      <c r="B116" s="48" t="s">
        <v>1061</v>
      </c>
      <c r="C116" s="65" t="s">
        <v>1062</v>
      </c>
      <c r="D116" s="65"/>
      <c r="E116" s="65"/>
      <c r="F116" s="65"/>
      <c r="G116" s="65"/>
      <c r="H116" s="65"/>
      <c r="I116" s="65"/>
      <c r="J116" s="65"/>
      <c r="K116" s="65"/>
      <c r="L116" s="65"/>
      <c r="M116" s="65"/>
      <c r="N116" s="62"/>
      <c r="O116" s="62"/>
      <c r="P116" s="62"/>
      <c r="Q116" s="62"/>
      <c r="R116" s="62" t="s">
        <v>146</v>
      </c>
      <c r="S116" s="64"/>
      <c r="T116" s="65"/>
      <c r="U116" s="65"/>
      <c r="V116" s="65"/>
      <c r="W116" s="65"/>
      <c r="X116" s="65"/>
      <c r="Y116" s="65"/>
      <c r="Z116" s="65"/>
      <c r="AA116" s="65"/>
      <c r="AB116" s="65"/>
      <c r="AC116" s="65"/>
      <c r="AD116" s="65"/>
      <c r="AE116" s="65"/>
      <c r="AF116" s="65"/>
      <c r="AG116" s="65"/>
      <c r="AH116" s="65"/>
      <c r="AI116" s="65"/>
      <c r="AJ116" s="18"/>
    </row>
    <row r="117" spans="1:36" ht="30" customHeight="1" x14ac:dyDescent="0.25">
      <c r="A117" s="477"/>
      <c r="B117" s="48" t="s">
        <v>1063</v>
      </c>
      <c r="C117" s="65" t="s">
        <v>1062</v>
      </c>
      <c r="D117" s="65"/>
      <c r="E117" s="65"/>
      <c r="F117" s="65"/>
      <c r="G117" s="65"/>
      <c r="H117" s="65"/>
      <c r="I117" s="65"/>
      <c r="J117" s="65"/>
      <c r="K117" s="65"/>
      <c r="L117" s="65"/>
      <c r="M117" s="65"/>
      <c r="N117" s="62"/>
      <c r="O117" s="62"/>
      <c r="P117" s="62"/>
      <c r="Q117" s="62"/>
      <c r="R117" s="62" t="s">
        <v>146</v>
      </c>
      <c r="S117" s="64"/>
      <c r="T117" s="65"/>
      <c r="U117" s="65"/>
      <c r="V117" s="65"/>
      <c r="W117" s="65"/>
      <c r="X117" s="65"/>
      <c r="Y117" s="65"/>
      <c r="Z117" s="65"/>
      <c r="AA117" s="65"/>
      <c r="AB117" s="65"/>
      <c r="AC117" s="65"/>
      <c r="AD117" s="65"/>
      <c r="AE117" s="65"/>
      <c r="AF117" s="65"/>
      <c r="AG117" s="65"/>
      <c r="AH117" s="65"/>
      <c r="AI117" s="65"/>
      <c r="AJ117" s="18"/>
    </row>
    <row r="118" spans="1:36" ht="30" customHeight="1" x14ac:dyDescent="0.25">
      <c r="A118" s="477"/>
      <c r="B118" s="48" t="s">
        <v>1064</v>
      </c>
      <c r="C118" s="65" t="s">
        <v>1062</v>
      </c>
      <c r="D118" s="65"/>
      <c r="E118" s="65"/>
      <c r="F118" s="65"/>
      <c r="G118" s="65"/>
      <c r="H118" s="65"/>
      <c r="I118" s="65"/>
      <c r="J118" s="65"/>
      <c r="K118" s="65"/>
      <c r="L118" s="65"/>
      <c r="M118" s="65"/>
      <c r="N118" s="62"/>
      <c r="O118" s="62"/>
      <c r="P118" s="62"/>
      <c r="Q118" s="62"/>
      <c r="R118" s="62" t="s">
        <v>146</v>
      </c>
      <c r="S118" s="64"/>
      <c r="T118" s="65"/>
      <c r="U118" s="65"/>
      <c r="V118" s="65"/>
      <c r="W118" s="65"/>
      <c r="X118" s="65"/>
      <c r="Y118" s="65"/>
      <c r="Z118" s="65"/>
      <c r="AA118" s="65"/>
      <c r="AB118" s="65"/>
      <c r="AC118" s="65"/>
      <c r="AD118" s="65"/>
      <c r="AE118" s="65"/>
      <c r="AF118" s="65"/>
      <c r="AG118" s="65"/>
      <c r="AH118" s="65"/>
      <c r="AI118" s="65"/>
      <c r="AJ118" s="18"/>
    </row>
    <row r="119" spans="1:36" ht="30" customHeight="1" x14ac:dyDescent="0.25">
      <c r="A119" s="477"/>
      <c r="B119" s="48" t="s">
        <v>1065</v>
      </c>
      <c r="C119" s="65"/>
      <c r="D119" s="65"/>
      <c r="E119" s="65"/>
      <c r="F119" s="65"/>
      <c r="G119" s="65"/>
      <c r="H119" s="65"/>
      <c r="I119" s="65"/>
      <c r="J119" s="65"/>
      <c r="K119" s="65"/>
      <c r="L119" s="65"/>
      <c r="M119" s="65"/>
      <c r="N119" s="62"/>
      <c r="O119" s="62"/>
      <c r="P119" s="62"/>
      <c r="Q119" s="62" t="s">
        <v>54</v>
      </c>
      <c r="R119" s="62"/>
      <c r="S119" s="64"/>
      <c r="T119" s="65"/>
      <c r="U119" s="65"/>
      <c r="V119" s="65"/>
      <c r="W119" s="65"/>
      <c r="X119" s="65"/>
      <c r="Y119" s="65"/>
      <c r="Z119" s="65"/>
      <c r="AA119" s="65"/>
      <c r="AB119" s="65"/>
      <c r="AC119" s="65"/>
      <c r="AD119" s="65"/>
      <c r="AE119" s="65"/>
      <c r="AF119" s="65"/>
      <c r="AG119" s="65"/>
      <c r="AH119" s="65"/>
      <c r="AI119" s="65"/>
      <c r="AJ119" s="18"/>
    </row>
    <row r="120" spans="1:36" ht="30" customHeight="1" x14ac:dyDescent="0.25">
      <c r="A120" s="477"/>
      <c r="B120" s="48" t="s">
        <v>1066</v>
      </c>
      <c r="C120" s="65"/>
      <c r="D120" s="65"/>
      <c r="E120" s="65"/>
      <c r="F120" s="65"/>
      <c r="G120" s="65"/>
      <c r="H120" s="65"/>
      <c r="I120" s="65"/>
      <c r="J120" s="65"/>
      <c r="K120" s="65"/>
      <c r="L120" s="65"/>
      <c r="M120" s="65"/>
      <c r="N120" s="62"/>
      <c r="O120" s="62"/>
      <c r="P120" s="62" t="s">
        <v>54</v>
      </c>
      <c r="Q120" s="62"/>
      <c r="R120" s="62"/>
      <c r="S120" s="64"/>
      <c r="T120" s="65"/>
      <c r="U120" s="65"/>
      <c r="V120" s="65"/>
      <c r="W120" s="65"/>
      <c r="X120" s="65"/>
      <c r="Y120" s="65"/>
      <c r="Z120" s="65"/>
      <c r="AA120" s="65"/>
      <c r="AB120" s="65"/>
      <c r="AC120" s="65"/>
      <c r="AD120" s="65"/>
      <c r="AE120" s="65"/>
      <c r="AF120" s="65"/>
      <c r="AG120" s="65"/>
      <c r="AH120" s="65"/>
      <c r="AI120" s="65"/>
      <c r="AJ120" s="18"/>
    </row>
    <row r="121" spans="1:36" ht="30" customHeight="1" x14ac:dyDescent="0.25">
      <c r="A121" s="477"/>
      <c r="B121" s="48" t="s">
        <v>1067</v>
      </c>
      <c r="C121" s="65"/>
      <c r="D121" s="65"/>
      <c r="E121" s="65"/>
      <c r="F121" s="65"/>
      <c r="G121" s="65"/>
      <c r="H121" s="65"/>
      <c r="I121" s="65"/>
      <c r="J121" s="65"/>
      <c r="K121" s="65"/>
      <c r="L121" s="65"/>
      <c r="M121" s="65"/>
      <c r="N121" s="62"/>
      <c r="O121" s="62"/>
      <c r="P121" s="62"/>
      <c r="Q121" s="62" t="s">
        <v>54</v>
      </c>
      <c r="R121" s="62"/>
      <c r="S121" s="64"/>
      <c r="T121" s="65"/>
      <c r="U121" s="65"/>
      <c r="V121" s="65"/>
      <c r="W121" s="65"/>
      <c r="X121" s="65"/>
      <c r="Y121" s="65"/>
      <c r="Z121" s="65"/>
      <c r="AA121" s="65"/>
      <c r="AB121" s="65"/>
      <c r="AC121" s="65"/>
      <c r="AD121" s="65"/>
      <c r="AE121" s="65"/>
      <c r="AF121" s="65"/>
      <c r="AG121" s="65"/>
      <c r="AH121" s="65"/>
      <c r="AI121" s="65"/>
      <c r="AJ121" s="18"/>
    </row>
    <row r="122" spans="1:36" ht="30" customHeight="1" x14ac:dyDescent="0.25">
      <c r="A122" s="477"/>
      <c r="B122" s="48" t="s">
        <v>1068</v>
      </c>
      <c r="C122" s="65"/>
      <c r="D122" s="65"/>
      <c r="E122" s="65"/>
      <c r="F122" s="65"/>
      <c r="G122" s="65"/>
      <c r="H122" s="65"/>
      <c r="I122" s="65"/>
      <c r="J122" s="65"/>
      <c r="K122" s="65"/>
      <c r="L122" s="65"/>
      <c r="M122" s="65"/>
      <c r="N122" s="62"/>
      <c r="O122" s="62"/>
      <c r="P122" s="62" t="s">
        <v>54</v>
      </c>
      <c r="Q122" s="62"/>
      <c r="R122" s="62"/>
      <c r="S122" s="64"/>
      <c r="T122" s="65"/>
      <c r="U122" s="65"/>
      <c r="V122" s="65"/>
      <c r="W122" s="65"/>
      <c r="X122" s="65"/>
      <c r="Y122" s="65"/>
      <c r="Z122" s="65"/>
      <c r="AA122" s="65"/>
      <c r="AB122" s="65"/>
      <c r="AC122" s="65"/>
      <c r="AD122" s="65"/>
      <c r="AE122" s="65"/>
      <c r="AF122" s="65"/>
      <c r="AG122" s="65"/>
      <c r="AH122" s="65"/>
      <c r="AI122" s="65"/>
      <c r="AJ122" s="18"/>
    </row>
    <row r="123" spans="1:36" ht="30" customHeight="1" x14ac:dyDescent="0.25">
      <c r="A123" s="477"/>
      <c r="B123" s="48" t="s">
        <v>1069</v>
      </c>
      <c r="C123" s="65"/>
      <c r="D123" s="65"/>
      <c r="E123" s="65"/>
      <c r="F123" s="65"/>
      <c r="G123" s="65"/>
      <c r="H123" s="65"/>
      <c r="I123" s="65"/>
      <c r="J123" s="65"/>
      <c r="K123" s="65"/>
      <c r="L123" s="65"/>
      <c r="M123" s="65"/>
      <c r="N123" s="62"/>
      <c r="O123" s="62"/>
      <c r="P123" s="62"/>
      <c r="Q123" s="62" t="s">
        <v>54</v>
      </c>
      <c r="R123" s="62"/>
      <c r="S123" s="64"/>
      <c r="T123" s="65"/>
      <c r="U123" s="65"/>
      <c r="V123" s="65"/>
      <c r="W123" s="65"/>
      <c r="X123" s="65"/>
      <c r="Y123" s="65"/>
      <c r="Z123" s="65"/>
      <c r="AA123" s="65"/>
      <c r="AB123" s="65"/>
      <c r="AC123" s="65"/>
      <c r="AD123" s="65"/>
      <c r="AE123" s="65"/>
      <c r="AF123" s="65"/>
      <c r="AG123" s="65"/>
      <c r="AH123" s="65"/>
      <c r="AI123" s="65"/>
      <c r="AJ123" s="18"/>
    </row>
    <row r="124" spans="1:36" ht="30" customHeight="1" x14ac:dyDescent="0.25">
      <c r="A124" s="477"/>
      <c r="B124" s="48" t="s">
        <v>1070</v>
      </c>
      <c r="C124" s="65"/>
      <c r="D124" s="65"/>
      <c r="E124" s="65"/>
      <c r="F124" s="65"/>
      <c r="G124" s="65"/>
      <c r="H124" s="65"/>
      <c r="I124" s="65"/>
      <c r="J124" s="65"/>
      <c r="K124" s="65"/>
      <c r="L124" s="65"/>
      <c r="M124" s="65"/>
      <c r="N124" s="62"/>
      <c r="O124" s="62"/>
      <c r="P124" s="62" t="s">
        <v>54</v>
      </c>
      <c r="Q124" s="62"/>
      <c r="R124" s="62"/>
      <c r="S124" s="64"/>
      <c r="T124" s="65"/>
      <c r="U124" s="65"/>
      <c r="V124" s="65"/>
      <c r="W124" s="65"/>
      <c r="X124" s="65"/>
      <c r="Y124" s="65"/>
      <c r="Z124" s="65"/>
      <c r="AA124" s="65"/>
      <c r="AB124" s="65"/>
      <c r="AC124" s="65"/>
      <c r="AD124" s="65"/>
      <c r="AE124" s="65"/>
      <c r="AF124" s="65"/>
      <c r="AG124" s="65"/>
      <c r="AH124" s="65"/>
      <c r="AI124" s="65"/>
      <c r="AJ124" s="18"/>
    </row>
    <row r="125" spans="1:36" ht="30" customHeight="1" x14ac:dyDescent="0.25">
      <c r="A125" s="477"/>
      <c r="B125" s="48" t="s">
        <v>1071</v>
      </c>
      <c r="C125" s="65"/>
      <c r="D125" s="65"/>
      <c r="E125" s="65"/>
      <c r="F125" s="65"/>
      <c r="G125" s="65"/>
      <c r="H125" s="65"/>
      <c r="I125" s="65"/>
      <c r="J125" s="65"/>
      <c r="K125" s="65"/>
      <c r="L125" s="65"/>
      <c r="M125" s="65"/>
      <c r="N125" s="62"/>
      <c r="O125" s="62"/>
      <c r="P125" s="62"/>
      <c r="Q125" s="62" t="s">
        <v>54</v>
      </c>
      <c r="R125" s="62"/>
      <c r="S125" s="64"/>
      <c r="T125" s="65"/>
      <c r="U125" s="65"/>
      <c r="V125" s="65"/>
      <c r="W125" s="65"/>
      <c r="X125" s="65"/>
      <c r="Y125" s="65"/>
      <c r="Z125" s="65"/>
      <c r="AA125" s="65"/>
      <c r="AB125" s="65"/>
      <c r="AC125" s="65"/>
      <c r="AD125" s="65"/>
      <c r="AE125" s="65"/>
      <c r="AF125" s="65"/>
      <c r="AG125" s="65"/>
      <c r="AH125" s="65"/>
      <c r="AI125" s="65"/>
      <c r="AJ125" s="18"/>
    </row>
    <row r="126" spans="1:36" ht="30" customHeight="1" x14ac:dyDescent="0.25">
      <c r="A126" s="477"/>
      <c r="B126" s="48" t="s">
        <v>1072</v>
      </c>
      <c r="C126" s="65"/>
      <c r="D126" s="65"/>
      <c r="E126" s="65"/>
      <c r="F126" s="65"/>
      <c r="G126" s="65"/>
      <c r="H126" s="65"/>
      <c r="I126" s="65"/>
      <c r="J126" s="65"/>
      <c r="K126" s="65"/>
      <c r="L126" s="65"/>
      <c r="M126" s="65"/>
      <c r="N126" s="62"/>
      <c r="O126" s="62"/>
      <c r="P126" s="62" t="s">
        <v>54</v>
      </c>
      <c r="Q126" s="62"/>
      <c r="R126" s="62"/>
      <c r="S126" s="64"/>
      <c r="T126" s="65"/>
      <c r="U126" s="65"/>
      <c r="V126" s="65"/>
      <c r="W126" s="65"/>
      <c r="X126" s="65"/>
      <c r="Y126" s="65"/>
      <c r="Z126" s="65"/>
      <c r="AA126" s="65"/>
      <c r="AB126" s="65"/>
      <c r="AC126" s="65"/>
      <c r="AD126" s="65"/>
      <c r="AE126" s="65"/>
      <c r="AF126" s="65"/>
      <c r="AG126" s="65"/>
      <c r="AH126" s="65"/>
      <c r="AI126" s="65"/>
      <c r="AJ126" s="18"/>
    </row>
    <row r="127" spans="1:36" ht="30" customHeight="1" x14ac:dyDescent="0.25">
      <c r="A127" s="477"/>
      <c r="B127" s="48" t="s">
        <v>1073</v>
      </c>
      <c r="C127" s="65"/>
      <c r="D127" s="65"/>
      <c r="E127" s="65"/>
      <c r="F127" s="65"/>
      <c r="G127" s="65"/>
      <c r="H127" s="65"/>
      <c r="I127" s="65"/>
      <c r="J127" s="65"/>
      <c r="K127" s="65"/>
      <c r="L127" s="65"/>
      <c r="M127" s="65"/>
      <c r="N127" s="62"/>
      <c r="O127" s="62"/>
      <c r="P127" s="62"/>
      <c r="Q127" s="62" t="s">
        <v>54</v>
      </c>
      <c r="R127" s="62"/>
      <c r="S127" s="64"/>
      <c r="T127" s="65"/>
      <c r="U127" s="65"/>
      <c r="V127" s="65"/>
      <c r="W127" s="65"/>
      <c r="X127" s="65"/>
      <c r="Y127" s="65"/>
      <c r="Z127" s="65"/>
      <c r="AA127" s="65"/>
      <c r="AB127" s="65"/>
      <c r="AC127" s="65"/>
      <c r="AD127" s="65"/>
      <c r="AE127" s="65"/>
      <c r="AF127" s="65"/>
      <c r="AG127" s="65"/>
      <c r="AH127" s="65"/>
      <c r="AI127" s="65"/>
      <c r="AJ127" s="18"/>
    </row>
    <row r="128" spans="1:36" ht="30" customHeight="1" x14ac:dyDescent="0.25">
      <c r="A128" s="477"/>
      <c r="B128" s="48" t="s">
        <v>1074</v>
      </c>
      <c r="C128" s="65"/>
      <c r="D128" s="65"/>
      <c r="E128" s="65"/>
      <c r="F128" s="65"/>
      <c r="G128" s="65"/>
      <c r="H128" s="65"/>
      <c r="I128" s="65"/>
      <c r="J128" s="65"/>
      <c r="K128" s="65"/>
      <c r="L128" s="65"/>
      <c r="M128" s="65"/>
      <c r="N128" s="62"/>
      <c r="O128" s="62"/>
      <c r="P128" s="62" t="s">
        <v>54</v>
      </c>
      <c r="Q128" s="62"/>
      <c r="R128" s="62"/>
      <c r="S128" s="64"/>
      <c r="T128" s="65"/>
      <c r="U128" s="65"/>
      <c r="V128" s="65"/>
      <c r="W128" s="65"/>
      <c r="X128" s="65"/>
      <c r="Y128" s="65"/>
      <c r="Z128" s="65"/>
      <c r="AA128" s="65"/>
      <c r="AB128" s="65"/>
      <c r="AC128" s="65"/>
      <c r="AD128" s="65"/>
      <c r="AE128" s="65"/>
      <c r="AF128" s="65"/>
      <c r="AG128" s="65"/>
      <c r="AH128" s="65"/>
      <c r="AI128" s="65"/>
      <c r="AJ128" s="18"/>
    </row>
    <row r="129" spans="1:36" ht="30" customHeight="1" x14ac:dyDescent="0.25">
      <c r="A129" s="477"/>
      <c r="B129" s="48" t="s">
        <v>1075</v>
      </c>
      <c r="C129" s="65"/>
      <c r="D129" s="65"/>
      <c r="E129" s="65"/>
      <c r="F129" s="65"/>
      <c r="G129" s="65"/>
      <c r="H129" s="65"/>
      <c r="I129" s="65"/>
      <c r="J129" s="65"/>
      <c r="K129" s="65"/>
      <c r="L129" s="65"/>
      <c r="M129" s="65"/>
      <c r="N129" s="62"/>
      <c r="O129" s="62"/>
      <c r="P129" s="62"/>
      <c r="Q129" s="62" t="s">
        <v>54</v>
      </c>
      <c r="R129" s="62"/>
      <c r="S129" s="64"/>
      <c r="T129" s="65"/>
      <c r="U129" s="65"/>
      <c r="V129" s="65"/>
      <c r="W129" s="65"/>
      <c r="X129" s="65"/>
      <c r="Y129" s="65"/>
      <c r="Z129" s="65"/>
      <c r="AA129" s="65"/>
      <c r="AB129" s="65"/>
      <c r="AC129" s="65"/>
      <c r="AD129" s="65"/>
      <c r="AE129" s="65"/>
      <c r="AF129" s="65"/>
      <c r="AG129" s="65"/>
      <c r="AH129" s="65"/>
      <c r="AI129" s="65"/>
      <c r="AJ129" s="18"/>
    </row>
    <row r="130" spans="1:36" ht="30" customHeight="1" x14ac:dyDescent="0.25">
      <c r="A130" s="478"/>
      <c r="B130" s="48" t="s">
        <v>1076</v>
      </c>
      <c r="C130" s="65"/>
      <c r="D130" s="65"/>
      <c r="E130" s="65"/>
      <c r="F130" s="65"/>
      <c r="G130" s="65"/>
      <c r="H130" s="65"/>
      <c r="I130" s="65"/>
      <c r="J130" s="65"/>
      <c r="K130" s="65"/>
      <c r="L130" s="65"/>
      <c r="M130" s="65"/>
      <c r="N130" s="62"/>
      <c r="O130" s="62"/>
      <c r="P130" s="62"/>
      <c r="Q130" s="62" t="s">
        <v>54</v>
      </c>
      <c r="R130" s="62"/>
      <c r="S130" s="64"/>
      <c r="T130" s="65"/>
      <c r="U130" s="65"/>
      <c r="V130" s="65"/>
      <c r="W130" s="65"/>
      <c r="X130" s="65"/>
      <c r="Y130" s="65"/>
      <c r="Z130" s="65"/>
      <c r="AA130" s="65"/>
      <c r="AB130" s="65"/>
      <c r="AC130" s="65"/>
      <c r="AD130" s="65"/>
      <c r="AE130" s="65"/>
      <c r="AF130" s="65"/>
      <c r="AG130" s="65"/>
      <c r="AH130" s="65"/>
      <c r="AI130" s="65"/>
      <c r="AJ130" s="18"/>
    </row>
    <row r="131" spans="1:36" ht="30" customHeight="1" x14ac:dyDescent="0.25">
      <c r="A131" s="476" t="s">
        <v>1077</v>
      </c>
      <c r="B131" s="48" t="s">
        <v>1078</v>
      </c>
      <c r="C131" s="65" t="s">
        <v>1079</v>
      </c>
      <c r="D131" s="65"/>
      <c r="E131" s="65"/>
      <c r="F131" s="65"/>
      <c r="G131" s="65"/>
      <c r="H131" s="65"/>
      <c r="I131" s="65"/>
      <c r="J131" s="65"/>
      <c r="K131" s="65"/>
      <c r="L131" s="65"/>
      <c r="M131" s="65"/>
      <c r="N131" s="62"/>
      <c r="O131" s="62"/>
      <c r="P131" s="62"/>
      <c r="Q131" s="62"/>
      <c r="R131" s="62" t="s">
        <v>146</v>
      </c>
      <c r="S131" s="64"/>
      <c r="T131" s="65"/>
      <c r="U131" s="65"/>
      <c r="V131" s="65"/>
      <c r="W131" s="65"/>
      <c r="X131" s="65"/>
      <c r="Y131" s="65"/>
      <c r="Z131" s="65"/>
      <c r="AA131" s="65"/>
      <c r="AB131" s="65"/>
      <c r="AC131" s="65"/>
      <c r="AD131" s="65"/>
      <c r="AE131" s="65"/>
      <c r="AF131" s="65"/>
      <c r="AG131" s="65"/>
      <c r="AH131" s="65"/>
      <c r="AI131" s="65"/>
      <c r="AJ131" s="18"/>
    </row>
    <row r="132" spans="1:36" ht="30" customHeight="1" x14ac:dyDescent="0.25">
      <c r="A132" s="477"/>
      <c r="B132" s="48" t="s">
        <v>1080</v>
      </c>
      <c r="C132" s="65" t="s">
        <v>1079</v>
      </c>
      <c r="D132" s="65"/>
      <c r="E132" s="65"/>
      <c r="F132" s="65"/>
      <c r="G132" s="65"/>
      <c r="H132" s="65"/>
      <c r="I132" s="65"/>
      <c r="J132" s="65"/>
      <c r="K132" s="65"/>
      <c r="L132" s="65"/>
      <c r="M132" s="65"/>
      <c r="N132" s="62"/>
      <c r="O132" s="62"/>
      <c r="P132" s="62"/>
      <c r="Q132" s="62"/>
      <c r="R132" s="62" t="s">
        <v>146</v>
      </c>
      <c r="S132" s="64"/>
      <c r="T132" s="65"/>
      <c r="U132" s="65"/>
      <c r="V132" s="65"/>
      <c r="W132" s="65"/>
      <c r="X132" s="65"/>
      <c r="Y132" s="65"/>
      <c r="Z132" s="65"/>
      <c r="AA132" s="65"/>
      <c r="AB132" s="65"/>
      <c r="AC132" s="65"/>
      <c r="AD132" s="65"/>
      <c r="AE132" s="65"/>
      <c r="AF132" s="65"/>
      <c r="AG132" s="65"/>
      <c r="AH132" s="65"/>
      <c r="AI132" s="65"/>
      <c r="AJ132" s="18"/>
    </row>
    <row r="133" spans="1:36" ht="30" customHeight="1" x14ac:dyDescent="0.25">
      <c r="A133" s="477"/>
      <c r="B133" s="48" t="s">
        <v>1081</v>
      </c>
      <c r="C133" s="65" t="s">
        <v>1079</v>
      </c>
      <c r="D133" s="65"/>
      <c r="E133" s="65"/>
      <c r="F133" s="65"/>
      <c r="G133" s="65"/>
      <c r="H133" s="65"/>
      <c r="I133" s="65"/>
      <c r="J133" s="65"/>
      <c r="K133" s="65"/>
      <c r="L133" s="65"/>
      <c r="M133" s="65"/>
      <c r="N133" s="62"/>
      <c r="O133" s="62"/>
      <c r="P133" s="62"/>
      <c r="Q133" s="62"/>
      <c r="R133" s="62" t="s">
        <v>146</v>
      </c>
      <c r="S133" s="64"/>
      <c r="T133" s="65"/>
      <c r="U133" s="65"/>
      <c r="V133" s="65"/>
      <c r="W133" s="65"/>
      <c r="X133" s="65"/>
      <c r="Y133" s="65"/>
      <c r="Z133" s="65"/>
      <c r="AA133" s="65"/>
      <c r="AB133" s="65"/>
      <c r="AC133" s="65"/>
      <c r="AD133" s="65"/>
      <c r="AE133" s="65"/>
      <c r="AF133" s="65"/>
      <c r="AG133" s="65"/>
      <c r="AH133" s="65"/>
      <c r="AI133" s="65"/>
      <c r="AJ133" s="18"/>
    </row>
    <row r="134" spans="1:36" ht="30" customHeight="1" x14ac:dyDescent="0.25">
      <c r="A134" s="477"/>
      <c r="B134" s="48" t="s">
        <v>1082</v>
      </c>
      <c r="C134" s="65"/>
      <c r="D134" s="65"/>
      <c r="E134" s="65"/>
      <c r="F134" s="65"/>
      <c r="G134" s="65"/>
      <c r="H134" s="65"/>
      <c r="I134" s="65"/>
      <c r="J134" s="65"/>
      <c r="K134" s="65"/>
      <c r="L134" s="65"/>
      <c r="M134" s="65"/>
      <c r="N134" s="62"/>
      <c r="O134" s="62"/>
      <c r="P134" s="62" t="s">
        <v>54</v>
      </c>
      <c r="Q134" s="62"/>
      <c r="R134" s="62"/>
      <c r="S134" s="64"/>
      <c r="T134" s="65"/>
      <c r="U134" s="65"/>
      <c r="V134" s="65"/>
      <c r="W134" s="65"/>
      <c r="X134" s="65"/>
      <c r="Y134" s="65"/>
      <c r="Z134" s="65"/>
      <c r="AA134" s="65"/>
      <c r="AB134" s="65"/>
      <c r="AC134" s="65"/>
      <c r="AD134" s="65"/>
      <c r="AE134" s="65"/>
      <c r="AF134" s="65"/>
      <c r="AG134" s="65"/>
      <c r="AH134" s="65"/>
      <c r="AI134" s="65"/>
      <c r="AJ134" s="18"/>
    </row>
    <row r="135" spans="1:36" ht="30" customHeight="1" x14ac:dyDescent="0.25">
      <c r="A135" s="477"/>
      <c r="B135" s="48" t="s">
        <v>1083</v>
      </c>
      <c r="C135" s="65"/>
      <c r="D135" s="65"/>
      <c r="E135" s="65"/>
      <c r="F135" s="65"/>
      <c r="G135" s="65"/>
      <c r="H135" s="65"/>
      <c r="I135" s="65"/>
      <c r="J135" s="65"/>
      <c r="K135" s="65"/>
      <c r="L135" s="65"/>
      <c r="M135" s="65"/>
      <c r="N135" s="62"/>
      <c r="O135" s="62"/>
      <c r="P135" s="62"/>
      <c r="Q135" s="62" t="s">
        <v>54</v>
      </c>
      <c r="R135" s="62"/>
      <c r="S135" s="64"/>
      <c r="T135" s="65"/>
      <c r="U135" s="65"/>
      <c r="V135" s="65"/>
      <c r="W135" s="65"/>
      <c r="X135" s="65"/>
      <c r="Y135" s="65"/>
      <c r="Z135" s="65"/>
      <c r="AA135" s="65"/>
      <c r="AB135" s="65"/>
      <c r="AC135" s="65"/>
      <c r="AD135" s="65"/>
      <c r="AE135" s="65"/>
      <c r="AF135" s="65"/>
      <c r="AG135" s="65"/>
      <c r="AH135" s="65"/>
      <c r="AI135" s="65"/>
      <c r="AJ135" s="18"/>
    </row>
    <row r="136" spans="1:36" ht="30" customHeight="1" x14ac:dyDescent="0.25">
      <c r="A136" s="477"/>
      <c r="B136" s="48" t="s">
        <v>1084</v>
      </c>
      <c r="C136" s="65"/>
      <c r="D136" s="65"/>
      <c r="E136" s="65"/>
      <c r="F136" s="65"/>
      <c r="G136" s="65"/>
      <c r="H136" s="65"/>
      <c r="I136" s="65"/>
      <c r="J136" s="65"/>
      <c r="K136" s="65"/>
      <c r="L136" s="65"/>
      <c r="M136" s="65"/>
      <c r="N136" s="62"/>
      <c r="O136" s="62"/>
      <c r="P136" s="62" t="s">
        <v>54</v>
      </c>
      <c r="Q136" s="62"/>
      <c r="R136" s="62"/>
      <c r="S136" s="64"/>
      <c r="T136" s="65"/>
      <c r="U136" s="65"/>
      <c r="V136" s="65"/>
      <c r="W136" s="65"/>
      <c r="X136" s="65"/>
      <c r="Y136" s="65"/>
      <c r="Z136" s="65"/>
      <c r="AA136" s="65"/>
      <c r="AB136" s="65"/>
      <c r="AC136" s="65"/>
      <c r="AD136" s="65"/>
      <c r="AE136" s="65"/>
      <c r="AF136" s="65"/>
      <c r="AG136" s="65"/>
      <c r="AH136" s="65"/>
      <c r="AI136" s="65"/>
      <c r="AJ136" s="18"/>
    </row>
    <row r="137" spans="1:36" ht="30" customHeight="1" x14ac:dyDescent="0.25">
      <c r="A137" s="477"/>
      <c r="B137" s="48" t="s">
        <v>1085</v>
      </c>
      <c r="C137" s="65"/>
      <c r="D137" s="65"/>
      <c r="E137" s="65"/>
      <c r="F137" s="65"/>
      <c r="G137" s="65"/>
      <c r="H137" s="65"/>
      <c r="I137" s="65"/>
      <c r="J137" s="65"/>
      <c r="K137" s="65"/>
      <c r="L137" s="65"/>
      <c r="M137" s="65"/>
      <c r="N137" s="62"/>
      <c r="O137" s="62"/>
      <c r="P137" s="62"/>
      <c r="Q137" s="62" t="s">
        <v>54</v>
      </c>
      <c r="R137" s="62"/>
      <c r="S137" s="64"/>
      <c r="T137" s="65"/>
      <c r="U137" s="65"/>
      <c r="V137" s="65"/>
      <c r="W137" s="65"/>
      <c r="X137" s="65"/>
      <c r="Y137" s="65"/>
      <c r="Z137" s="65"/>
      <c r="AA137" s="65"/>
      <c r="AB137" s="65"/>
      <c r="AC137" s="65"/>
      <c r="AD137" s="65"/>
      <c r="AE137" s="65"/>
      <c r="AF137" s="65"/>
      <c r="AG137" s="65"/>
      <c r="AH137" s="65"/>
      <c r="AI137" s="65"/>
      <c r="AJ137" s="18"/>
    </row>
    <row r="138" spans="1:36" ht="30" customHeight="1" x14ac:dyDescent="0.25">
      <c r="A138" s="477"/>
      <c r="B138" s="48" t="s">
        <v>1086</v>
      </c>
      <c r="C138" s="65"/>
      <c r="D138" s="65"/>
      <c r="E138" s="65"/>
      <c r="F138" s="65"/>
      <c r="G138" s="65"/>
      <c r="H138" s="65"/>
      <c r="I138" s="65"/>
      <c r="J138" s="65"/>
      <c r="K138" s="65"/>
      <c r="L138" s="65"/>
      <c r="M138" s="65"/>
      <c r="N138" s="62"/>
      <c r="O138" s="62"/>
      <c r="P138" s="62" t="s">
        <v>54</v>
      </c>
      <c r="Q138" s="62"/>
      <c r="R138" s="62"/>
      <c r="S138" s="64"/>
      <c r="T138" s="65"/>
      <c r="U138" s="65"/>
      <c r="V138" s="65"/>
      <c r="W138" s="65"/>
      <c r="X138" s="65"/>
      <c r="Y138" s="65"/>
      <c r="Z138" s="65"/>
      <c r="AA138" s="65"/>
      <c r="AB138" s="65"/>
      <c r="AC138" s="65"/>
      <c r="AD138" s="65"/>
      <c r="AE138" s="65"/>
      <c r="AF138" s="65"/>
      <c r="AG138" s="65"/>
      <c r="AH138" s="65"/>
      <c r="AI138" s="65"/>
      <c r="AJ138" s="18"/>
    </row>
    <row r="139" spans="1:36" ht="30" customHeight="1" x14ac:dyDescent="0.25">
      <c r="A139" s="477"/>
      <c r="B139" s="48" t="s">
        <v>1087</v>
      </c>
      <c r="C139" s="65"/>
      <c r="D139" s="65"/>
      <c r="E139" s="65"/>
      <c r="F139" s="65"/>
      <c r="G139" s="65"/>
      <c r="H139" s="65"/>
      <c r="I139" s="65"/>
      <c r="J139" s="65"/>
      <c r="K139" s="65"/>
      <c r="L139" s="65"/>
      <c r="M139" s="65"/>
      <c r="N139" s="62"/>
      <c r="O139" s="62"/>
      <c r="P139" s="62"/>
      <c r="Q139" s="62" t="s">
        <v>54</v>
      </c>
      <c r="R139" s="62"/>
      <c r="S139" s="64"/>
      <c r="T139" s="65"/>
      <c r="U139" s="65"/>
      <c r="V139" s="65"/>
      <c r="W139" s="65"/>
      <c r="X139" s="65"/>
      <c r="Y139" s="65"/>
      <c r="Z139" s="65"/>
      <c r="AA139" s="65"/>
      <c r="AB139" s="65"/>
      <c r="AC139" s="65"/>
      <c r="AD139" s="65"/>
      <c r="AE139" s="65"/>
      <c r="AF139" s="65"/>
      <c r="AG139" s="65"/>
      <c r="AH139" s="65"/>
      <c r="AI139" s="65"/>
      <c r="AJ139" s="18"/>
    </row>
    <row r="140" spans="1:36" ht="30" customHeight="1" x14ac:dyDescent="0.25">
      <c r="A140" s="477"/>
      <c r="B140" s="48" t="s">
        <v>1088</v>
      </c>
      <c r="C140" s="65"/>
      <c r="D140" s="65"/>
      <c r="E140" s="65"/>
      <c r="F140" s="65"/>
      <c r="G140" s="65"/>
      <c r="H140" s="65"/>
      <c r="I140" s="65"/>
      <c r="J140" s="65"/>
      <c r="K140" s="65"/>
      <c r="L140" s="65"/>
      <c r="M140" s="65"/>
      <c r="N140" s="62"/>
      <c r="O140" s="62"/>
      <c r="P140" s="62" t="s">
        <v>54</v>
      </c>
      <c r="Q140" s="62"/>
      <c r="R140" s="62"/>
      <c r="S140" s="64"/>
      <c r="T140" s="65"/>
      <c r="U140" s="65"/>
      <c r="V140" s="65"/>
      <c r="W140" s="65"/>
      <c r="X140" s="65"/>
      <c r="Y140" s="65"/>
      <c r="Z140" s="65"/>
      <c r="AA140" s="65"/>
      <c r="AB140" s="65"/>
      <c r="AC140" s="65"/>
      <c r="AD140" s="65"/>
      <c r="AE140" s="65"/>
      <c r="AF140" s="65"/>
      <c r="AG140" s="65"/>
      <c r="AH140" s="65"/>
      <c r="AI140" s="65"/>
      <c r="AJ140" s="18"/>
    </row>
    <row r="141" spans="1:36" ht="30" customHeight="1" x14ac:dyDescent="0.25">
      <c r="A141" s="477"/>
      <c r="B141" s="48" t="s">
        <v>1089</v>
      </c>
      <c r="C141" s="65"/>
      <c r="D141" s="65"/>
      <c r="E141" s="65"/>
      <c r="F141" s="65"/>
      <c r="G141" s="65"/>
      <c r="H141" s="65"/>
      <c r="I141" s="65"/>
      <c r="J141" s="65"/>
      <c r="K141" s="65"/>
      <c r="L141" s="65"/>
      <c r="M141" s="65"/>
      <c r="N141" s="62"/>
      <c r="O141" s="62"/>
      <c r="P141" s="62"/>
      <c r="Q141" s="62" t="s">
        <v>54</v>
      </c>
      <c r="R141" s="62"/>
      <c r="S141" s="64"/>
      <c r="T141" s="65"/>
      <c r="U141" s="65"/>
      <c r="V141" s="65"/>
      <c r="W141" s="65"/>
      <c r="X141" s="65"/>
      <c r="Y141" s="65"/>
      <c r="Z141" s="65"/>
      <c r="AA141" s="65"/>
      <c r="AB141" s="65"/>
      <c r="AC141" s="65"/>
      <c r="AD141" s="65"/>
      <c r="AE141" s="65"/>
      <c r="AF141" s="65"/>
      <c r="AG141" s="65"/>
      <c r="AH141" s="65"/>
      <c r="AI141" s="65"/>
      <c r="AJ141" s="18"/>
    </row>
    <row r="142" spans="1:36" ht="30" customHeight="1" x14ac:dyDescent="0.25">
      <c r="A142" s="477"/>
      <c r="B142" s="48" t="s">
        <v>1090</v>
      </c>
      <c r="C142" s="65"/>
      <c r="D142" s="65"/>
      <c r="E142" s="65"/>
      <c r="F142" s="65"/>
      <c r="G142" s="65"/>
      <c r="H142" s="65"/>
      <c r="I142" s="65"/>
      <c r="J142" s="65"/>
      <c r="K142" s="65"/>
      <c r="L142" s="65"/>
      <c r="M142" s="65"/>
      <c r="N142" s="62"/>
      <c r="O142" s="62" t="s">
        <v>54</v>
      </c>
      <c r="P142" s="62"/>
      <c r="Q142" s="62"/>
      <c r="R142" s="62"/>
      <c r="S142" s="64"/>
      <c r="T142" s="65"/>
      <c r="U142" s="65"/>
      <c r="V142" s="65"/>
      <c r="W142" s="65"/>
      <c r="X142" s="65"/>
      <c r="Y142" s="65"/>
      <c r="Z142" s="65"/>
      <c r="AA142" s="65"/>
      <c r="AB142" s="65"/>
      <c r="AC142" s="65"/>
      <c r="AD142" s="65"/>
      <c r="AE142" s="65"/>
      <c r="AF142" s="65"/>
      <c r="AG142" s="65"/>
      <c r="AH142" s="65"/>
      <c r="AI142" s="65"/>
      <c r="AJ142" s="18"/>
    </row>
    <row r="143" spans="1:36" ht="30" customHeight="1" x14ac:dyDescent="0.25">
      <c r="A143" s="477"/>
      <c r="B143" s="48" t="s">
        <v>1091</v>
      </c>
      <c r="C143" s="65"/>
      <c r="D143" s="65"/>
      <c r="E143" s="65"/>
      <c r="F143" s="65"/>
      <c r="G143" s="65"/>
      <c r="H143" s="65"/>
      <c r="I143" s="65"/>
      <c r="J143" s="65"/>
      <c r="K143" s="65"/>
      <c r="L143" s="65"/>
      <c r="M143" s="65"/>
      <c r="N143" s="62"/>
      <c r="O143" s="62" t="s">
        <v>54</v>
      </c>
      <c r="P143" s="62"/>
      <c r="Q143" s="62"/>
      <c r="R143" s="62"/>
      <c r="S143" s="64"/>
      <c r="T143" s="65"/>
      <c r="U143" s="65"/>
      <c r="V143" s="65"/>
      <c r="W143" s="65"/>
      <c r="X143" s="65"/>
      <c r="Y143" s="65"/>
      <c r="Z143" s="65"/>
      <c r="AA143" s="65"/>
      <c r="AB143" s="65"/>
      <c r="AC143" s="65"/>
      <c r="AD143" s="65"/>
      <c r="AE143" s="65"/>
      <c r="AF143" s="65"/>
      <c r="AG143" s="65"/>
      <c r="AH143" s="65"/>
      <c r="AI143" s="65"/>
      <c r="AJ143" s="18"/>
    </row>
    <row r="144" spans="1:36" ht="30" customHeight="1" x14ac:dyDescent="0.25">
      <c r="A144" s="477"/>
      <c r="B144" s="48" t="s">
        <v>1092</v>
      </c>
      <c r="C144" s="65"/>
      <c r="D144" s="65"/>
      <c r="E144" s="65"/>
      <c r="F144" s="65"/>
      <c r="G144" s="65"/>
      <c r="H144" s="65"/>
      <c r="I144" s="65"/>
      <c r="J144" s="65"/>
      <c r="K144" s="65"/>
      <c r="L144" s="65"/>
      <c r="M144" s="65"/>
      <c r="N144" s="62"/>
      <c r="O144" s="62" t="s">
        <v>54</v>
      </c>
      <c r="P144" s="62"/>
      <c r="Q144" s="62"/>
      <c r="R144" s="62"/>
      <c r="S144" s="64"/>
      <c r="T144" s="65"/>
      <c r="U144" s="65"/>
      <c r="V144" s="65"/>
      <c r="W144" s="65"/>
      <c r="X144" s="65"/>
      <c r="Y144" s="65"/>
      <c r="Z144" s="65"/>
      <c r="AA144" s="65"/>
      <c r="AB144" s="65"/>
      <c r="AC144" s="65"/>
      <c r="AD144" s="65"/>
      <c r="AE144" s="65"/>
      <c r="AF144" s="65"/>
      <c r="AG144" s="65"/>
      <c r="AH144" s="65"/>
      <c r="AI144" s="65"/>
      <c r="AJ144" s="18"/>
    </row>
    <row r="145" spans="1:36" ht="30" customHeight="1" x14ac:dyDescent="0.25">
      <c r="A145" s="478"/>
      <c r="B145" s="48" t="s">
        <v>1093</v>
      </c>
      <c r="C145" s="65"/>
      <c r="D145" s="65"/>
      <c r="E145" s="65"/>
      <c r="F145" s="65"/>
      <c r="G145" s="65"/>
      <c r="H145" s="65"/>
      <c r="I145" s="65"/>
      <c r="J145" s="65"/>
      <c r="K145" s="65"/>
      <c r="L145" s="65"/>
      <c r="M145" s="65"/>
      <c r="N145" s="62"/>
      <c r="O145" s="62" t="s">
        <v>54</v>
      </c>
      <c r="P145" s="62"/>
      <c r="Q145" s="62"/>
      <c r="R145" s="62"/>
      <c r="S145" s="64"/>
      <c r="T145" s="65"/>
      <c r="U145" s="65"/>
      <c r="V145" s="65"/>
      <c r="W145" s="65"/>
      <c r="X145" s="65"/>
      <c r="Y145" s="65"/>
      <c r="Z145" s="65"/>
      <c r="AA145" s="65"/>
      <c r="AB145" s="65"/>
      <c r="AC145" s="65"/>
      <c r="AD145" s="65"/>
      <c r="AE145" s="65"/>
      <c r="AF145" s="65"/>
      <c r="AG145" s="65"/>
      <c r="AH145" s="65"/>
      <c r="AI145" s="65"/>
      <c r="AJ145" s="18"/>
    </row>
    <row r="146" spans="1:36" ht="30" customHeight="1" x14ac:dyDescent="0.25">
      <c r="A146" s="476" t="s">
        <v>1094</v>
      </c>
      <c r="B146" s="48" t="s">
        <v>1095</v>
      </c>
      <c r="C146" s="65" t="s">
        <v>1096</v>
      </c>
      <c r="D146" s="65"/>
      <c r="E146" s="65"/>
      <c r="F146" s="65"/>
      <c r="G146" s="65"/>
      <c r="H146" s="65"/>
      <c r="I146" s="65"/>
      <c r="J146" s="65"/>
      <c r="K146" s="65"/>
      <c r="L146" s="65"/>
      <c r="M146" s="65"/>
      <c r="N146" s="62"/>
      <c r="O146" s="62"/>
      <c r="P146" s="62"/>
      <c r="Q146" s="62"/>
      <c r="R146" s="62" t="s">
        <v>146</v>
      </c>
      <c r="S146" s="64"/>
      <c r="T146" s="65"/>
      <c r="U146" s="65"/>
      <c r="V146" s="65"/>
      <c r="W146" s="65"/>
      <c r="X146" s="65"/>
      <c r="Y146" s="65"/>
      <c r="Z146" s="65"/>
      <c r="AA146" s="65"/>
      <c r="AB146" s="65"/>
      <c r="AC146" s="65"/>
      <c r="AD146" s="65"/>
      <c r="AE146" s="65"/>
      <c r="AF146" s="65"/>
      <c r="AG146" s="65"/>
      <c r="AH146" s="65"/>
      <c r="AI146" s="65"/>
      <c r="AJ146" s="18"/>
    </row>
    <row r="147" spans="1:36" ht="30" customHeight="1" x14ac:dyDescent="0.25">
      <c r="A147" s="477"/>
      <c r="B147" s="48" t="s">
        <v>1097</v>
      </c>
      <c r="C147" s="65" t="s">
        <v>1096</v>
      </c>
      <c r="D147" s="65"/>
      <c r="E147" s="65"/>
      <c r="F147" s="65"/>
      <c r="G147" s="65"/>
      <c r="H147" s="65"/>
      <c r="I147" s="65"/>
      <c r="J147" s="65"/>
      <c r="K147" s="65"/>
      <c r="L147" s="65"/>
      <c r="M147" s="65"/>
      <c r="N147" s="62"/>
      <c r="O147" s="62"/>
      <c r="P147" s="62"/>
      <c r="Q147" s="62"/>
      <c r="R147" s="62" t="s">
        <v>146</v>
      </c>
      <c r="S147" s="64"/>
      <c r="T147" s="65"/>
      <c r="U147" s="65"/>
      <c r="V147" s="65"/>
      <c r="W147" s="65"/>
      <c r="X147" s="65"/>
      <c r="Y147" s="65"/>
      <c r="Z147" s="65"/>
      <c r="AA147" s="65"/>
      <c r="AB147" s="65"/>
      <c r="AC147" s="65"/>
      <c r="AD147" s="65"/>
      <c r="AE147" s="65"/>
      <c r="AF147" s="65"/>
      <c r="AG147" s="65"/>
      <c r="AH147" s="65"/>
      <c r="AI147" s="65"/>
      <c r="AJ147" s="18"/>
    </row>
    <row r="148" spans="1:36" ht="30" customHeight="1" x14ac:dyDescent="0.25">
      <c r="A148" s="477"/>
      <c r="B148" s="48" t="s">
        <v>1098</v>
      </c>
      <c r="C148" s="65" t="s">
        <v>1096</v>
      </c>
      <c r="D148" s="65"/>
      <c r="E148" s="65"/>
      <c r="F148" s="65"/>
      <c r="G148" s="65"/>
      <c r="H148" s="65"/>
      <c r="I148" s="65"/>
      <c r="J148" s="65"/>
      <c r="K148" s="65"/>
      <c r="L148" s="65"/>
      <c r="M148" s="65"/>
      <c r="N148" s="62"/>
      <c r="O148" s="62"/>
      <c r="P148" s="62"/>
      <c r="Q148" s="62"/>
      <c r="R148" s="62" t="s">
        <v>146</v>
      </c>
      <c r="S148" s="64" t="s">
        <v>7</v>
      </c>
      <c r="T148" s="65"/>
      <c r="U148" s="65"/>
      <c r="V148" s="65"/>
      <c r="W148" s="65"/>
      <c r="X148" s="65"/>
      <c r="Y148" s="65"/>
      <c r="Z148" s="65"/>
      <c r="AA148" s="65"/>
      <c r="AB148" s="65"/>
      <c r="AC148" s="65"/>
      <c r="AD148" s="65"/>
      <c r="AE148" s="65"/>
      <c r="AF148" s="65"/>
      <c r="AG148" s="65"/>
      <c r="AH148" s="65"/>
      <c r="AI148" s="65"/>
      <c r="AJ148" s="18"/>
    </row>
    <row r="149" spans="1:36" ht="30" customHeight="1" x14ac:dyDescent="0.25">
      <c r="A149" s="477"/>
      <c r="B149" s="48" t="s">
        <v>1099</v>
      </c>
      <c r="C149" s="65"/>
      <c r="D149" s="65"/>
      <c r="E149" s="65"/>
      <c r="F149" s="65"/>
      <c r="G149" s="65"/>
      <c r="H149" s="65"/>
      <c r="I149" s="65"/>
      <c r="J149" s="65"/>
      <c r="K149" s="65"/>
      <c r="L149" s="65"/>
      <c r="M149" s="65"/>
      <c r="N149" s="62"/>
      <c r="O149" s="62"/>
      <c r="P149" s="62"/>
      <c r="Q149" s="62" t="s">
        <v>54</v>
      </c>
      <c r="R149" s="62"/>
      <c r="S149" s="64"/>
      <c r="T149" s="65"/>
      <c r="U149" s="65"/>
      <c r="V149" s="65"/>
      <c r="W149" s="65"/>
      <c r="X149" s="65"/>
      <c r="Y149" s="65"/>
      <c r="Z149" s="65"/>
      <c r="AA149" s="65"/>
      <c r="AB149" s="65"/>
      <c r="AC149" s="65"/>
      <c r="AD149" s="65"/>
      <c r="AE149" s="65"/>
      <c r="AF149" s="65"/>
      <c r="AG149" s="65"/>
      <c r="AH149" s="65"/>
      <c r="AI149" s="65"/>
      <c r="AJ149" s="18"/>
    </row>
    <row r="150" spans="1:36" ht="30" customHeight="1" x14ac:dyDescent="0.25">
      <c r="A150" s="477"/>
      <c r="B150" s="48" t="s">
        <v>1100</v>
      </c>
      <c r="C150" s="65"/>
      <c r="D150" s="65"/>
      <c r="E150" s="65"/>
      <c r="F150" s="65"/>
      <c r="G150" s="65"/>
      <c r="H150" s="65"/>
      <c r="I150" s="65"/>
      <c r="J150" s="65"/>
      <c r="K150" s="65"/>
      <c r="L150" s="65"/>
      <c r="M150" s="65"/>
      <c r="N150" s="62"/>
      <c r="O150" s="62"/>
      <c r="P150" s="62"/>
      <c r="Q150" s="62" t="s">
        <v>54</v>
      </c>
      <c r="R150" s="62"/>
      <c r="S150" s="64"/>
      <c r="T150" s="65"/>
      <c r="U150" s="65"/>
      <c r="V150" s="65"/>
      <c r="W150" s="65"/>
      <c r="X150" s="65"/>
      <c r="Y150" s="65"/>
      <c r="Z150" s="65"/>
      <c r="AA150" s="65"/>
      <c r="AB150" s="65"/>
      <c r="AC150" s="65"/>
      <c r="AD150" s="65"/>
      <c r="AE150" s="65"/>
      <c r="AF150" s="65"/>
      <c r="AG150" s="65"/>
      <c r="AH150" s="65"/>
      <c r="AI150" s="65"/>
      <c r="AJ150" s="18"/>
    </row>
    <row r="151" spans="1:36" ht="30" customHeight="1" x14ac:dyDescent="0.25">
      <c r="A151" s="477"/>
      <c r="B151" s="48" t="s">
        <v>1101</v>
      </c>
      <c r="C151" s="65"/>
      <c r="D151" s="65"/>
      <c r="E151" s="65"/>
      <c r="F151" s="65"/>
      <c r="G151" s="65"/>
      <c r="H151" s="65"/>
      <c r="I151" s="65"/>
      <c r="J151" s="65"/>
      <c r="K151" s="65"/>
      <c r="L151" s="65"/>
      <c r="M151" s="65"/>
      <c r="N151" s="62"/>
      <c r="O151" s="62"/>
      <c r="P151" s="62"/>
      <c r="Q151" s="62" t="s">
        <v>54</v>
      </c>
      <c r="R151" s="62"/>
      <c r="S151" s="64"/>
      <c r="T151" s="65"/>
      <c r="U151" s="65"/>
      <c r="V151" s="65"/>
      <c r="W151" s="65"/>
      <c r="X151" s="65"/>
      <c r="Y151" s="65"/>
      <c r="Z151" s="65"/>
      <c r="AA151" s="65"/>
      <c r="AB151" s="65"/>
      <c r="AC151" s="65"/>
      <c r="AD151" s="65"/>
      <c r="AE151" s="65"/>
      <c r="AF151" s="65"/>
      <c r="AG151" s="65"/>
      <c r="AH151" s="65"/>
      <c r="AI151" s="65"/>
      <c r="AJ151" s="18"/>
    </row>
    <row r="152" spans="1:36" ht="30" customHeight="1" x14ac:dyDescent="0.25">
      <c r="A152" s="477"/>
      <c r="B152" s="48" t="s">
        <v>1102</v>
      </c>
      <c r="C152" s="65"/>
      <c r="D152" s="65"/>
      <c r="E152" s="65"/>
      <c r="F152" s="65"/>
      <c r="G152" s="65"/>
      <c r="H152" s="65"/>
      <c r="I152" s="65"/>
      <c r="J152" s="65"/>
      <c r="K152" s="65"/>
      <c r="L152" s="65"/>
      <c r="M152" s="65"/>
      <c r="N152" s="62"/>
      <c r="O152" s="62"/>
      <c r="P152" s="62"/>
      <c r="Q152" s="62" t="s">
        <v>54</v>
      </c>
      <c r="R152" s="62"/>
      <c r="S152" s="64"/>
      <c r="T152" s="65"/>
      <c r="U152" s="65"/>
      <c r="V152" s="65"/>
      <c r="W152" s="65"/>
      <c r="X152" s="65"/>
      <c r="Y152" s="65"/>
      <c r="Z152" s="65"/>
      <c r="AA152" s="65"/>
      <c r="AB152" s="65"/>
      <c r="AC152" s="65"/>
      <c r="AD152" s="65"/>
      <c r="AE152" s="65"/>
      <c r="AF152" s="65"/>
      <c r="AG152" s="65"/>
      <c r="AH152" s="65"/>
      <c r="AI152" s="65"/>
      <c r="AJ152" s="18"/>
    </row>
    <row r="153" spans="1:36" ht="30" customHeight="1" x14ac:dyDescent="0.25">
      <c r="A153" s="477"/>
      <c r="B153" s="48" t="s">
        <v>1103</v>
      </c>
      <c r="C153" s="65"/>
      <c r="D153" s="65"/>
      <c r="E153" s="65"/>
      <c r="F153" s="65"/>
      <c r="G153" s="65"/>
      <c r="H153" s="65"/>
      <c r="I153" s="65"/>
      <c r="J153" s="65"/>
      <c r="K153" s="65"/>
      <c r="L153" s="65"/>
      <c r="M153" s="65"/>
      <c r="N153" s="62"/>
      <c r="O153" s="62"/>
      <c r="P153" s="62"/>
      <c r="Q153" s="62" t="s">
        <v>54</v>
      </c>
      <c r="R153" s="62"/>
      <c r="S153" s="64"/>
      <c r="T153" s="65"/>
      <c r="U153" s="65"/>
      <c r="V153" s="65"/>
      <c r="W153" s="65"/>
      <c r="X153" s="65"/>
      <c r="Y153" s="65"/>
      <c r="Z153" s="65"/>
      <c r="AA153" s="65"/>
      <c r="AB153" s="65"/>
      <c r="AC153" s="65"/>
      <c r="AD153" s="65"/>
      <c r="AE153" s="65"/>
      <c r="AF153" s="65"/>
      <c r="AG153" s="65"/>
      <c r="AH153" s="65"/>
      <c r="AI153" s="65"/>
      <c r="AJ153" s="18"/>
    </row>
    <row r="154" spans="1:36" ht="30" customHeight="1" x14ac:dyDescent="0.25">
      <c r="A154" s="477"/>
      <c r="B154" s="48" t="s">
        <v>1104</v>
      </c>
      <c r="C154" s="65"/>
      <c r="D154" s="65"/>
      <c r="E154" s="65"/>
      <c r="F154" s="65"/>
      <c r="G154" s="65"/>
      <c r="H154" s="65"/>
      <c r="I154" s="65"/>
      <c r="J154" s="65"/>
      <c r="K154" s="65"/>
      <c r="L154" s="65"/>
      <c r="M154" s="65"/>
      <c r="N154" s="62"/>
      <c r="O154" s="62"/>
      <c r="P154" s="62"/>
      <c r="Q154" s="62" t="s">
        <v>54</v>
      </c>
      <c r="R154" s="62"/>
      <c r="S154" s="64"/>
      <c r="T154" s="65"/>
      <c r="U154" s="65"/>
      <c r="V154" s="65"/>
      <c r="W154" s="65"/>
      <c r="X154" s="65"/>
      <c r="Y154" s="65"/>
      <c r="Z154" s="65"/>
      <c r="AA154" s="65"/>
      <c r="AB154" s="65"/>
      <c r="AC154" s="65"/>
      <c r="AD154" s="65"/>
      <c r="AE154" s="65"/>
      <c r="AF154" s="65"/>
      <c r="AG154" s="65"/>
      <c r="AH154" s="65"/>
      <c r="AI154" s="65"/>
      <c r="AJ154" s="18"/>
    </row>
    <row r="155" spans="1:36" ht="30" customHeight="1" x14ac:dyDescent="0.25">
      <c r="A155" s="477"/>
      <c r="B155" s="48" t="s">
        <v>1105</v>
      </c>
      <c r="C155" s="65"/>
      <c r="D155" s="65"/>
      <c r="E155" s="65"/>
      <c r="F155" s="65"/>
      <c r="G155" s="65"/>
      <c r="H155" s="65"/>
      <c r="I155" s="65"/>
      <c r="J155" s="65"/>
      <c r="K155" s="65"/>
      <c r="L155" s="65"/>
      <c r="M155" s="65"/>
      <c r="N155" s="62"/>
      <c r="O155" s="62"/>
      <c r="P155" s="62"/>
      <c r="Q155" s="62" t="s">
        <v>54</v>
      </c>
      <c r="R155" s="62"/>
      <c r="S155" s="64" t="s">
        <v>6</v>
      </c>
      <c r="T155" s="65"/>
      <c r="U155" s="65"/>
      <c r="V155" s="65"/>
      <c r="W155" s="65"/>
      <c r="X155" s="65"/>
      <c r="Y155" s="65"/>
      <c r="Z155" s="65"/>
      <c r="AA155" s="65"/>
      <c r="AB155" s="65"/>
      <c r="AC155" s="65"/>
      <c r="AD155" s="65"/>
      <c r="AE155" s="65"/>
      <c r="AF155" s="65"/>
      <c r="AG155" s="65"/>
      <c r="AH155" s="65"/>
      <c r="AI155" s="65"/>
      <c r="AJ155" s="18"/>
    </row>
    <row r="156" spans="1:36" ht="30" customHeight="1" x14ac:dyDescent="0.25">
      <c r="A156" s="477"/>
      <c r="B156" s="48" t="s">
        <v>1106</v>
      </c>
      <c r="C156" s="65"/>
      <c r="D156" s="65"/>
      <c r="E156" s="65"/>
      <c r="F156" s="65"/>
      <c r="G156" s="65"/>
      <c r="H156" s="65"/>
      <c r="I156" s="65"/>
      <c r="J156" s="65"/>
      <c r="K156" s="65"/>
      <c r="L156" s="65"/>
      <c r="M156" s="65"/>
      <c r="N156" s="62"/>
      <c r="O156" s="62"/>
      <c r="P156" s="62"/>
      <c r="Q156" s="62" t="s">
        <v>54</v>
      </c>
      <c r="R156" s="62"/>
      <c r="S156" s="64"/>
      <c r="T156" s="65"/>
      <c r="U156" s="65"/>
      <c r="V156" s="65"/>
      <c r="W156" s="65"/>
      <c r="X156" s="65"/>
      <c r="Y156" s="65"/>
      <c r="Z156" s="65"/>
      <c r="AA156" s="65"/>
      <c r="AB156" s="65"/>
      <c r="AC156" s="65"/>
      <c r="AD156" s="65"/>
      <c r="AE156" s="65"/>
      <c r="AF156" s="65"/>
      <c r="AG156" s="65"/>
      <c r="AH156" s="65"/>
      <c r="AI156" s="65"/>
      <c r="AJ156" s="18"/>
    </row>
    <row r="157" spans="1:36" ht="30" customHeight="1" x14ac:dyDescent="0.25">
      <c r="A157" s="477"/>
      <c r="B157" s="48" t="s">
        <v>1107</v>
      </c>
      <c r="C157" s="65"/>
      <c r="D157" s="65"/>
      <c r="E157" s="65"/>
      <c r="F157" s="65"/>
      <c r="G157" s="65"/>
      <c r="H157" s="65"/>
      <c r="I157" s="65"/>
      <c r="J157" s="65"/>
      <c r="K157" s="65"/>
      <c r="L157" s="65"/>
      <c r="M157" s="65"/>
      <c r="N157" s="62"/>
      <c r="O157" s="62"/>
      <c r="P157" s="62"/>
      <c r="Q157" s="62" t="s">
        <v>54</v>
      </c>
      <c r="R157" s="62"/>
      <c r="S157" s="64"/>
      <c r="T157" s="65"/>
      <c r="U157" s="65"/>
      <c r="V157" s="65"/>
      <c r="W157" s="65"/>
      <c r="X157" s="65"/>
      <c r="Y157" s="65"/>
      <c r="Z157" s="65"/>
      <c r="AA157" s="65"/>
      <c r="AB157" s="65"/>
      <c r="AC157" s="65"/>
      <c r="AD157" s="65"/>
      <c r="AE157" s="65"/>
      <c r="AF157" s="65"/>
      <c r="AG157" s="65"/>
      <c r="AH157" s="65"/>
      <c r="AI157" s="65"/>
      <c r="AJ157" s="18"/>
    </row>
    <row r="158" spans="1:36" ht="30" customHeight="1" x14ac:dyDescent="0.25">
      <c r="A158" s="477"/>
      <c r="B158" s="48" t="s">
        <v>1108</v>
      </c>
      <c r="C158" s="65"/>
      <c r="D158" s="65"/>
      <c r="E158" s="65"/>
      <c r="F158" s="65"/>
      <c r="G158" s="65"/>
      <c r="H158" s="65"/>
      <c r="I158" s="65"/>
      <c r="J158" s="65"/>
      <c r="K158" s="65"/>
      <c r="L158" s="65"/>
      <c r="M158" s="65"/>
      <c r="N158" s="62"/>
      <c r="O158" s="62"/>
      <c r="P158" s="62"/>
      <c r="Q158" s="62" t="s">
        <v>54</v>
      </c>
      <c r="R158" s="62"/>
      <c r="S158" s="64"/>
      <c r="T158" s="65"/>
      <c r="U158" s="65"/>
      <c r="V158" s="65"/>
      <c r="W158" s="65"/>
      <c r="X158" s="65"/>
      <c r="Y158" s="65"/>
      <c r="Z158" s="65"/>
      <c r="AA158" s="65"/>
      <c r="AB158" s="65"/>
      <c r="AC158" s="65"/>
      <c r="AD158" s="65"/>
      <c r="AE158" s="65"/>
      <c r="AF158" s="65"/>
      <c r="AG158" s="65"/>
      <c r="AH158" s="65"/>
      <c r="AI158" s="65"/>
      <c r="AJ158" s="18"/>
    </row>
    <row r="159" spans="1:36" ht="30" customHeight="1" x14ac:dyDescent="0.25">
      <c r="A159" s="477"/>
      <c r="B159" s="48" t="s">
        <v>1109</v>
      </c>
      <c r="C159" s="65"/>
      <c r="D159" s="65"/>
      <c r="E159" s="65"/>
      <c r="F159" s="65"/>
      <c r="G159" s="65"/>
      <c r="H159" s="65"/>
      <c r="I159" s="65"/>
      <c r="J159" s="65"/>
      <c r="K159" s="65"/>
      <c r="L159" s="65"/>
      <c r="M159" s="65"/>
      <c r="N159" s="62"/>
      <c r="O159" s="62"/>
      <c r="P159" s="62"/>
      <c r="Q159" s="62" t="s">
        <v>54</v>
      </c>
      <c r="R159" s="62"/>
      <c r="S159" s="64"/>
      <c r="T159" s="65"/>
      <c r="U159" s="65"/>
      <c r="V159" s="65"/>
      <c r="W159" s="65"/>
      <c r="X159" s="65"/>
      <c r="Y159" s="65"/>
      <c r="Z159" s="65"/>
      <c r="AA159" s="65"/>
      <c r="AB159" s="65"/>
      <c r="AC159" s="65"/>
      <c r="AD159" s="65"/>
      <c r="AE159" s="65"/>
      <c r="AF159" s="65"/>
      <c r="AG159" s="65"/>
      <c r="AH159" s="65"/>
      <c r="AI159" s="65"/>
      <c r="AJ159" s="18"/>
    </row>
    <row r="160" spans="1:36" ht="30" customHeight="1" x14ac:dyDescent="0.25">
      <c r="A160" s="478"/>
      <c r="B160" s="48" t="s">
        <v>1110</v>
      </c>
      <c r="C160" s="65"/>
      <c r="D160" s="65"/>
      <c r="E160" s="65"/>
      <c r="F160" s="65"/>
      <c r="G160" s="65"/>
      <c r="H160" s="65"/>
      <c r="I160" s="65"/>
      <c r="J160" s="65"/>
      <c r="K160" s="65"/>
      <c r="L160" s="65"/>
      <c r="M160" s="65"/>
      <c r="N160" s="62"/>
      <c r="O160" s="62"/>
      <c r="P160" s="62"/>
      <c r="Q160" s="62" t="s">
        <v>54</v>
      </c>
      <c r="R160" s="62"/>
      <c r="S160" s="64"/>
      <c r="T160" s="65"/>
      <c r="U160" s="65"/>
      <c r="V160" s="65"/>
      <c r="W160" s="65"/>
      <c r="X160" s="65"/>
      <c r="Y160" s="65"/>
      <c r="Z160" s="65"/>
      <c r="AA160" s="65"/>
      <c r="AB160" s="65"/>
      <c r="AC160" s="65"/>
      <c r="AD160" s="65"/>
      <c r="AE160" s="65"/>
      <c r="AF160" s="65"/>
      <c r="AG160" s="65"/>
      <c r="AH160" s="65"/>
      <c r="AI160" s="65"/>
      <c r="AJ160" s="18"/>
    </row>
    <row r="161" spans="1:36" x14ac:dyDescent="0.25">
      <c r="AJ161" s="18"/>
    </row>
    <row r="162" spans="1:36" x14ac:dyDescent="0.25">
      <c r="B162" s="66"/>
      <c r="AJ162" s="18"/>
    </row>
    <row r="163" spans="1:36" ht="15.75" thickBot="1" x14ac:dyDescent="0.3">
      <c r="L163" s="75"/>
      <c r="AJ163" s="18"/>
    </row>
    <row r="164" spans="1:36" ht="26.25" customHeight="1" thickBot="1" x14ac:dyDescent="0.3">
      <c r="A164" s="71" t="s">
        <v>443</v>
      </c>
      <c r="B164" s="72"/>
      <c r="C164" s="72"/>
      <c r="D164" s="72"/>
      <c r="E164" s="72"/>
      <c r="F164" s="72"/>
      <c r="G164" s="72"/>
      <c r="H164" s="72"/>
      <c r="I164" s="72"/>
      <c r="J164" s="72"/>
      <c r="K164" s="72"/>
      <c r="L164" s="74"/>
      <c r="M164" s="73"/>
      <c r="AJ164" s="18"/>
    </row>
    <row r="165" spans="1:36" ht="26.25" customHeight="1" thickBot="1" x14ac:dyDescent="0.3">
      <c r="A165" s="50"/>
      <c r="B165" s="51"/>
      <c r="C165" s="51"/>
      <c r="D165" s="52"/>
      <c r="E165" s="52"/>
      <c r="F165" s="52"/>
      <c r="G165" s="52"/>
      <c r="H165" s="52"/>
      <c r="I165" s="52"/>
      <c r="J165" s="52"/>
      <c r="K165" s="52"/>
      <c r="L165" s="52"/>
      <c r="M165" s="52"/>
      <c r="N165" s="52"/>
      <c r="AJ165" s="18"/>
    </row>
    <row r="166" spans="1:36" ht="43.5" customHeight="1" thickBot="1" x14ac:dyDescent="0.3">
      <c r="A166" s="56" t="s">
        <v>444</v>
      </c>
      <c r="B166" s="57"/>
      <c r="C166" s="58">
        <f>COUNTA(C170:C178,C182:C190,C194:C202,C206:C214)</f>
        <v>3</v>
      </c>
      <c r="AJ166" s="18"/>
    </row>
    <row r="167" spans="1:36" x14ac:dyDescent="0.25">
      <c r="AJ167" s="18"/>
    </row>
    <row r="168" spans="1:36" ht="15.75" x14ac:dyDescent="0.25">
      <c r="A168" s="328" t="s">
        <v>445</v>
      </c>
      <c r="B168" s="330" t="s">
        <v>12</v>
      </c>
      <c r="C168" s="330" t="s">
        <v>13</v>
      </c>
      <c r="D168" s="330" t="s">
        <v>14</v>
      </c>
      <c r="E168" s="331" t="s">
        <v>15</v>
      </c>
      <c r="F168" s="330" t="s">
        <v>16</v>
      </c>
      <c r="G168" s="330"/>
      <c r="H168" s="330" t="s">
        <v>17</v>
      </c>
      <c r="I168" s="330" t="s">
        <v>18</v>
      </c>
      <c r="J168" s="333" t="s">
        <v>19</v>
      </c>
      <c r="K168" s="333" t="s">
        <v>20</v>
      </c>
      <c r="L168" s="333"/>
      <c r="M168" s="333" t="s">
        <v>21</v>
      </c>
      <c r="N168" s="49"/>
      <c r="AJ168" s="18"/>
    </row>
    <row r="169" spans="1:36" ht="15.75" x14ac:dyDescent="0.25">
      <c r="A169" s="329"/>
      <c r="B169" s="330"/>
      <c r="C169" s="330"/>
      <c r="D169" s="330"/>
      <c r="E169" s="331"/>
      <c r="F169" s="53" t="s">
        <v>44</v>
      </c>
      <c r="G169" s="53" t="s">
        <v>45</v>
      </c>
      <c r="H169" s="330"/>
      <c r="I169" s="330"/>
      <c r="J169" s="333"/>
      <c r="K169" s="100" t="s">
        <v>46</v>
      </c>
      <c r="L169" s="100" t="s">
        <v>47</v>
      </c>
      <c r="M169" s="333"/>
      <c r="N169" s="2"/>
      <c r="AJ169" s="18"/>
    </row>
    <row r="170" spans="1:36" x14ac:dyDescent="0.25">
      <c r="A170" s="48" t="s">
        <v>446</v>
      </c>
      <c r="B170" s="48"/>
      <c r="C170" s="65" t="s">
        <v>1111</v>
      </c>
      <c r="D170" s="65"/>
      <c r="E170" s="65"/>
      <c r="F170" s="65"/>
      <c r="G170" s="65"/>
      <c r="H170" s="65"/>
      <c r="I170" s="65"/>
      <c r="J170" s="62"/>
      <c r="K170" s="62"/>
      <c r="L170" s="62"/>
      <c r="M170" s="62"/>
      <c r="N170" s="2"/>
      <c r="AJ170" s="18"/>
    </row>
    <row r="171" spans="1:36" x14ac:dyDescent="0.25">
      <c r="A171" s="48"/>
      <c r="B171" s="48"/>
      <c r="C171" s="65"/>
      <c r="D171" s="65"/>
      <c r="E171" s="65"/>
      <c r="F171" s="65"/>
      <c r="G171" s="65"/>
      <c r="H171" s="65"/>
      <c r="I171" s="65"/>
      <c r="J171" s="65"/>
      <c r="K171" s="65"/>
      <c r="L171" s="65"/>
      <c r="M171" s="65"/>
      <c r="N171" s="2"/>
      <c r="AJ171" s="18"/>
    </row>
    <row r="172" spans="1:36" x14ac:dyDescent="0.25">
      <c r="A172" s="48"/>
      <c r="B172" s="48"/>
      <c r="C172" s="65"/>
      <c r="D172" s="65"/>
      <c r="E172" s="65"/>
      <c r="F172" s="65"/>
      <c r="G172" s="65"/>
      <c r="H172" s="65"/>
      <c r="I172" s="65"/>
      <c r="J172" s="65"/>
      <c r="K172" s="65"/>
      <c r="L172" s="65"/>
      <c r="M172" s="65"/>
      <c r="N172" s="2"/>
      <c r="AJ172" s="18"/>
    </row>
    <row r="173" spans="1:36" x14ac:dyDescent="0.25">
      <c r="A173" s="48"/>
      <c r="B173" s="48"/>
      <c r="C173" s="65"/>
      <c r="D173" s="65"/>
      <c r="E173" s="65"/>
      <c r="F173" s="65"/>
      <c r="G173" s="65"/>
      <c r="H173" s="65"/>
      <c r="I173" s="65"/>
      <c r="J173" s="65"/>
      <c r="K173" s="65"/>
      <c r="L173" s="65"/>
      <c r="M173" s="65"/>
      <c r="N173" s="2"/>
      <c r="AJ173" s="18"/>
    </row>
    <row r="174" spans="1:36" x14ac:dyDescent="0.25">
      <c r="A174" s="48"/>
      <c r="B174" s="48"/>
      <c r="C174" s="65"/>
      <c r="D174" s="65"/>
      <c r="E174" s="65"/>
      <c r="F174" s="65"/>
      <c r="G174" s="65"/>
      <c r="H174" s="65"/>
      <c r="I174" s="65"/>
      <c r="J174" s="65"/>
      <c r="K174" s="65"/>
      <c r="L174" s="65"/>
      <c r="M174" s="65"/>
      <c r="N174" s="2"/>
      <c r="AJ174" s="18"/>
    </row>
    <row r="175" spans="1:36" x14ac:dyDescent="0.25">
      <c r="A175" s="48"/>
      <c r="B175" s="48"/>
      <c r="C175" s="65"/>
      <c r="D175" s="65"/>
      <c r="E175" s="65"/>
      <c r="F175" s="65"/>
      <c r="G175" s="65"/>
      <c r="H175" s="65"/>
      <c r="I175" s="65"/>
      <c r="J175" s="65"/>
      <c r="K175" s="65"/>
      <c r="L175" s="65"/>
      <c r="M175" s="65"/>
      <c r="N175" s="2"/>
      <c r="AJ175" s="18"/>
    </row>
    <row r="176" spans="1:36" x14ac:dyDescent="0.25">
      <c r="A176" s="48"/>
      <c r="B176" s="48"/>
      <c r="C176" s="65"/>
      <c r="D176" s="65"/>
      <c r="E176" s="65"/>
      <c r="F176" s="65"/>
      <c r="G176" s="65"/>
      <c r="H176" s="65"/>
      <c r="I176" s="65"/>
      <c r="J176" s="65"/>
      <c r="K176" s="65"/>
      <c r="L176" s="65"/>
      <c r="M176" s="65"/>
      <c r="N176" s="2"/>
      <c r="AJ176" s="18"/>
    </row>
    <row r="177" spans="1:36" x14ac:dyDescent="0.25">
      <c r="A177" s="48"/>
      <c r="B177" s="48"/>
      <c r="C177" s="65"/>
      <c r="D177" s="65"/>
      <c r="E177" s="65"/>
      <c r="F177" s="65"/>
      <c r="G177" s="65"/>
      <c r="H177" s="65"/>
      <c r="I177" s="65"/>
      <c r="J177" s="65"/>
      <c r="K177" s="65"/>
      <c r="L177" s="65"/>
      <c r="M177" s="65"/>
      <c r="N177" s="2"/>
      <c r="AJ177" s="18"/>
    </row>
    <row r="178" spans="1:36" x14ac:dyDescent="0.25">
      <c r="A178" s="48"/>
      <c r="B178" s="48"/>
      <c r="C178" s="65"/>
      <c r="D178" s="65"/>
      <c r="E178" s="65"/>
      <c r="F178" s="65"/>
      <c r="G178" s="65"/>
      <c r="H178" s="65"/>
      <c r="I178" s="65"/>
      <c r="J178" s="65"/>
      <c r="K178" s="65"/>
      <c r="L178" s="65"/>
      <c r="M178" s="65"/>
      <c r="N178" s="2"/>
      <c r="AJ178" s="18"/>
    </row>
    <row r="179" spans="1:36" x14ac:dyDescent="0.25">
      <c r="AJ179" s="18"/>
    </row>
    <row r="180" spans="1:36" ht="15.75" x14ac:dyDescent="0.25">
      <c r="A180" s="328" t="s">
        <v>445</v>
      </c>
      <c r="B180" s="330" t="s">
        <v>12</v>
      </c>
      <c r="C180" s="330" t="s">
        <v>13</v>
      </c>
      <c r="D180" s="330" t="s">
        <v>14</v>
      </c>
      <c r="E180" s="331" t="s">
        <v>15</v>
      </c>
      <c r="F180" s="330" t="s">
        <v>16</v>
      </c>
      <c r="G180" s="330"/>
      <c r="H180" s="330" t="s">
        <v>17</v>
      </c>
      <c r="I180" s="330" t="s">
        <v>18</v>
      </c>
      <c r="J180" s="330" t="s">
        <v>19</v>
      </c>
      <c r="K180" s="333" t="s">
        <v>20</v>
      </c>
      <c r="L180" s="333"/>
      <c r="M180" s="330" t="s">
        <v>21</v>
      </c>
      <c r="N180" s="49"/>
      <c r="AJ180" s="18"/>
    </row>
    <row r="181" spans="1:36" ht="15" customHeight="1" x14ac:dyDescent="0.25">
      <c r="A181" s="329"/>
      <c r="B181" s="330"/>
      <c r="C181" s="330"/>
      <c r="D181" s="330"/>
      <c r="E181" s="331"/>
      <c r="F181" s="53" t="s">
        <v>44</v>
      </c>
      <c r="G181" s="53" t="s">
        <v>45</v>
      </c>
      <c r="H181" s="330"/>
      <c r="I181" s="330"/>
      <c r="J181" s="330"/>
      <c r="K181" s="100" t="s">
        <v>46</v>
      </c>
      <c r="L181" s="100" t="s">
        <v>47</v>
      </c>
      <c r="M181" s="330"/>
      <c r="N181" s="2"/>
      <c r="AJ181" s="18"/>
    </row>
    <row r="182" spans="1:36" x14ac:dyDescent="0.25">
      <c r="A182" s="48" t="s">
        <v>446</v>
      </c>
      <c r="B182" s="48"/>
      <c r="C182" s="65" t="s">
        <v>1111</v>
      </c>
      <c r="D182" s="65"/>
      <c r="E182" s="65"/>
      <c r="F182" s="65"/>
      <c r="G182" s="65"/>
      <c r="H182" s="65"/>
      <c r="I182" s="65"/>
      <c r="J182" s="62"/>
      <c r="K182" s="62"/>
      <c r="L182" s="62"/>
      <c r="M182" s="62"/>
      <c r="N182" s="2"/>
      <c r="AJ182" s="18"/>
    </row>
    <row r="183" spans="1:36" x14ac:dyDescent="0.25">
      <c r="A183" s="48"/>
      <c r="B183" s="48"/>
      <c r="C183" s="65"/>
      <c r="D183" s="65"/>
      <c r="E183" s="65"/>
      <c r="F183" s="65"/>
      <c r="G183" s="65"/>
      <c r="H183" s="65"/>
      <c r="I183" s="65"/>
      <c r="J183" s="65"/>
      <c r="K183" s="65"/>
      <c r="L183" s="65"/>
      <c r="M183" s="65"/>
      <c r="N183" s="2"/>
      <c r="AJ183" s="18"/>
    </row>
    <row r="184" spans="1:36" x14ac:dyDescent="0.25">
      <c r="A184" s="48"/>
      <c r="B184" s="48"/>
      <c r="C184" s="65"/>
      <c r="D184" s="65"/>
      <c r="E184" s="65"/>
      <c r="F184" s="65"/>
      <c r="G184" s="65"/>
      <c r="H184" s="65"/>
      <c r="I184" s="65"/>
      <c r="J184" s="65"/>
      <c r="K184" s="65"/>
      <c r="L184" s="65"/>
      <c r="M184" s="65"/>
      <c r="N184" s="2"/>
      <c r="AJ184" s="18"/>
    </row>
    <row r="185" spans="1:36" x14ac:dyDescent="0.25">
      <c r="A185" s="48"/>
      <c r="B185" s="48"/>
      <c r="C185" s="65"/>
      <c r="D185" s="65"/>
      <c r="E185" s="65"/>
      <c r="F185" s="65"/>
      <c r="G185" s="65"/>
      <c r="H185" s="65"/>
      <c r="I185" s="65"/>
      <c r="J185" s="65"/>
      <c r="K185" s="65"/>
      <c r="L185" s="65"/>
      <c r="M185" s="65"/>
      <c r="N185" s="2"/>
      <c r="AJ185" s="18"/>
    </row>
    <row r="186" spans="1:36" x14ac:dyDescent="0.25">
      <c r="A186" s="48"/>
      <c r="B186" s="48"/>
      <c r="C186" s="65"/>
      <c r="D186" s="65"/>
      <c r="E186" s="65"/>
      <c r="F186" s="65"/>
      <c r="G186" s="65"/>
      <c r="H186" s="65"/>
      <c r="I186" s="65"/>
      <c r="J186" s="65"/>
      <c r="K186" s="65"/>
      <c r="L186" s="65"/>
      <c r="M186" s="65"/>
      <c r="N186" s="2"/>
      <c r="AJ186" s="18"/>
    </row>
    <row r="187" spans="1:36" x14ac:dyDescent="0.25">
      <c r="A187" s="48"/>
      <c r="B187" s="48"/>
      <c r="C187" s="65"/>
      <c r="D187" s="65"/>
      <c r="E187" s="65"/>
      <c r="F187" s="65"/>
      <c r="G187" s="65"/>
      <c r="H187" s="65"/>
      <c r="I187" s="65"/>
      <c r="J187" s="65"/>
      <c r="K187" s="65"/>
      <c r="L187" s="65"/>
      <c r="M187" s="65"/>
      <c r="N187" s="2"/>
      <c r="AJ187" s="18"/>
    </row>
    <row r="188" spans="1:36" x14ac:dyDescent="0.25">
      <c r="A188" s="48"/>
      <c r="B188" s="48"/>
      <c r="C188" s="65"/>
      <c r="D188" s="65"/>
      <c r="E188" s="65"/>
      <c r="F188" s="65"/>
      <c r="G188" s="65"/>
      <c r="H188" s="65"/>
      <c r="I188" s="65"/>
      <c r="J188" s="65"/>
      <c r="K188" s="65"/>
      <c r="L188" s="65"/>
      <c r="M188" s="65"/>
      <c r="N188" s="2"/>
      <c r="AJ188" s="18"/>
    </row>
    <row r="189" spans="1:36" x14ac:dyDescent="0.25">
      <c r="A189" s="48"/>
      <c r="B189" s="48"/>
      <c r="C189" s="65"/>
      <c r="D189" s="65"/>
      <c r="E189" s="65"/>
      <c r="F189" s="65"/>
      <c r="G189" s="65"/>
      <c r="H189" s="65"/>
      <c r="I189" s="65"/>
      <c r="J189" s="65"/>
      <c r="K189" s="65"/>
      <c r="L189" s="65"/>
      <c r="M189" s="65"/>
      <c r="N189" s="2"/>
      <c r="AJ189" s="18"/>
    </row>
    <row r="190" spans="1:36" x14ac:dyDescent="0.25">
      <c r="A190" s="48"/>
      <c r="B190" s="48"/>
      <c r="C190" s="65"/>
      <c r="D190" s="65"/>
      <c r="E190" s="65"/>
      <c r="F190" s="65"/>
      <c r="G190" s="65"/>
      <c r="H190" s="65"/>
      <c r="I190" s="65"/>
      <c r="J190" s="65"/>
      <c r="K190" s="65"/>
      <c r="L190" s="65"/>
      <c r="M190" s="65"/>
      <c r="N190" s="2"/>
      <c r="AJ190" s="18"/>
    </row>
    <row r="191" spans="1:36" x14ac:dyDescent="0.25">
      <c r="AJ191" s="18"/>
    </row>
    <row r="192" spans="1:36" ht="15.75" x14ac:dyDescent="0.25">
      <c r="A192" s="328" t="s">
        <v>445</v>
      </c>
      <c r="B192" s="330" t="s">
        <v>12</v>
      </c>
      <c r="C192" s="330" t="s">
        <v>13</v>
      </c>
      <c r="D192" s="330" t="s">
        <v>14</v>
      </c>
      <c r="E192" s="331" t="s">
        <v>15</v>
      </c>
      <c r="F192" s="330" t="s">
        <v>16</v>
      </c>
      <c r="G192" s="330"/>
      <c r="H192" s="330" t="s">
        <v>17</v>
      </c>
      <c r="I192" s="330" t="s">
        <v>18</v>
      </c>
      <c r="J192" s="330" t="s">
        <v>19</v>
      </c>
      <c r="K192" s="333" t="s">
        <v>20</v>
      </c>
      <c r="L192" s="333"/>
      <c r="M192" s="330" t="s">
        <v>21</v>
      </c>
      <c r="N192" s="49"/>
      <c r="AJ192" s="18"/>
    </row>
    <row r="193" spans="1:36" ht="15" customHeight="1" x14ac:dyDescent="0.25">
      <c r="A193" s="329"/>
      <c r="B193" s="330"/>
      <c r="C193" s="330"/>
      <c r="D193" s="330"/>
      <c r="E193" s="331"/>
      <c r="F193" s="53" t="s">
        <v>44</v>
      </c>
      <c r="G193" s="53" t="s">
        <v>45</v>
      </c>
      <c r="H193" s="330"/>
      <c r="I193" s="330"/>
      <c r="J193" s="330"/>
      <c r="K193" s="100" t="s">
        <v>46</v>
      </c>
      <c r="L193" s="100" t="s">
        <v>47</v>
      </c>
      <c r="M193" s="330"/>
      <c r="N193" s="2"/>
      <c r="AJ193" s="18"/>
    </row>
    <row r="194" spans="1:36" x14ac:dyDescent="0.25">
      <c r="A194" s="48"/>
      <c r="B194" s="48"/>
      <c r="C194" s="65" t="s">
        <v>1111</v>
      </c>
      <c r="D194" s="65"/>
      <c r="E194" s="65"/>
      <c r="F194" s="65"/>
      <c r="G194" s="65"/>
      <c r="H194" s="65"/>
      <c r="I194" s="65"/>
      <c r="J194" s="62"/>
      <c r="K194" s="62"/>
      <c r="L194" s="62"/>
      <c r="M194" s="62"/>
      <c r="N194" s="2"/>
      <c r="AJ194" s="18"/>
    </row>
    <row r="195" spans="1:36" x14ac:dyDescent="0.25">
      <c r="A195" s="48"/>
      <c r="B195" s="48"/>
      <c r="C195" s="65"/>
      <c r="D195" s="65"/>
      <c r="E195" s="65"/>
      <c r="F195" s="65"/>
      <c r="G195" s="65"/>
      <c r="H195" s="65"/>
      <c r="I195" s="65"/>
      <c r="J195" s="65"/>
      <c r="K195" s="65"/>
      <c r="L195" s="65"/>
      <c r="M195" s="65"/>
      <c r="N195" s="2"/>
      <c r="AJ195" s="18"/>
    </row>
    <row r="196" spans="1:36" x14ac:dyDescent="0.25">
      <c r="A196" s="48"/>
      <c r="B196" s="48"/>
      <c r="C196" s="65"/>
      <c r="D196" s="65"/>
      <c r="E196" s="65"/>
      <c r="F196" s="65"/>
      <c r="G196" s="65"/>
      <c r="H196" s="65"/>
      <c r="I196" s="65"/>
      <c r="J196" s="65"/>
      <c r="K196" s="65"/>
      <c r="L196" s="65"/>
      <c r="M196" s="65"/>
      <c r="N196" s="2"/>
      <c r="AJ196" s="18"/>
    </row>
    <row r="197" spans="1:36" x14ac:dyDescent="0.25">
      <c r="A197" s="48"/>
      <c r="B197" s="48"/>
      <c r="C197" s="65"/>
      <c r="D197" s="65"/>
      <c r="E197" s="65"/>
      <c r="F197" s="65"/>
      <c r="G197" s="65"/>
      <c r="H197" s="65"/>
      <c r="I197" s="65"/>
      <c r="J197" s="65"/>
      <c r="K197" s="65"/>
      <c r="L197" s="65"/>
      <c r="M197" s="65"/>
      <c r="N197" s="2"/>
      <c r="AJ197" s="18"/>
    </row>
    <row r="198" spans="1:36" x14ac:dyDescent="0.25">
      <c r="A198" s="48"/>
      <c r="B198" s="48"/>
      <c r="C198" s="65"/>
      <c r="D198" s="65"/>
      <c r="E198" s="65"/>
      <c r="F198" s="65"/>
      <c r="G198" s="65"/>
      <c r="H198" s="65"/>
      <c r="I198" s="65"/>
      <c r="J198" s="65"/>
      <c r="K198" s="65"/>
      <c r="L198" s="65"/>
      <c r="M198" s="65"/>
      <c r="N198" s="2"/>
      <c r="AJ198" s="18"/>
    </row>
    <row r="199" spans="1:36" x14ac:dyDescent="0.25">
      <c r="A199" s="48"/>
      <c r="B199" s="48"/>
      <c r="C199" s="65"/>
      <c r="D199" s="65"/>
      <c r="E199" s="65"/>
      <c r="F199" s="65"/>
      <c r="G199" s="65"/>
      <c r="H199" s="65"/>
      <c r="I199" s="65"/>
      <c r="J199" s="65"/>
      <c r="K199" s="65"/>
      <c r="L199" s="65"/>
      <c r="M199" s="65"/>
      <c r="N199" s="2"/>
      <c r="AJ199" s="18"/>
    </row>
    <row r="200" spans="1:36" x14ac:dyDescent="0.25">
      <c r="A200" s="48"/>
      <c r="B200" s="48"/>
      <c r="C200" s="65"/>
      <c r="D200" s="65"/>
      <c r="E200" s="65"/>
      <c r="F200" s="65"/>
      <c r="G200" s="65"/>
      <c r="H200" s="65"/>
      <c r="I200" s="65"/>
      <c r="J200" s="65"/>
      <c r="K200" s="65"/>
      <c r="L200" s="65"/>
      <c r="M200" s="65"/>
      <c r="N200" s="2"/>
      <c r="AJ200" s="18"/>
    </row>
    <row r="201" spans="1:36" x14ac:dyDescent="0.25">
      <c r="A201" s="48"/>
      <c r="B201" s="48"/>
      <c r="C201" s="65"/>
      <c r="D201" s="65"/>
      <c r="E201" s="65"/>
      <c r="F201" s="65"/>
      <c r="G201" s="65"/>
      <c r="H201" s="65"/>
      <c r="I201" s="65"/>
      <c r="J201" s="65"/>
      <c r="K201" s="65"/>
      <c r="L201" s="65"/>
      <c r="M201" s="65"/>
      <c r="N201" s="2"/>
      <c r="AJ201" s="18"/>
    </row>
    <row r="202" spans="1:36" x14ac:dyDescent="0.25">
      <c r="A202" s="48"/>
      <c r="B202" s="48"/>
      <c r="C202" s="65"/>
      <c r="D202" s="65"/>
      <c r="E202" s="65"/>
      <c r="F202" s="65"/>
      <c r="G202" s="65"/>
      <c r="H202" s="65"/>
      <c r="I202" s="65"/>
      <c r="J202" s="65"/>
      <c r="K202" s="65"/>
      <c r="L202" s="65"/>
      <c r="M202" s="65"/>
      <c r="N202" s="2"/>
      <c r="AJ202" s="18"/>
    </row>
    <row r="203" spans="1:36" x14ac:dyDescent="0.25">
      <c r="AJ203" s="18"/>
    </row>
    <row r="204" spans="1:36" ht="15.75" x14ac:dyDescent="0.25">
      <c r="A204" s="332" t="s">
        <v>447</v>
      </c>
      <c r="B204" s="330" t="s">
        <v>12</v>
      </c>
      <c r="C204" s="330" t="s">
        <v>13</v>
      </c>
      <c r="D204" s="330" t="s">
        <v>14</v>
      </c>
      <c r="E204" s="331" t="s">
        <v>15</v>
      </c>
      <c r="F204" s="330" t="s">
        <v>16</v>
      </c>
      <c r="G204" s="330"/>
      <c r="H204" s="330" t="s">
        <v>17</v>
      </c>
      <c r="I204" s="330" t="s">
        <v>18</v>
      </c>
      <c r="J204" s="330" t="s">
        <v>19</v>
      </c>
      <c r="K204" s="333" t="s">
        <v>20</v>
      </c>
      <c r="L204" s="333"/>
      <c r="M204" s="330" t="s">
        <v>21</v>
      </c>
      <c r="N204" s="49"/>
      <c r="AJ204" s="18"/>
    </row>
    <row r="205" spans="1:36" ht="15.75" x14ac:dyDescent="0.25">
      <c r="A205" s="332"/>
      <c r="B205" s="330"/>
      <c r="C205" s="330"/>
      <c r="D205" s="330"/>
      <c r="E205" s="331"/>
      <c r="F205" s="53" t="s">
        <v>44</v>
      </c>
      <c r="G205" s="53" t="s">
        <v>45</v>
      </c>
      <c r="H205" s="330"/>
      <c r="I205" s="330"/>
      <c r="J205" s="330"/>
      <c r="K205" s="100" t="s">
        <v>46</v>
      </c>
      <c r="L205" s="100" t="s">
        <v>47</v>
      </c>
      <c r="M205" s="330"/>
      <c r="N205" s="2"/>
      <c r="AJ205" s="18"/>
    </row>
    <row r="206" spans="1:36" x14ac:dyDescent="0.25">
      <c r="A206" s="48"/>
      <c r="B206" s="48"/>
      <c r="C206" s="65"/>
      <c r="D206" s="65"/>
      <c r="E206" s="65"/>
      <c r="F206" s="65"/>
      <c r="G206" s="65"/>
      <c r="H206" s="65"/>
      <c r="I206" s="65"/>
      <c r="J206" s="62"/>
      <c r="K206" s="62"/>
      <c r="L206" s="62"/>
      <c r="M206" s="62"/>
      <c r="N206" s="2"/>
      <c r="AJ206" s="18"/>
    </row>
    <row r="207" spans="1:36" x14ac:dyDescent="0.25">
      <c r="A207" s="48"/>
      <c r="B207" s="48"/>
      <c r="C207" s="65"/>
      <c r="D207" s="65"/>
      <c r="E207" s="65"/>
      <c r="F207" s="65"/>
      <c r="G207" s="65"/>
      <c r="H207" s="65"/>
      <c r="I207" s="65"/>
      <c r="J207" s="65"/>
      <c r="K207" s="65"/>
      <c r="L207" s="65"/>
      <c r="M207" s="65"/>
      <c r="N207" s="2"/>
      <c r="AJ207" s="18"/>
    </row>
    <row r="208" spans="1:36" x14ac:dyDescent="0.25">
      <c r="A208" s="48"/>
      <c r="B208" s="48"/>
      <c r="C208" s="65"/>
      <c r="D208" s="65"/>
      <c r="E208" s="65"/>
      <c r="F208" s="65"/>
      <c r="G208" s="65"/>
      <c r="H208" s="65"/>
      <c r="I208" s="65"/>
      <c r="J208" s="65"/>
      <c r="K208" s="65"/>
      <c r="L208" s="65"/>
      <c r="M208" s="65"/>
      <c r="N208" s="2"/>
      <c r="AJ208" s="18"/>
    </row>
    <row r="209" spans="1:36" x14ac:dyDescent="0.25">
      <c r="A209" s="48"/>
      <c r="B209" s="48"/>
      <c r="C209" s="65"/>
      <c r="D209" s="65"/>
      <c r="E209" s="65"/>
      <c r="F209" s="65"/>
      <c r="G209" s="65"/>
      <c r="H209" s="65"/>
      <c r="I209" s="65"/>
      <c r="J209" s="65"/>
      <c r="K209" s="65"/>
      <c r="L209" s="65"/>
      <c r="M209" s="65"/>
      <c r="N209" s="2"/>
      <c r="AJ209" s="18"/>
    </row>
    <row r="210" spans="1:36" x14ac:dyDescent="0.25">
      <c r="A210" s="48"/>
      <c r="B210" s="48"/>
      <c r="C210" s="65"/>
      <c r="D210" s="65"/>
      <c r="E210" s="65"/>
      <c r="F210" s="65"/>
      <c r="G210" s="65"/>
      <c r="H210" s="65"/>
      <c r="I210" s="65"/>
      <c r="J210" s="65"/>
      <c r="K210" s="65"/>
      <c r="L210" s="65"/>
      <c r="M210" s="65"/>
      <c r="N210" s="2"/>
      <c r="AJ210" s="18"/>
    </row>
    <row r="211" spans="1:36" x14ac:dyDescent="0.25">
      <c r="A211" s="48"/>
      <c r="B211" s="48"/>
      <c r="C211" s="65"/>
      <c r="D211" s="65"/>
      <c r="E211" s="65"/>
      <c r="F211" s="65"/>
      <c r="G211" s="65"/>
      <c r="H211" s="65"/>
      <c r="I211" s="65"/>
      <c r="J211" s="65"/>
      <c r="K211" s="65"/>
      <c r="L211" s="65"/>
      <c r="M211" s="65"/>
      <c r="N211" s="2"/>
      <c r="AJ211" s="18"/>
    </row>
    <row r="212" spans="1:36" x14ac:dyDescent="0.25">
      <c r="A212" s="48"/>
      <c r="B212" s="48"/>
      <c r="C212" s="65"/>
      <c r="D212" s="65"/>
      <c r="E212" s="65"/>
      <c r="F212" s="65"/>
      <c r="G212" s="65"/>
      <c r="H212" s="65"/>
      <c r="I212" s="65"/>
      <c r="J212" s="65"/>
      <c r="K212" s="65"/>
      <c r="L212" s="65"/>
      <c r="M212" s="65"/>
      <c r="N212" s="2"/>
      <c r="AJ212" s="18"/>
    </row>
    <row r="213" spans="1:36" x14ac:dyDescent="0.25">
      <c r="A213" s="48"/>
      <c r="B213" s="48"/>
      <c r="C213" s="65"/>
      <c r="D213" s="65"/>
      <c r="E213" s="65"/>
      <c r="F213" s="65"/>
      <c r="G213" s="65"/>
      <c r="H213" s="65"/>
      <c r="I213" s="65"/>
      <c r="J213" s="65"/>
      <c r="K213" s="65"/>
      <c r="L213" s="65"/>
      <c r="M213" s="65"/>
      <c r="N213" s="2"/>
      <c r="AJ213" s="18"/>
    </row>
    <row r="214" spans="1:36" x14ac:dyDescent="0.25">
      <c r="A214" s="48"/>
      <c r="B214" s="48"/>
      <c r="C214" s="65"/>
      <c r="D214" s="65"/>
      <c r="E214" s="65"/>
      <c r="F214" s="65"/>
      <c r="G214" s="65"/>
      <c r="H214" s="65"/>
      <c r="I214" s="65"/>
      <c r="J214" s="65"/>
      <c r="K214" s="65"/>
      <c r="L214" s="65"/>
      <c r="M214" s="65"/>
      <c r="N214" s="2"/>
      <c r="AJ214" s="18"/>
    </row>
    <row r="215" spans="1:36" x14ac:dyDescent="0.25">
      <c r="A215" s="18"/>
      <c r="B215" s="18"/>
      <c r="C215" s="18"/>
      <c r="D215" s="18"/>
      <c r="E215" s="18"/>
      <c r="F215" s="18"/>
      <c r="G215" s="18"/>
      <c r="H215" s="18"/>
      <c r="I215" s="18"/>
      <c r="J215" s="18"/>
      <c r="K215" s="18"/>
      <c r="L215" s="18"/>
      <c r="M215" s="18"/>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18"/>
    </row>
    <row r="216" spans="1:36" x14ac:dyDescent="0.25">
      <c r="A216" s="18"/>
      <c r="B216" s="18"/>
      <c r="C216" s="18"/>
      <c r="D216" s="18"/>
      <c r="E216" s="18"/>
      <c r="F216" s="18"/>
      <c r="G216" s="18"/>
      <c r="H216" s="18"/>
      <c r="I216" s="18"/>
      <c r="J216" s="18"/>
      <c r="K216" s="18"/>
      <c r="L216" s="18"/>
      <c r="M216" s="18"/>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18"/>
    </row>
  </sheetData>
  <mergeCells count="94">
    <mergeCell ref="A1:AI1"/>
    <mergeCell ref="A2:AI2"/>
    <mergeCell ref="B4:G4"/>
    <mergeCell ref="B6:C6"/>
    <mergeCell ref="A8:M8"/>
    <mergeCell ref="N8:X8"/>
    <mergeCell ref="Y8:AI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80:G180"/>
    <mergeCell ref="F168:G168"/>
    <mergeCell ref="H168:H169"/>
    <mergeCell ref="I168:I169"/>
    <mergeCell ref="J168:J169"/>
    <mergeCell ref="A180:A181"/>
    <mergeCell ref="B180:B181"/>
    <mergeCell ref="C180:C181"/>
    <mergeCell ref="D180:D181"/>
    <mergeCell ref="E180:E181"/>
    <mergeCell ref="A192:A193"/>
    <mergeCell ref="B192:B193"/>
    <mergeCell ref="C192:C193"/>
    <mergeCell ref="D192:D193"/>
    <mergeCell ref="E192:E193"/>
    <mergeCell ref="K192:L192"/>
    <mergeCell ref="M192:M193"/>
    <mergeCell ref="H180:H181"/>
    <mergeCell ref="I180:I181"/>
    <mergeCell ref="J180:J181"/>
    <mergeCell ref="K180:L180"/>
    <mergeCell ref="M180:M181"/>
    <mergeCell ref="F192:G192"/>
    <mergeCell ref="H192:H193"/>
    <mergeCell ref="I192:I193"/>
    <mergeCell ref="J192:J193"/>
    <mergeCell ref="H204:H205"/>
    <mergeCell ref="I204:I205"/>
    <mergeCell ref="J204:J205"/>
    <mergeCell ref="K204:L204"/>
    <mergeCell ref="M204:M205"/>
    <mergeCell ref="A204:A205"/>
    <mergeCell ref="B204:B205"/>
    <mergeCell ref="C204:C205"/>
    <mergeCell ref="D204:D205"/>
    <mergeCell ref="E204:E205"/>
    <mergeCell ref="F204:G204"/>
  </mergeCells>
  <conditionalFormatting sqref="N11:N160">
    <cfRule type="cellIs" dxfId="14" priority="8" stopIfTrue="1" operator="equal">
      <formula>"x"</formula>
    </cfRule>
  </conditionalFormatting>
  <conditionalFormatting sqref="O11:O160">
    <cfRule type="cellIs" dxfId="13" priority="7" operator="equal">
      <formula>"x"</formula>
    </cfRule>
  </conditionalFormatting>
  <conditionalFormatting sqref="P11:P160">
    <cfRule type="cellIs" dxfId="12" priority="6" operator="equal">
      <formula>"x"</formula>
    </cfRule>
  </conditionalFormatting>
  <conditionalFormatting sqref="Q11:Q160">
    <cfRule type="cellIs" dxfId="11" priority="5" stopIfTrue="1" operator="equal">
      <formula>"x"</formula>
    </cfRule>
  </conditionalFormatting>
  <conditionalFormatting sqref="R11:R160">
    <cfRule type="cellIs" dxfId="10" priority="4" operator="equal">
      <formula>"x"</formula>
    </cfRule>
  </conditionalFormatting>
  <conditionalFormatting sqref="S11:S160">
    <cfRule type="cellIs" dxfId="9" priority="1" stopIfTrue="1" operator="equal">
      <formula>$AN$7</formula>
    </cfRule>
    <cfRule type="cellIs" dxfId="8" priority="2" stopIfTrue="1" operator="equal">
      <formula>$AN$6</formula>
    </cfRule>
  </conditionalFormatting>
  <conditionalFormatting sqref="S149:S160">
    <cfRule type="cellIs" dxfId="7" priority="3" stopIfTrue="1" operator="equal">
      <formula>"x"</formula>
    </cfRule>
  </conditionalFormatting>
  <conditionalFormatting sqref="AN6:AN7">
    <cfRule type="cellIs" dxfId="6" priority="9" stopIfTrue="1" operator="equal">
      <formula>$AN$6</formula>
    </cfRule>
  </conditionalFormatting>
  <dataValidations count="1">
    <dataValidation type="list" allowBlank="1" showInputMessage="1" showErrorMessage="1" sqref="S11:S160" xr:uid="{00000000-0002-0000-06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43"/>
  <sheetViews>
    <sheetView showGridLines="0" zoomScale="80" zoomScaleNormal="80" zoomScalePageLayoutView="70" workbookViewId="0">
      <selection activeCell="F4" sqref="F4"/>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387" t="s">
        <v>0</v>
      </c>
      <c r="C1" s="387"/>
      <c r="D1" s="387"/>
      <c r="E1" s="387"/>
      <c r="F1" s="387"/>
      <c r="G1" s="387"/>
      <c r="H1" s="387"/>
      <c r="I1" s="387"/>
      <c r="J1" s="387"/>
      <c r="K1" s="387"/>
      <c r="L1" s="387"/>
      <c r="M1" s="387"/>
      <c r="N1" s="387"/>
      <c r="O1" s="387"/>
      <c r="P1" s="387"/>
      <c r="Q1" s="387"/>
      <c r="R1" s="387"/>
      <c r="S1" s="387"/>
      <c r="T1" s="387"/>
      <c r="U1" s="387"/>
      <c r="V1" s="387"/>
      <c r="W1" s="387"/>
      <c r="X1" s="11"/>
    </row>
    <row r="2" spans="1:28" s="15" customFormat="1" ht="21" customHeight="1" x14ac:dyDescent="0.25">
      <c r="A2" s="16"/>
      <c r="B2" s="387"/>
      <c r="C2" s="387"/>
      <c r="D2" s="387"/>
      <c r="E2" s="387"/>
      <c r="F2" s="387"/>
      <c r="G2" s="387"/>
      <c r="H2" s="387"/>
      <c r="I2" s="387"/>
      <c r="J2" s="387"/>
      <c r="K2" s="387"/>
      <c r="L2" s="387"/>
      <c r="M2" s="387"/>
      <c r="N2" s="387"/>
      <c r="O2" s="387"/>
      <c r="P2" s="387"/>
      <c r="Q2" s="387"/>
      <c r="R2" s="387"/>
      <c r="S2" s="387"/>
      <c r="T2" s="387"/>
      <c r="U2" s="387"/>
      <c r="V2" s="387"/>
      <c r="W2" s="387"/>
      <c r="X2" s="16"/>
    </row>
    <row r="3" spans="1:28" ht="33.75" customHeight="1" x14ac:dyDescent="0.35">
      <c r="A3" s="11"/>
      <c r="B3" s="393" t="str">
        <f>'Monitoria Anual - 4'!A2</f>
        <v>Plano de Ação Nacional para a Conservação das Tartarugas Marinhas - PAN Tartarugas Marinhas</v>
      </c>
      <c r="C3" s="393"/>
      <c r="D3" s="393"/>
      <c r="E3" s="393"/>
      <c r="F3" s="393"/>
      <c r="G3" s="393"/>
      <c r="H3" s="393"/>
      <c r="I3" s="393"/>
      <c r="J3" s="393"/>
      <c r="K3" s="393"/>
      <c r="L3" s="393"/>
      <c r="M3" s="393"/>
      <c r="N3" s="393"/>
      <c r="O3" s="393"/>
      <c r="P3" s="393"/>
      <c r="Q3" s="393"/>
      <c r="R3" s="393"/>
      <c r="S3" s="393"/>
      <c r="T3" s="393"/>
      <c r="U3" s="393"/>
      <c r="V3" s="393"/>
      <c r="W3" s="393"/>
      <c r="X3" s="11"/>
    </row>
    <row r="4" spans="1:28" x14ac:dyDescent="0.25">
      <c r="A4" s="11"/>
      <c r="J4" s="12"/>
      <c r="K4" s="12"/>
      <c r="L4" s="12"/>
      <c r="M4" s="12"/>
      <c r="N4" s="12"/>
      <c r="O4" s="12"/>
      <c r="X4" s="11"/>
    </row>
    <row r="5" spans="1:28" s="2" customFormat="1" ht="45" customHeight="1" x14ac:dyDescent="0.25">
      <c r="A5" s="18"/>
      <c r="B5" s="398" t="s">
        <v>448</v>
      </c>
      <c r="C5" s="398"/>
      <c r="D5" s="347">
        <f>'Monitoria Anual - 4'!B4</f>
        <v>0</v>
      </c>
      <c r="E5" s="347"/>
      <c r="F5" s="347"/>
      <c r="G5" s="347"/>
      <c r="H5" s="347"/>
      <c r="I5" s="347"/>
      <c r="J5" s="347"/>
      <c r="K5" s="347"/>
      <c r="L5" s="347"/>
      <c r="M5" s="348"/>
      <c r="N5" s="13"/>
      <c r="O5" s="13"/>
      <c r="P5" s="13"/>
      <c r="Q5" s="13"/>
      <c r="R5" s="13"/>
      <c r="X5" s="18"/>
    </row>
    <row r="6" spans="1:28" x14ac:dyDescent="0.25">
      <c r="A6" s="11"/>
      <c r="J6" s="12"/>
      <c r="K6" s="12"/>
      <c r="L6" s="12"/>
      <c r="M6" s="12"/>
      <c r="N6" s="12"/>
      <c r="O6" s="12"/>
      <c r="X6" s="11"/>
    </row>
    <row r="7" spans="1:28" ht="26.25" customHeight="1" x14ac:dyDescent="0.25">
      <c r="A7" s="11"/>
      <c r="B7" s="398" t="s">
        <v>4</v>
      </c>
      <c r="C7" s="398"/>
      <c r="D7" s="388" t="str">
        <f>'Monitoria Anual - 4'!B6</f>
        <v>Não realizada devido à pandemia de covid-19</v>
      </c>
      <c r="E7" s="388"/>
      <c r="F7" s="388"/>
      <c r="G7" s="389"/>
      <c r="H7" s="2"/>
      <c r="I7" s="14"/>
      <c r="J7" s="12"/>
      <c r="K7" s="12"/>
      <c r="L7" s="12"/>
      <c r="M7" s="12"/>
      <c r="N7" s="12"/>
      <c r="O7" s="12"/>
      <c r="X7" s="11"/>
    </row>
    <row r="8" spans="1:28" x14ac:dyDescent="0.25">
      <c r="A8" s="11"/>
      <c r="X8" s="11"/>
    </row>
    <row r="9" spans="1:28" ht="31.5" customHeight="1" x14ac:dyDescent="0.25">
      <c r="A9" s="11"/>
      <c r="B9" s="387" t="s">
        <v>449</v>
      </c>
      <c r="C9" s="387"/>
      <c r="D9" s="387"/>
      <c r="E9" s="387"/>
      <c r="F9" s="387"/>
      <c r="G9" s="387"/>
      <c r="H9" s="387"/>
      <c r="I9" s="387"/>
      <c r="J9" s="387"/>
      <c r="K9" s="387"/>
      <c r="L9" s="387"/>
      <c r="M9" s="387"/>
      <c r="N9" s="387"/>
      <c r="O9" s="387"/>
      <c r="P9" s="387"/>
      <c r="Q9" s="387"/>
      <c r="R9" s="387"/>
      <c r="S9" s="387"/>
      <c r="T9" s="387"/>
      <c r="U9" s="387"/>
      <c r="V9" s="387"/>
      <c r="W9" s="387"/>
      <c r="X9" s="11"/>
    </row>
    <row r="10" spans="1:28" x14ac:dyDescent="0.25">
      <c r="A10" s="11"/>
      <c r="G10" s="10"/>
      <c r="H10" s="10"/>
      <c r="I10" s="10"/>
      <c r="X10" s="11"/>
    </row>
    <row r="11" spans="1:28" ht="15.75" x14ac:dyDescent="0.25">
      <c r="A11" s="11"/>
      <c r="B11" s="388" t="s">
        <v>450</v>
      </c>
      <c r="C11" s="389"/>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394"/>
      <c r="G12" s="394"/>
      <c r="H12" s="67"/>
      <c r="X12" s="11"/>
    </row>
    <row r="13" spans="1:28" ht="33.75" customHeight="1" thickBot="1" x14ac:dyDescent="0.3">
      <c r="A13" s="11"/>
      <c r="C13" s="395" t="s">
        <v>1112</v>
      </c>
      <c r="D13" s="396"/>
      <c r="E13" s="396"/>
      <c r="F13" s="396"/>
      <c r="G13" s="397"/>
      <c r="H13" s="3"/>
      <c r="X13" s="11"/>
    </row>
    <row r="14" spans="1:28" s="2" customFormat="1" ht="34.5" customHeight="1" thickBot="1" x14ac:dyDescent="0.3">
      <c r="A14" s="18"/>
      <c r="C14" s="26" t="s">
        <v>452</v>
      </c>
      <c r="D14" s="7" t="s">
        <v>453</v>
      </c>
      <c r="E14" s="8" t="s">
        <v>454</v>
      </c>
      <c r="F14" s="7" t="s">
        <v>455</v>
      </c>
      <c r="G14" s="9" t="s">
        <v>454</v>
      </c>
      <c r="H14" s="6"/>
      <c r="X14" s="18"/>
    </row>
    <row r="15" spans="1:28" ht="15.75" x14ac:dyDescent="0.25">
      <c r="A15" s="11"/>
      <c r="C15" s="82" t="s">
        <v>456</v>
      </c>
      <c r="D15" s="92"/>
      <c r="E15" s="93"/>
      <c r="F15" s="89">
        <f>COUNTA('Monitoria Anual - 4'!S11:S999)</f>
        <v>10</v>
      </c>
      <c r="G15" s="27">
        <f t="shared" ref="G15:G21" si="0">F15/$F$22</f>
        <v>6.9930069930069935E-2</v>
      </c>
      <c r="H15" s="4"/>
      <c r="X15" s="11"/>
    </row>
    <row r="16" spans="1:28" ht="15.75" x14ac:dyDescent="0.25">
      <c r="A16" s="11"/>
      <c r="C16" s="83" t="s">
        <v>457</v>
      </c>
      <c r="D16" s="94">
        <f>COUNTA('Monitoria Anual - 4'!N11:N999)</f>
        <v>2</v>
      </c>
      <c r="E16" s="29">
        <f>D16/$D$22</f>
        <v>1.3333333333333334E-2</v>
      </c>
      <c r="F16" s="90">
        <f>D16-AB16</f>
        <v>2</v>
      </c>
      <c r="G16" s="29">
        <f t="shared" si="0"/>
        <v>1.3986013986013986E-2</v>
      </c>
      <c r="H16" s="4"/>
      <c r="X16" s="11"/>
      <c r="Z16">
        <f>COUNTIFS('Monitoria Anual - 4'!N:N,"x",'Monitoria Anual - 4'!S:S,"Excluída")</f>
        <v>0</v>
      </c>
      <c r="AA16">
        <f>COUNTIFS('Monitoria Anual - 4'!N:N,"x",'Monitoria Anual - 4'!S:S,"Agrupada")</f>
        <v>0</v>
      </c>
      <c r="AB16">
        <f>Z16+AA16</f>
        <v>0</v>
      </c>
    </row>
    <row r="17" spans="1:28" ht="15.75" x14ac:dyDescent="0.25">
      <c r="A17" s="11"/>
      <c r="C17" s="84" t="s">
        <v>458</v>
      </c>
      <c r="D17" s="94">
        <f>COUNTA('Monitoria Anual - 4'!O11:O999)</f>
        <v>39</v>
      </c>
      <c r="E17" s="29">
        <f>D17/$D$22</f>
        <v>0.26</v>
      </c>
      <c r="F17" s="90">
        <f>D17-AB17</f>
        <v>35</v>
      </c>
      <c r="G17" s="29">
        <f t="shared" si="0"/>
        <v>0.24475524475524477</v>
      </c>
      <c r="H17" s="4"/>
      <c r="X17" s="11"/>
      <c r="Z17">
        <f t="array" ref="Z17">COUNTIFS('Monitoria Anual - 4'!O:O,"x",'Monitoria Anual - 4'!S:S,"Excluída")</f>
        <v>2</v>
      </c>
      <c r="AA17">
        <f t="array" ref="AA17">COUNTIFS('Monitoria Anual - 4'!O:O,"x",'Monitoria Anual - 4'!S:S,"Agrupada")</f>
        <v>2</v>
      </c>
      <c r="AB17">
        <f>Z17+AA17</f>
        <v>4</v>
      </c>
    </row>
    <row r="18" spans="1:28" ht="15.75" x14ac:dyDescent="0.25">
      <c r="A18" s="11"/>
      <c r="C18" s="85" t="s">
        <v>459</v>
      </c>
      <c r="D18" s="94">
        <f>COUNTA('Monitoria Anual - 4'!P11:P999)</f>
        <v>29</v>
      </c>
      <c r="E18" s="29">
        <f>D18/$D$22</f>
        <v>0.19333333333333333</v>
      </c>
      <c r="F18" s="90">
        <f>D18-AB18</f>
        <v>25</v>
      </c>
      <c r="G18" s="29">
        <f t="shared" si="0"/>
        <v>0.17482517482517482</v>
      </c>
      <c r="H18" s="4"/>
      <c r="X18" s="11"/>
      <c r="Z18">
        <f t="array" ref="Z18">COUNTIFS('Monitoria Anual - 4'!P:P,"x",'Monitoria Anual - 4'!S:S,"Excluída")</f>
        <v>2</v>
      </c>
      <c r="AA18">
        <f t="array" ref="AA18">COUNTIFS('Monitoria Anual - 4'!P:P,"x",'Monitoria Anual - 4'!S:S,"Agrupada")</f>
        <v>2</v>
      </c>
      <c r="AB18">
        <f>Z18+AA18</f>
        <v>4</v>
      </c>
    </row>
    <row r="19" spans="1:28" ht="15.75" x14ac:dyDescent="0.25">
      <c r="A19" s="11"/>
      <c r="C19" s="86" t="s">
        <v>460</v>
      </c>
      <c r="D19" s="94">
        <f>COUNTA('Monitoria Anual - 4'!Q11:Q999)</f>
        <v>38</v>
      </c>
      <c r="E19" s="29">
        <f>D19/$D$22</f>
        <v>0.25333333333333335</v>
      </c>
      <c r="F19" s="90">
        <f>D19-AB19</f>
        <v>37</v>
      </c>
      <c r="G19" s="29">
        <f t="shared" si="0"/>
        <v>0.25874125874125875</v>
      </c>
      <c r="H19" s="4"/>
      <c r="X19" s="11"/>
      <c r="Z19">
        <f t="array" ref="Z19">COUNTIFS('Monitoria Anual - 4'!Q:Q,"x",'Monitoria Anual - 4'!S:S,"Excluída")</f>
        <v>0</v>
      </c>
      <c r="AA19">
        <f t="array" ref="AA19">COUNTIFS('Monitoria Anual - 4'!Q:Q,"x",'Monitoria Anual - 4'!S:S,"Agrupada")</f>
        <v>1</v>
      </c>
      <c r="AB19">
        <f>Z19+AA19</f>
        <v>1</v>
      </c>
    </row>
    <row r="20" spans="1:28" ht="15.75" x14ac:dyDescent="0.25">
      <c r="A20" s="11"/>
      <c r="C20" s="87" t="s">
        <v>461</v>
      </c>
      <c r="D20" s="94">
        <f>COUNTA('Monitoria Anual - 4'!R11:R999)</f>
        <v>42</v>
      </c>
      <c r="E20" s="29">
        <f>D20/$D$22</f>
        <v>0.28000000000000003</v>
      </c>
      <c r="F20" s="90">
        <f>D20-AB20</f>
        <v>41</v>
      </c>
      <c r="G20" s="29">
        <f t="shared" si="0"/>
        <v>0.28671328671328672</v>
      </c>
      <c r="H20" s="4"/>
      <c r="X20" s="11"/>
      <c r="Z20">
        <f t="array" ref="Z20">COUNTIFS('Monitoria Anual - 4'!R:R,"x",'Monitoria Anual - 4'!S:S,"Excluída")</f>
        <v>1</v>
      </c>
      <c r="AA20">
        <f t="array" ref="AA20">COUNTIFS('Monitoria Anual - 4'!R:R,"x",'Monitoria Anual - 4'!S:S,"Agrupada")</f>
        <v>0</v>
      </c>
      <c r="AB20">
        <f>Z20+AA20</f>
        <v>1</v>
      </c>
    </row>
    <row r="21" spans="1:28" ht="16.5" thickBot="1" x14ac:dyDescent="0.3">
      <c r="A21" s="11"/>
      <c r="C21" s="88" t="s">
        <v>462</v>
      </c>
      <c r="D21" s="95"/>
      <c r="E21" s="96"/>
      <c r="F21" s="91">
        <f>'Monitoria Anual - 4'!C166</f>
        <v>3</v>
      </c>
      <c r="G21" s="30">
        <f t="shared" si="0"/>
        <v>2.097902097902098E-2</v>
      </c>
      <c r="H21" s="4"/>
      <c r="X21" s="11"/>
    </row>
    <row r="22" spans="1:28" ht="16.5" thickBot="1" x14ac:dyDescent="0.3">
      <c r="A22" s="11"/>
      <c r="C22" s="97" t="s">
        <v>463</v>
      </c>
      <c r="D22" s="99">
        <f>SUM(D16:D20)</f>
        <v>150</v>
      </c>
      <c r="E22" s="32">
        <f>SUM(E15:E21)</f>
        <v>1</v>
      </c>
      <c r="F22" s="98">
        <f>SUM(F16:F21)</f>
        <v>143</v>
      </c>
      <c r="G22" s="32">
        <f>SUM(G16:G21)</f>
        <v>0.99999999999999989</v>
      </c>
      <c r="H22" s="4"/>
      <c r="X22" s="11"/>
    </row>
    <row r="23" spans="1:28" ht="15.75" thickBot="1" x14ac:dyDescent="0.3">
      <c r="A23" s="11"/>
      <c r="C23" s="77" t="s">
        <v>464</v>
      </c>
      <c r="D23" s="390">
        <f>COUNTIF('Monitoria Anual - 4'!S11:S999,"Agrupada")</f>
        <v>5</v>
      </c>
      <c r="E23" s="391"/>
      <c r="F23" s="391"/>
      <c r="G23" s="392"/>
      <c r="H23" s="5"/>
      <c r="X23" s="11"/>
    </row>
    <row r="24" spans="1:28" ht="15.75" thickBot="1" x14ac:dyDescent="0.3">
      <c r="A24" s="11"/>
      <c r="C24" s="76" t="s">
        <v>465</v>
      </c>
      <c r="D24" s="390">
        <f>COUNTIF('Monitoria Anual - 4'!S11:S161,"Excluída")</f>
        <v>5</v>
      </c>
      <c r="E24" s="391"/>
      <c r="F24" s="391"/>
      <c r="G24" s="392"/>
      <c r="X24" s="11"/>
    </row>
    <row r="25" spans="1:28" x14ac:dyDescent="0.25">
      <c r="A25" s="11"/>
      <c r="X25" s="11"/>
    </row>
    <row r="26" spans="1:28" x14ac:dyDescent="0.25">
      <c r="A26" s="11"/>
      <c r="X26" s="11"/>
    </row>
    <row r="27" spans="1:28" ht="15.75" x14ac:dyDescent="0.25">
      <c r="A27" s="11"/>
      <c r="B27" s="388" t="s">
        <v>466</v>
      </c>
      <c r="C27" s="389"/>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467</v>
      </c>
      <c r="D29" s="70">
        <f>COUNTA('Monitoria Anual - 4'!A11:A160)</f>
        <v>10</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1" t="s">
        <v>468</v>
      </c>
      <c r="D31" s="81" t="s">
        <v>469</v>
      </c>
      <c r="E31" s="19"/>
      <c r="F31" s="20"/>
      <c r="G31" s="21"/>
      <c r="H31" s="23"/>
      <c r="I31" s="24"/>
      <c r="J31" s="25"/>
      <c r="W31" s="1"/>
      <c r="X31" s="11"/>
    </row>
    <row r="32" spans="1:28" x14ac:dyDescent="0.25">
      <c r="A32" s="11"/>
      <c r="C32" s="78" t="s">
        <v>470</v>
      </c>
      <c r="D32" s="103">
        <f>SUM(F32:J32)</f>
        <v>15</v>
      </c>
      <c r="E32" s="34">
        <f>COUNTA('Monitoria Anual - 4'!S11:S25)</f>
        <v>5</v>
      </c>
      <c r="F32" s="68">
        <f>COUNTA('Monitoria Anual - 4'!N11:N25)</f>
        <v>1</v>
      </c>
      <c r="G32" s="68">
        <f>COUNTA('Monitoria Anual - 4'!O11:O25)</f>
        <v>6</v>
      </c>
      <c r="H32" s="68">
        <f>COUNTA('Monitoria Anual - 4'!P11:P25)</f>
        <v>3</v>
      </c>
      <c r="I32" s="68">
        <f>COUNTA('Monitoria Anual - 4'!Q11:Q25)</f>
        <v>1</v>
      </c>
      <c r="J32" s="69">
        <f>COUNTA('Monitoria Anual - 4'!R11:R25)</f>
        <v>4</v>
      </c>
      <c r="W32" s="1"/>
      <c r="X32" s="11"/>
    </row>
    <row r="33" spans="1:24" x14ac:dyDescent="0.25">
      <c r="A33" s="11"/>
      <c r="C33" s="79" t="s">
        <v>471</v>
      </c>
      <c r="D33" s="78">
        <f>SUM(F33:J33)</f>
        <v>15</v>
      </c>
      <c r="E33" s="35">
        <f>COUNTA('Monitoria Anual - 4'!S26:S40)</f>
        <v>2</v>
      </c>
      <c r="F33" s="36">
        <f>COUNTA('Monitoria Anual - 4'!N26:N40)</f>
        <v>0</v>
      </c>
      <c r="G33" s="36">
        <f>COUNTA('Monitoria Anual - 4'!O26:O40)</f>
        <v>6</v>
      </c>
      <c r="H33" s="36">
        <f>COUNTA('Monitoria Anual - 4'!P26:P40)</f>
        <v>2</v>
      </c>
      <c r="I33" s="36">
        <f>COUNTA('Monitoria Anual - 4'!Q26:Q40)</f>
        <v>3</v>
      </c>
      <c r="J33" s="37">
        <f>COUNTA('Monitoria Anual - 4'!R26:R40)</f>
        <v>4</v>
      </c>
      <c r="W33" s="1"/>
      <c r="X33" s="11"/>
    </row>
    <row r="34" spans="1:24" x14ac:dyDescent="0.25">
      <c r="A34" s="11"/>
      <c r="C34" s="79" t="s">
        <v>472</v>
      </c>
      <c r="D34" s="78">
        <f t="shared" ref="D34:D41" si="1">SUM(F34:J34)</f>
        <v>15</v>
      </c>
      <c r="E34" s="35">
        <f>COUNTA('Monitoria Anual - 4'!S41:S55)</f>
        <v>0</v>
      </c>
      <c r="F34" s="36">
        <f>COUNTA('Monitoria Anual - 4'!N41:N55)</f>
        <v>1</v>
      </c>
      <c r="G34" s="36">
        <f>COUNTA('Monitoria Anual - 4'!O41:O55)</f>
        <v>6</v>
      </c>
      <c r="H34" s="36">
        <f>COUNTA('Monitoria Anual - 4'!P41:P55)</f>
        <v>1</v>
      </c>
      <c r="I34" s="36">
        <f>COUNTA('Monitoria Anual - 4'!Q41:Q55)</f>
        <v>5</v>
      </c>
      <c r="J34" s="37">
        <f>COUNTA('Monitoria Anual - 4'!R41:R55)</f>
        <v>2</v>
      </c>
      <c r="W34" s="1"/>
      <c r="X34" s="11"/>
    </row>
    <row r="35" spans="1:24" x14ac:dyDescent="0.25">
      <c r="A35" s="11"/>
      <c r="C35" s="79" t="s">
        <v>473</v>
      </c>
      <c r="D35" s="78">
        <f t="shared" si="1"/>
        <v>15</v>
      </c>
      <c r="E35" s="35">
        <f>COUNTA('Monitoria Anual - 4'!S56:S70)</f>
        <v>1</v>
      </c>
      <c r="F35" s="36">
        <f>COUNTA('Monitoria Anual - 4'!N56:N70)</f>
        <v>0</v>
      </c>
      <c r="G35" s="36">
        <f>COUNTA('Monitoria Anual - 4'!O56:O70)</f>
        <v>6</v>
      </c>
      <c r="H35" s="36">
        <f>COUNTA('Monitoria Anual - 4'!P56:P70)</f>
        <v>2</v>
      </c>
      <c r="I35" s="36">
        <f>COUNTA('Monitoria Anual - 4'!Q56:Q70)</f>
        <v>5</v>
      </c>
      <c r="J35" s="37">
        <f>COUNTA('Monitoria Anual - 4'!R56:R70)</f>
        <v>2</v>
      </c>
      <c r="W35" s="1"/>
      <c r="X35" s="11"/>
    </row>
    <row r="36" spans="1:24" x14ac:dyDescent="0.25">
      <c r="A36" s="11"/>
      <c r="C36" s="79" t="s">
        <v>474</v>
      </c>
      <c r="D36" s="78">
        <f t="shared" si="1"/>
        <v>15</v>
      </c>
      <c r="E36" s="35">
        <f>COUNTA('Monitoria Anual - 4'!S71:S85)</f>
        <v>0</v>
      </c>
      <c r="F36" s="36">
        <f>COUNTA('Monitoria Anual - 4'!N71:N85)</f>
        <v>0</v>
      </c>
      <c r="G36" s="36">
        <f>COUNTA('Monitoria Anual - 4'!O71:O85)</f>
        <v>0</v>
      </c>
      <c r="H36" s="36">
        <f>COUNTA('Monitoria Anual - 4'!P71:P85)</f>
        <v>12</v>
      </c>
      <c r="I36" s="36">
        <f>COUNTA('Monitoria Anual - 4'!Q71:Q85)</f>
        <v>0</v>
      </c>
      <c r="J36" s="37">
        <f>COUNTA('Monitoria Anual - 4'!R71:R85)</f>
        <v>3</v>
      </c>
      <c r="W36" s="1"/>
      <c r="X36" s="11"/>
    </row>
    <row r="37" spans="1:24" x14ac:dyDescent="0.25">
      <c r="A37" s="11"/>
      <c r="C37" s="79" t="s">
        <v>475</v>
      </c>
      <c r="D37" s="78">
        <f t="shared" si="1"/>
        <v>15</v>
      </c>
      <c r="E37" s="35">
        <f>COUNTA('Monitoria Anual - 4'!S86:S100)</f>
        <v>0</v>
      </c>
      <c r="F37" s="36">
        <f>COUNTA('Monitoria Anual - 4'!N86:N100)</f>
        <v>0</v>
      </c>
      <c r="G37" s="36">
        <f>COUNTA('Monitoria Anual - 4'!O86:O100)</f>
        <v>0</v>
      </c>
      <c r="H37" s="36">
        <f>COUNTA('Monitoria Anual - 4'!P86:P100)</f>
        <v>0</v>
      </c>
      <c r="I37" s="36">
        <f>COUNTA('Monitoria Anual - 4'!Q86:Q100)</f>
        <v>0</v>
      </c>
      <c r="J37" s="37">
        <f>COUNTA('Monitoria Anual - 4'!R86:R100)</f>
        <v>15</v>
      </c>
      <c r="W37" s="1"/>
      <c r="X37" s="11"/>
    </row>
    <row r="38" spans="1:24" x14ac:dyDescent="0.25">
      <c r="A38" s="11"/>
      <c r="C38" s="79" t="s">
        <v>476</v>
      </c>
      <c r="D38" s="78">
        <f t="shared" si="1"/>
        <v>15</v>
      </c>
      <c r="E38" s="35">
        <f>COUNTA('Monitoria Anual - 4'!S101:S115)</f>
        <v>0</v>
      </c>
      <c r="F38" s="36">
        <f>COUNTA('Monitoria Anual - 4'!N101:N115)</f>
        <v>0</v>
      </c>
      <c r="G38" s="36">
        <f>COUNTA('Monitoria Anual - 4'!O101:O115)</f>
        <v>11</v>
      </c>
      <c r="H38" s="36">
        <f>COUNTA('Monitoria Anual - 4'!P101:P115)</f>
        <v>0</v>
      </c>
      <c r="I38" s="36">
        <f>COUNTA('Monitoria Anual - 4'!Q101:Q115)</f>
        <v>1</v>
      </c>
      <c r="J38" s="37">
        <f>COUNTA('Monitoria Anual - 4'!R101:R115)</f>
        <v>3</v>
      </c>
      <c r="W38" s="1"/>
      <c r="X38" s="11"/>
    </row>
    <row r="39" spans="1:24" x14ac:dyDescent="0.25">
      <c r="A39" s="11"/>
      <c r="C39" s="79" t="s">
        <v>1113</v>
      </c>
      <c r="D39" s="78">
        <f t="shared" si="1"/>
        <v>15</v>
      </c>
      <c r="E39" s="35">
        <f>COUNTA('Monitoria Anual - 4'!S116:S130)</f>
        <v>0</v>
      </c>
      <c r="F39" s="36">
        <f>COUNTA('Monitoria Anual - 4'!N116:N130)</f>
        <v>0</v>
      </c>
      <c r="G39" s="36">
        <f>COUNTA('Monitoria Anual - 4'!O116:O130)</f>
        <v>0</v>
      </c>
      <c r="H39" s="36">
        <f>COUNTA('Monitoria Anual - 4'!P116:P130)</f>
        <v>5</v>
      </c>
      <c r="I39" s="36">
        <f>COUNTA('Monitoria Anual - 4'!Q116:Q130)</f>
        <v>7</v>
      </c>
      <c r="J39" s="37">
        <f>COUNTA('Monitoria Anual - 4'!R116:R130)</f>
        <v>3</v>
      </c>
      <c r="W39" s="1"/>
      <c r="X39" s="11"/>
    </row>
    <row r="40" spans="1:24" x14ac:dyDescent="0.25">
      <c r="A40" s="11"/>
      <c r="C40" s="79" t="s">
        <v>1114</v>
      </c>
      <c r="D40" s="78">
        <f t="shared" si="1"/>
        <v>15</v>
      </c>
      <c r="E40" s="35">
        <f>COUNTA('Monitoria Anual - 4'!S131:S145)</f>
        <v>0</v>
      </c>
      <c r="F40" s="36">
        <f>COUNTA('Monitoria Anual - 4'!N131:N145)</f>
        <v>0</v>
      </c>
      <c r="G40" s="36">
        <f>COUNTA('Monitoria Anual - 4'!O131:O145)</f>
        <v>4</v>
      </c>
      <c r="H40" s="36">
        <f>COUNTA('Monitoria Anual - 4'!P131:P145)</f>
        <v>4</v>
      </c>
      <c r="I40" s="36">
        <f>COUNTA('Monitoria Anual - 4'!Q131:Q145)</f>
        <v>4</v>
      </c>
      <c r="J40" s="37">
        <f>COUNTA('Monitoria Anual - 4'!R131:R145)</f>
        <v>3</v>
      </c>
      <c r="W40" s="1"/>
      <c r="X40" s="11"/>
    </row>
    <row r="41" spans="1:24" ht="15.75" thickBot="1" x14ac:dyDescent="0.3">
      <c r="A41" s="11"/>
      <c r="C41" s="80" t="s">
        <v>1115</v>
      </c>
      <c r="D41" s="104">
        <f t="shared" si="1"/>
        <v>15</v>
      </c>
      <c r="E41" s="38">
        <f>COUNTA('Monitoria Anual - 4'!S146:S160)</f>
        <v>2</v>
      </c>
      <c r="F41" s="39">
        <f>COUNTA('Monitoria Anual - 4'!N146:N160)</f>
        <v>0</v>
      </c>
      <c r="G41" s="39">
        <f>COUNTA('Monitoria Anual - 4'!O146:O160)</f>
        <v>0</v>
      </c>
      <c r="H41" s="39">
        <f>COUNTA('Monitoria Anual - 4'!P146:P160)</f>
        <v>0</v>
      </c>
      <c r="I41" s="39">
        <f>COUNTA('Monitoria Anual - 4'!Q146:Q160)</f>
        <v>12</v>
      </c>
      <c r="J41" s="40">
        <f>COUNTA('Monitoria Anual - 4'!R146:R160)</f>
        <v>3</v>
      </c>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password="ECFE"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326"/>
  <sheetViews>
    <sheetView showGridLines="0" tabSelected="1" zoomScale="80" zoomScaleNormal="80" workbookViewId="0">
      <selection activeCell="A8" sqref="A8:XFD10"/>
    </sheetView>
  </sheetViews>
  <sheetFormatPr defaultColWidth="8.85546875" defaultRowHeight="15.75" x14ac:dyDescent="0.25"/>
  <cols>
    <col min="1" max="1" width="27.7109375" style="268" customWidth="1"/>
    <col min="2" max="2" width="9.28515625" style="268" customWidth="1"/>
    <col min="3" max="3" width="20.5703125" style="268" customWidth="1"/>
    <col min="4" max="4" width="27.85546875" style="268" customWidth="1"/>
    <col min="5" max="5" width="16.42578125" style="268" customWidth="1"/>
    <col min="6" max="7" width="18.5703125" style="268" customWidth="1"/>
    <col min="8" max="8" width="23.5703125" style="268" customWidth="1"/>
    <col min="9" max="9" width="25.140625" style="268" customWidth="1"/>
    <col min="10" max="10" width="28" style="268" customWidth="1"/>
    <col min="11" max="12" width="21.85546875" style="268" customWidth="1"/>
    <col min="13" max="13" width="31.28515625" style="268" customWidth="1"/>
    <col min="14" max="16" width="26.7109375" style="268" customWidth="1"/>
    <col min="17" max="17" width="85.28515625" style="45" customWidth="1"/>
    <col min="18" max="18" width="74.140625" style="45" customWidth="1"/>
    <col min="19" max="19" width="56.7109375" style="45" customWidth="1"/>
    <col min="20" max="20" width="37.7109375" style="45" customWidth="1"/>
    <col min="21" max="21" width="74.5703125" style="45" customWidth="1"/>
    <col min="22" max="22" width="2.7109375" style="45" customWidth="1"/>
    <col min="23" max="25" width="8.85546875" style="45"/>
    <col min="26" max="26" width="8.85546875" style="45" hidden="1" customWidth="1"/>
    <col min="27" max="16384" width="8.85546875" style="45"/>
  </cols>
  <sheetData>
    <row r="1" spans="1:26" s="496" customFormat="1" ht="33.75" customHeight="1" x14ac:dyDescent="0.25">
      <c r="A1" s="326" t="s">
        <v>0</v>
      </c>
      <c r="B1" s="326"/>
      <c r="C1" s="326"/>
      <c r="D1" s="326"/>
      <c r="E1" s="326"/>
      <c r="F1" s="326"/>
      <c r="G1" s="326"/>
      <c r="H1" s="326"/>
      <c r="I1" s="326"/>
      <c r="J1" s="326"/>
      <c r="K1" s="326"/>
      <c r="L1" s="326"/>
      <c r="M1" s="326"/>
      <c r="N1" s="504"/>
      <c r="O1" s="504"/>
      <c r="P1" s="504"/>
      <c r="Q1" s="495"/>
      <c r="R1" s="495"/>
      <c r="S1" s="495"/>
      <c r="T1" s="495"/>
      <c r="U1" s="495"/>
      <c r="V1" s="495"/>
      <c r="W1" s="495"/>
    </row>
    <row r="2" spans="1:26" s="496" customFormat="1" ht="33.75" customHeight="1" x14ac:dyDescent="0.25">
      <c r="A2" s="327" t="str">
        <f>'Monitoria Anual - 1'!A2:AI2</f>
        <v>Plano de Ação Nacional para a Conservação das Tartarugas Marinhas - PAN Tartarugas Marinhas</v>
      </c>
      <c r="B2" s="327"/>
      <c r="C2" s="327"/>
      <c r="D2" s="327"/>
      <c r="E2" s="327"/>
      <c r="F2" s="327"/>
      <c r="G2" s="327"/>
      <c r="H2" s="327"/>
      <c r="I2" s="327"/>
      <c r="J2" s="327"/>
      <c r="K2" s="327"/>
      <c r="L2" s="327"/>
      <c r="M2" s="327"/>
      <c r="N2" s="505"/>
      <c r="O2" s="505"/>
      <c r="P2" s="505"/>
      <c r="Q2" s="505"/>
      <c r="R2" s="505"/>
      <c r="S2" s="505"/>
      <c r="T2" s="506"/>
      <c r="U2" s="506"/>
      <c r="W2" s="495"/>
    </row>
    <row r="3" spans="1:26" ht="16.5" thickTop="1" x14ac:dyDescent="0.25">
      <c r="W3" s="267"/>
    </row>
    <row r="4" spans="1:26" s="498" customFormat="1" ht="45" customHeight="1" x14ac:dyDescent="0.25">
      <c r="A4" s="211" t="s">
        <v>2</v>
      </c>
      <c r="B4" s="507" t="s">
        <v>3</v>
      </c>
      <c r="C4" s="507"/>
      <c r="D4" s="507"/>
      <c r="E4" s="507"/>
      <c r="F4" s="507"/>
      <c r="G4" s="507"/>
      <c r="H4" s="507"/>
      <c r="I4" s="13"/>
      <c r="J4" s="13"/>
      <c r="K4" s="13"/>
      <c r="L4" s="13"/>
      <c r="M4" s="13"/>
      <c r="N4" s="13"/>
      <c r="O4" s="13"/>
      <c r="P4" s="13"/>
      <c r="W4" s="502"/>
    </row>
    <row r="5" spans="1:26" s="498" customFormat="1" ht="18.75" x14ac:dyDescent="0.25">
      <c r="A5" s="499"/>
      <c r="B5" s="499"/>
      <c r="C5" s="499"/>
      <c r="D5" s="499"/>
      <c r="E5" s="499"/>
      <c r="F5" s="499"/>
      <c r="G5" s="499"/>
      <c r="H5" s="499"/>
      <c r="I5" s="499"/>
      <c r="J5" s="499"/>
      <c r="K5" s="499"/>
      <c r="L5" s="499"/>
      <c r="M5" s="499"/>
      <c r="N5" s="499"/>
      <c r="O5" s="499"/>
      <c r="P5" s="499"/>
      <c r="W5" s="502"/>
    </row>
    <row r="6" spans="1:26" s="498" customFormat="1" ht="27" customHeight="1" x14ac:dyDescent="0.25">
      <c r="A6" s="211" t="s">
        <v>4</v>
      </c>
      <c r="B6" s="468" t="s">
        <v>1287</v>
      </c>
      <c r="C6" s="469"/>
      <c r="D6" s="499"/>
      <c r="E6" s="499"/>
      <c r="F6" s="499"/>
      <c r="G6" s="499"/>
      <c r="H6" s="499"/>
      <c r="I6" s="499"/>
      <c r="J6" s="499"/>
      <c r="K6" s="499"/>
      <c r="L6" s="499"/>
      <c r="M6" s="499"/>
      <c r="N6" s="499"/>
      <c r="O6" s="499"/>
      <c r="P6" s="499"/>
      <c r="W6" s="502"/>
      <c r="Z6" s="498" t="s">
        <v>6</v>
      </c>
    </row>
    <row r="7" spans="1:26" x14ac:dyDescent="0.25">
      <c r="W7" s="267"/>
      <c r="Z7" s="269" t="s">
        <v>7</v>
      </c>
    </row>
    <row r="8" spans="1:26" x14ac:dyDescent="0.25">
      <c r="A8" s="443" t="s">
        <v>8</v>
      </c>
      <c r="B8" s="444"/>
      <c r="C8" s="444"/>
      <c r="D8" s="444"/>
      <c r="E8" s="444"/>
      <c r="F8" s="444"/>
      <c r="G8" s="444"/>
      <c r="H8" s="444"/>
      <c r="I8" s="444"/>
      <c r="J8" s="444"/>
      <c r="K8" s="444"/>
      <c r="L8" s="444"/>
      <c r="M8" s="445"/>
      <c r="N8" s="372" t="s">
        <v>9</v>
      </c>
      <c r="O8" s="373"/>
      <c r="P8" s="373"/>
      <c r="Q8" s="373"/>
      <c r="R8" s="373"/>
      <c r="S8" s="373"/>
      <c r="T8" s="373"/>
      <c r="U8" s="374"/>
      <c r="W8" s="267"/>
    </row>
    <row r="9" spans="1:26" x14ac:dyDescent="0.25">
      <c r="A9" s="463" t="s">
        <v>11</v>
      </c>
      <c r="B9" s="343" t="s">
        <v>12</v>
      </c>
      <c r="C9" s="343" t="s">
        <v>13</v>
      </c>
      <c r="D9" s="343" t="s">
        <v>14</v>
      </c>
      <c r="E9" s="343" t="s">
        <v>15</v>
      </c>
      <c r="F9" s="343" t="s">
        <v>16</v>
      </c>
      <c r="G9" s="343"/>
      <c r="H9" s="343" t="s">
        <v>17</v>
      </c>
      <c r="I9" s="343" t="s">
        <v>18</v>
      </c>
      <c r="J9" s="343" t="s">
        <v>19</v>
      </c>
      <c r="K9" s="489" t="s">
        <v>20</v>
      </c>
      <c r="L9" s="490"/>
      <c r="M9" s="343" t="s">
        <v>21</v>
      </c>
      <c r="N9" s="491" t="s">
        <v>23</v>
      </c>
      <c r="O9" s="485" t="s">
        <v>1116</v>
      </c>
      <c r="P9" s="487" t="s">
        <v>26</v>
      </c>
      <c r="Q9" s="368" t="s">
        <v>28</v>
      </c>
      <c r="R9" s="368" t="s">
        <v>29</v>
      </c>
      <c r="S9" s="484" t="s">
        <v>30</v>
      </c>
      <c r="T9" s="368" t="s">
        <v>31</v>
      </c>
      <c r="U9" s="375" t="s">
        <v>32</v>
      </c>
      <c r="W9" s="267"/>
    </row>
    <row r="10" spans="1:26" x14ac:dyDescent="0.25">
      <c r="A10" s="464"/>
      <c r="B10" s="344"/>
      <c r="C10" s="344"/>
      <c r="D10" s="344"/>
      <c r="E10" s="344"/>
      <c r="F10" s="264" t="s">
        <v>44</v>
      </c>
      <c r="G10" s="264" t="s">
        <v>45</v>
      </c>
      <c r="H10" s="344"/>
      <c r="I10" s="344"/>
      <c r="J10" s="344"/>
      <c r="K10" s="101" t="s">
        <v>46</v>
      </c>
      <c r="L10" s="101" t="s">
        <v>47</v>
      </c>
      <c r="M10" s="344"/>
      <c r="N10" s="492"/>
      <c r="O10" s="486"/>
      <c r="P10" s="488"/>
      <c r="Q10" s="369"/>
      <c r="R10" s="369"/>
      <c r="S10" s="369"/>
      <c r="T10" s="369"/>
      <c r="U10" s="376"/>
      <c r="W10" s="267"/>
    </row>
    <row r="11" spans="1:26" ht="252" x14ac:dyDescent="0.25">
      <c r="A11" s="356" t="s">
        <v>478</v>
      </c>
      <c r="B11" s="156" t="s">
        <v>49</v>
      </c>
      <c r="C11" s="119" t="s">
        <v>711</v>
      </c>
      <c r="D11" s="119" t="s">
        <v>51</v>
      </c>
      <c r="E11" s="119"/>
      <c r="F11" s="146">
        <v>42856</v>
      </c>
      <c r="G11" s="146">
        <v>44682</v>
      </c>
      <c r="H11" s="288" t="s">
        <v>52</v>
      </c>
      <c r="I11" s="287">
        <v>2500000</v>
      </c>
      <c r="J11" s="289" t="s">
        <v>53</v>
      </c>
      <c r="K11" s="119"/>
      <c r="L11" s="119"/>
      <c r="M11" s="145"/>
      <c r="N11" s="124"/>
      <c r="O11" s="120" t="s">
        <v>54</v>
      </c>
      <c r="P11" s="120"/>
      <c r="Q11" s="322" t="s">
        <v>1117</v>
      </c>
      <c r="R11" s="119" t="s">
        <v>1118</v>
      </c>
      <c r="S11" s="119" t="s">
        <v>1119</v>
      </c>
      <c r="T11" s="119" t="s">
        <v>715</v>
      </c>
      <c r="U11" s="119" t="s">
        <v>1120</v>
      </c>
      <c r="W11" s="267"/>
    </row>
    <row r="12" spans="1:26" ht="157.5" x14ac:dyDescent="0.25">
      <c r="A12" s="357"/>
      <c r="B12" s="133" t="s">
        <v>57</v>
      </c>
      <c r="C12" s="133" t="s">
        <v>58</v>
      </c>
      <c r="D12" s="126" t="s">
        <v>59</v>
      </c>
      <c r="E12" s="126"/>
      <c r="F12" s="146">
        <v>42856</v>
      </c>
      <c r="G12" s="146">
        <v>44682</v>
      </c>
      <c r="H12" s="270" t="s">
        <v>60</v>
      </c>
      <c r="I12" s="147">
        <v>2000000</v>
      </c>
      <c r="J12" s="145" t="s">
        <v>61</v>
      </c>
      <c r="K12" s="126"/>
      <c r="L12" s="126"/>
      <c r="M12" s="145"/>
      <c r="N12" s="120" t="s">
        <v>54</v>
      </c>
      <c r="O12" s="120"/>
      <c r="P12" s="120"/>
      <c r="Q12" s="126" t="s">
        <v>1121</v>
      </c>
      <c r="R12" s="126" t="s">
        <v>720</v>
      </c>
      <c r="S12" s="126" t="s">
        <v>721</v>
      </c>
      <c r="T12" s="126" t="s">
        <v>722</v>
      </c>
      <c r="U12" s="126"/>
      <c r="W12" s="267"/>
    </row>
    <row r="13" spans="1:26" ht="173.25" x14ac:dyDescent="0.25">
      <c r="A13" s="357"/>
      <c r="B13" s="133" t="s">
        <v>63</v>
      </c>
      <c r="C13" s="126" t="s">
        <v>64</v>
      </c>
      <c r="D13" s="126" t="s">
        <v>65</v>
      </c>
      <c r="E13" s="126"/>
      <c r="F13" s="146">
        <v>42856</v>
      </c>
      <c r="G13" s="146">
        <v>44682</v>
      </c>
      <c r="H13" s="270" t="s">
        <v>66</v>
      </c>
      <c r="I13" s="147">
        <v>120000</v>
      </c>
      <c r="J13" s="145" t="s">
        <v>67</v>
      </c>
      <c r="K13" s="126"/>
      <c r="L13" s="126"/>
      <c r="M13" s="145" t="s">
        <v>491</v>
      </c>
      <c r="N13" s="120"/>
      <c r="O13" s="120" t="s">
        <v>54</v>
      </c>
      <c r="P13" s="120"/>
      <c r="Q13" s="126" t="s">
        <v>723</v>
      </c>
      <c r="R13" s="126" t="s">
        <v>1122</v>
      </c>
      <c r="S13" s="126" t="s">
        <v>1123</v>
      </c>
      <c r="T13" s="126" t="s">
        <v>726</v>
      </c>
      <c r="U13" s="126" t="s">
        <v>727</v>
      </c>
      <c r="W13" s="267"/>
    </row>
    <row r="14" spans="1:26" ht="173.25" x14ac:dyDescent="0.25">
      <c r="A14" s="357"/>
      <c r="B14" s="133" t="s">
        <v>72</v>
      </c>
      <c r="C14" s="126" t="s">
        <v>73</v>
      </c>
      <c r="D14" s="126" t="s">
        <v>74</v>
      </c>
      <c r="E14" s="126"/>
      <c r="F14" s="146">
        <v>42856</v>
      </c>
      <c r="G14" s="146">
        <v>44682</v>
      </c>
      <c r="H14" s="288" t="s">
        <v>52</v>
      </c>
      <c r="I14" s="287">
        <v>1800000</v>
      </c>
      <c r="J14" s="145" t="s">
        <v>75</v>
      </c>
      <c r="K14" s="126"/>
      <c r="L14" s="126"/>
      <c r="M14" s="145" t="s">
        <v>79</v>
      </c>
      <c r="N14" s="120"/>
      <c r="O14" s="120" t="s">
        <v>54</v>
      </c>
      <c r="P14" s="120"/>
      <c r="Q14" s="323" t="s">
        <v>1124</v>
      </c>
      <c r="R14" s="126" t="s">
        <v>1125</v>
      </c>
      <c r="S14" s="126" t="s">
        <v>730</v>
      </c>
      <c r="T14" s="126" t="s">
        <v>731</v>
      </c>
      <c r="U14" s="136" t="s">
        <v>732</v>
      </c>
      <c r="W14" s="267"/>
    </row>
    <row r="15" spans="1:26" ht="110.25" x14ac:dyDescent="0.25">
      <c r="A15" s="357"/>
      <c r="B15" s="133" t="s">
        <v>80</v>
      </c>
      <c r="C15" s="126" t="s">
        <v>81</v>
      </c>
      <c r="D15" s="126" t="s">
        <v>82</v>
      </c>
      <c r="E15" s="126"/>
      <c r="F15" s="146">
        <v>42856</v>
      </c>
      <c r="G15" s="146">
        <v>44682</v>
      </c>
      <c r="H15" s="270" t="s">
        <v>60</v>
      </c>
      <c r="I15" s="147">
        <v>50000</v>
      </c>
      <c r="J15" s="145" t="s">
        <v>61</v>
      </c>
      <c r="K15" s="126"/>
      <c r="L15" s="126"/>
      <c r="M15" s="145"/>
      <c r="N15" s="120" t="s">
        <v>54</v>
      </c>
      <c r="O15" s="120"/>
      <c r="P15" s="120"/>
      <c r="Q15" s="126" t="s">
        <v>1126</v>
      </c>
      <c r="R15" s="126" t="s">
        <v>736</v>
      </c>
      <c r="S15" s="126" t="s">
        <v>737</v>
      </c>
      <c r="T15" s="126" t="s">
        <v>722</v>
      </c>
      <c r="U15" s="126" t="s">
        <v>1127</v>
      </c>
      <c r="W15" s="267"/>
    </row>
    <row r="16" spans="1:26" ht="189" x14ac:dyDescent="0.25">
      <c r="A16" s="357"/>
      <c r="B16" s="133" t="s">
        <v>85</v>
      </c>
      <c r="C16" s="126" t="s">
        <v>86</v>
      </c>
      <c r="D16" s="126" t="s">
        <v>87</v>
      </c>
      <c r="E16" s="126"/>
      <c r="F16" s="146">
        <v>42856</v>
      </c>
      <c r="G16" s="146">
        <v>44682</v>
      </c>
      <c r="H16" s="270" t="s">
        <v>60</v>
      </c>
      <c r="I16" s="147">
        <v>50000</v>
      </c>
      <c r="J16" s="145" t="s">
        <v>88</v>
      </c>
      <c r="K16" s="126"/>
      <c r="L16" s="126"/>
      <c r="M16" s="145"/>
      <c r="N16" s="120"/>
      <c r="O16" s="120" t="s">
        <v>54</v>
      </c>
      <c r="P16" s="120"/>
      <c r="Q16" s="126" t="s">
        <v>1128</v>
      </c>
      <c r="R16" s="126" t="s">
        <v>1129</v>
      </c>
      <c r="S16" s="126" t="s">
        <v>740</v>
      </c>
      <c r="T16" s="126" t="s">
        <v>722</v>
      </c>
      <c r="U16" s="126"/>
      <c r="W16" s="267"/>
    </row>
    <row r="17" spans="1:23" ht="346.5" x14ac:dyDescent="0.25">
      <c r="A17" s="357"/>
      <c r="B17" s="133" t="s">
        <v>91</v>
      </c>
      <c r="C17" s="126" t="s">
        <v>92</v>
      </c>
      <c r="D17" s="126" t="s">
        <v>82</v>
      </c>
      <c r="E17" s="126"/>
      <c r="F17" s="146">
        <v>42856</v>
      </c>
      <c r="G17" s="146">
        <v>44682</v>
      </c>
      <c r="H17" s="270" t="s">
        <v>60</v>
      </c>
      <c r="I17" s="147">
        <v>50000</v>
      </c>
      <c r="J17" s="145" t="s">
        <v>88</v>
      </c>
      <c r="K17" s="126"/>
      <c r="L17" s="126"/>
      <c r="M17" s="145" t="s">
        <v>503</v>
      </c>
      <c r="N17" s="120"/>
      <c r="O17" s="120" t="s">
        <v>54</v>
      </c>
      <c r="P17" s="120"/>
      <c r="Q17" s="323" t="s">
        <v>1278</v>
      </c>
      <c r="R17" s="126" t="s">
        <v>1130</v>
      </c>
      <c r="S17" s="126" t="s">
        <v>1131</v>
      </c>
      <c r="T17" s="126" t="s">
        <v>722</v>
      </c>
      <c r="U17" s="126"/>
      <c r="W17" s="267"/>
    </row>
    <row r="18" spans="1:23" ht="94.5" x14ac:dyDescent="0.25">
      <c r="A18" s="357"/>
      <c r="B18" s="133" t="s">
        <v>94</v>
      </c>
      <c r="C18" s="126" t="s">
        <v>95</v>
      </c>
      <c r="D18" s="126" t="s">
        <v>96</v>
      </c>
      <c r="E18" s="126"/>
      <c r="F18" s="146">
        <v>42856</v>
      </c>
      <c r="G18" s="146">
        <v>44593</v>
      </c>
      <c r="H18" s="270" t="s">
        <v>60</v>
      </c>
      <c r="I18" s="147">
        <v>9000</v>
      </c>
      <c r="J18" s="145" t="s">
        <v>100</v>
      </c>
      <c r="K18" s="126"/>
      <c r="L18" s="126"/>
      <c r="M18" s="145"/>
      <c r="N18" s="120" t="s">
        <v>54</v>
      </c>
      <c r="O18" s="120"/>
      <c r="P18" s="120"/>
      <c r="Q18" s="130" t="s">
        <v>1132</v>
      </c>
      <c r="R18" s="130"/>
      <c r="S18" s="130" t="s">
        <v>1133</v>
      </c>
      <c r="T18" s="130"/>
      <c r="U18" s="130"/>
      <c r="W18" s="267"/>
    </row>
    <row r="19" spans="1:23" ht="171" customHeight="1" x14ac:dyDescent="0.25">
      <c r="A19" s="357"/>
      <c r="B19" s="133" t="s">
        <v>101</v>
      </c>
      <c r="C19" s="126" t="s">
        <v>102</v>
      </c>
      <c r="D19" s="126" t="s">
        <v>59</v>
      </c>
      <c r="E19" s="126"/>
      <c r="F19" s="146">
        <v>42856</v>
      </c>
      <c r="G19" s="146">
        <v>44682</v>
      </c>
      <c r="H19" s="146" t="s">
        <v>103</v>
      </c>
      <c r="I19" s="147">
        <v>61596</v>
      </c>
      <c r="J19" s="145" t="s">
        <v>104</v>
      </c>
      <c r="K19" s="126"/>
      <c r="L19" s="126"/>
      <c r="M19" s="145"/>
      <c r="N19" s="120" t="s">
        <v>54</v>
      </c>
      <c r="O19" s="120"/>
      <c r="P19" s="120"/>
      <c r="Q19" s="130" t="s">
        <v>1134</v>
      </c>
      <c r="R19" s="130"/>
      <c r="S19" s="130" t="s">
        <v>1133</v>
      </c>
      <c r="T19" s="130"/>
      <c r="U19" s="130"/>
      <c r="W19" s="267"/>
    </row>
    <row r="20" spans="1:23" ht="110.25" x14ac:dyDescent="0.25">
      <c r="A20" s="361"/>
      <c r="B20" s="133" t="s">
        <v>995</v>
      </c>
      <c r="C20" s="130" t="s">
        <v>996</v>
      </c>
      <c r="D20" s="126" t="s">
        <v>997</v>
      </c>
      <c r="E20" s="126"/>
      <c r="F20" s="146">
        <v>44136</v>
      </c>
      <c r="G20" s="146">
        <v>44682</v>
      </c>
      <c r="H20" s="270" t="s">
        <v>60</v>
      </c>
      <c r="I20" s="147">
        <v>50000</v>
      </c>
      <c r="J20" s="145" t="s">
        <v>61</v>
      </c>
      <c r="K20" s="126"/>
      <c r="L20" s="126"/>
      <c r="M20" s="145"/>
      <c r="N20" s="120"/>
      <c r="O20" s="120" t="s">
        <v>54</v>
      </c>
      <c r="P20" s="120"/>
      <c r="Q20" s="130" t="s">
        <v>1135</v>
      </c>
      <c r="R20" s="130"/>
      <c r="S20" s="130" t="s">
        <v>1279</v>
      </c>
      <c r="T20" s="130"/>
      <c r="U20" s="271"/>
      <c r="W20" s="267"/>
    </row>
    <row r="21" spans="1:23" ht="252" x14ac:dyDescent="0.25">
      <c r="A21" s="358" t="s">
        <v>508</v>
      </c>
      <c r="B21" s="133" t="s">
        <v>107</v>
      </c>
      <c r="C21" s="126" t="s">
        <v>753</v>
      </c>
      <c r="D21" s="285" t="s">
        <v>109</v>
      </c>
      <c r="E21" s="126"/>
      <c r="F21" s="146">
        <v>42856</v>
      </c>
      <c r="G21" s="146">
        <v>44682</v>
      </c>
      <c r="H21" s="288" t="s">
        <v>60</v>
      </c>
      <c r="I21" s="287">
        <v>120000</v>
      </c>
      <c r="J21" s="145" t="s">
        <v>110</v>
      </c>
      <c r="K21" s="126"/>
      <c r="L21" s="126"/>
      <c r="M21" s="145"/>
      <c r="N21" s="120"/>
      <c r="O21" s="120" t="s">
        <v>54</v>
      </c>
      <c r="P21" s="120"/>
      <c r="Q21" s="130" t="s">
        <v>1136</v>
      </c>
      <c r="R21" s="130" t="s">
        <v>1137</v>
      </c>
      <c r="S21" s="130" t="s">
        <v>1280</v>
      </c>
      <c r="T21" s="130" t="s">
        <v>1138</v>
      </c>
      <c r="U21" s="130"/>
      <c r="W21" s="267"/>
    </row>
    <row r="22" spans="1:23" ht="157.5" x14ac:dyDescent="0.25">
      <c r="A22" s="357"/>
      <c r="B22" s="133" t="s">
        <v>113</v>
      </c>
      <c r="C22" s="126" t="s">
        <v>114</v>
      </c>
      <c r="D22" s="290" t="s">
        <v>115</v>
      </c>
      <c r="E22" s="126"/>
      <c r="F22" s="146">
        <v>42856</v>
      </c>
      <c r="G22" s="146">
        <v>44682</v>
      </c>
      <c r="H22" s="145" t="s">
        <v>116</v>
      </c>
      <c r="I22" s="147">
        <v>10000</v>
      </c>
      <c r="J22" s="133" t="s">
        <v>514</v>
      </c>
      <c r="K22" s="126"/>
      <c r="L22" s="126"/>
      <c r="M22" s="145"/>
      <c r="N22" s="120" t="s">
        <v>54</v>
      </c>
      <c r="O22" s="120"/>
      <c r="P22" s="120"/>
      <c r="Q22" s="130" t="s">
        <v>1139</v>
      </c>
      <c r="R22" s="130" t="s">
        <v>1140</v>
      </c>
      <c r="S22" s="130" t="s">
        <v>1141</v>
      </c>
      <c r="T22" s="130" t="s">
        <v>1142</v>
      </c>
      <c r="U22" s="130"/>
      <c r="W22" s="267"/>
    </row>
    <row r="23" spans="1:23" ht="409.5" x14ac:dyDescent="0.25">
      <c r="A23" s="357"/>
      <c r="B23" s="133" t="s">
        <v>122</v>
      </c>
      <c r="C23" s="119" t="s">
        <v>123</v>
      </c>
      <c r="D23" s="285" t="s">
        <v>124</v>
      </c>
      <c r="E23" s="119"/>
      <c r="F23" s="146">
        <v>42856</v>
      </c>
      <c r="G23" s="146">
        <v>44682</v>
      </c>
      <c r="H23" s="285" t="s">
        <v>125</v>
      </c>
      <c r="I23" s="287">
        <v>350000</v>
      </c>
      <c r="J23" s="289" t="s">
        <v>519</v>
      </c>
      <c r="K23" s="119"/>
      <c r="L23" s="119"/>
      <c r="M23" s="145" t="s">
        <v>130</v>
      </c>
      <c r="N23" s="120"/>
      <c r="O23" s="120"/>
      <c r="P23" s="120" t="s">
        <v>54</v>
      </c>
      <c r="Q23" s="291" t="s">
        <v>1143</v>
      </c>
      <c r="R23" s="271" t="s">
        <v>1144</v>
      </c>
      <c r="S23" s="271" t="s">
        <v>1145</v>
      </c>
      <c r="T23" s="271" t="s">
        <v>791</v>
      </c>
      <c r="U23" s="271"/>
      <c r="W23" s="267"/>
    </row>
    <row r="24" spans="1:23" ht="252" x14ac:dyDescent="0.25">
      <c r="A24" s="357"/>
      <c r="B24" s="133" t="s">
        <v>132</v>
      </c>
      <c r="C24" s="119" t="s">
        <v>133</v>
      </c>
      <c r="D24" s="285" t="s">
        <v>134</v>
      </c>
      <c r="E24" s="119"/>
      <c r="F24" s="146">
        <v>42856</v>
      </c>
      <c r="G24" s="146">
        <v>44682</v>
      </c>
      <c r="H24" s="285" t="s">
        <v>125</v>
      </c>
      <c r="I24" s="287">
        <v>100000</v>
      </c>
      <c r="J24" s="289" t="s">
        <v>523</v>
      </c>
      <c r="K24" s="119"/>
      <c r="L24" s="119"/>
      <c r="M24" s="145" t="s">
        <v>138</v>
      </c>
      <c r="N24" s="120"/>
      <c r="O24" s="120"/>
      <c r="P24" s="120" t="s">
        <v>54</v>
      </c>
      <c r="Q24" s="271" t="s">
        <v>1146</v>
      </c>
      <c r="R24" s="271" t="s">
        <v>1147</v>
      </c>
      <c r="S24" s="271"/>
      <c r="T24" s="271" t="s">
        <v>791</v>
      </c>
      <c r="U24" s="271"/>
      <c r="W24" s="267"/>
    </row>
    <row r="25" spans="1:23" ht="126" x14ac:dyDescent="0.25">
      <c r="A25" s="357"/>
      <c r="B25" s="133" t="s">
        <v>139</v>
      </c>
      <c r="C25" s="119" t="s">
        <v>140</v>
      </c>
      <c r="D25" s="145" t="s">
        <v>141</v>
      </c>
      <c r="E25" s="119"/>
      <c r="F25" s="146">
        <v>42856</v>
      </c>
      <c r="G25" s="146">
        <v>44682</v>
      </c>
      <c r="H25" s="270" t="s">
        <v>60</v>
      </c>
      <c r="I25" s="147">
        <v>100000</v>
      </c>
      <c r="J25" s="289" t="s">
        <v>110</v>
      </c>
      <c r="K25" s="119"/>
      <c r="L25" s="119"/>
      <c r="M25" s="145"/>
      <c r="N25" s="120" t="s">
        <v>54</v>
      </c>
      <c r="O25" s="120"/>
      <c r="P25" s="120"/>
      <c r="Q25" s="271" t="s">
        <v>1148</v>
      </c>
      <c r="R25" s="271"/>
      <c r="S25" s="271" t="s">
        <v>1149</v>
      </c>
      <c r="T25" s="130" t="s">
        <v>1138</v>
      </c>
      <c r="U25" s="271"/>
      <c r="W25" s="267"/>
    </row>
    <row r="26" spans="1:23" ht="31.5" x14ac:dyDescent="0.25">
      <c r="A26" s="357"/>
      <c r="B26" s="133" t="s">
        <v>143</v>
      </c>
      <c r="C26" s="126" t="s">
        <v>1225</v>
      </c>
      <c r="D26" s="324"/>
      <c r="E26" s="119"/>
      <c r="F26" s="146"/>
      <c r="G26" s="146"/>
      <c r="H26" s="270"/>
      <c r="I26" s="147"/>
      <c r="J26" s="289"/>
      <c r="K26" s="119"/>
      <c r="L26" s="119"/>
      <c r="M26" s="145"/>
      <c r="N26" s="120"/>
      <c r="O26" s="120"/>
      <c r="P26" s="120"/>
      <c r="Q26" s="319"/>
      <c r="R26" s="271"/>
      <c r="S26" s="271"/>
      <c r="T26" s="320"/>
      <c r="U26" s="271"/>
      <c r="W26" s="267"/>
    </row>
    <row r="27" spans="1:23" ht="63" x14ac:dyDescent="0.25">
      <c r="A27" s="358" t="s">
        <v>529</v>
      </c>
      <c r="B27" s="133" t="s">
        <v>149</v>
      </c>
      <c r="C27" s="126" t="s">
        <v>150</v>
      </c>
      <c r="D27" s="285" t="s">
        <v>151</v>
      </c>
      <c r="E27" s="145"/>
      <c r="F27" s="146">
        <v>42856</v>
      </c>
      <c r="G27" s="146">
        <v>44682</v>
      </c>
      <c r="H27" s="286" t="s">
        <v>152</v>
      </c>
      <c r="I27" s="287">
        <v>11000000</v>
      </c>
      <c r="J27" s="145" t="s">
        <v>153</v>
      </c>
      <c r="K27" s="126"/>
      <c r="L27" s="126"/>
      <c r="M27" s="145"/>
      <c r="N27" s="120"/>
      <c r="O27" s="120"/>
      <c r="P27" s="120" t="s">
        <v>54</v>
      </c>
      <c r="Q27" s="130" t="s">
        <v>1150</v>
      </c>
      <c r="R27" s="130" t="s">
        <v>1151</v>
      </c>
      <c r="S27" s="130"/>
      <c r="T27" s="271" t="s">
        <v>1152</v>
      </c>
      <c r="U27" s="130"/>
      <c r="W27" s="267"/>
    </row>
    <row r="28" spans="1:23" ht="189" x14ac:dyDescent="0.25">
      <c r="A28" s="357"/>
      <c r="B28" s="133" t="s">
        <v>156</v>
      </c>
      <c r="C28" s="126" t="s">
        <v>157</v>
      </c>
      <c r="D28" s="285" t="s">
        <v>158</v>
      </c>
      <c r="E28" s="145"/>
      <c r="F28" s="146">
        <v>42856</v>
      </c>
      <c r="G28" s="146">
        <v>44682</v>
      </c>
      <c r="H28" s="286" t="s">
        <v>159</v>
      </c>
      <c r="I28" s="287">
        <v>5000000</v>
      </c>
      <c r="J28" s="145" t="s">
        <v>160</v>
      </c>
      <c r="K28" s="126"/>
      <c r="L28" s="126"/>
      <c r="M28" s="145"/>
      <c r="N28" s="120"/>
      <c r="O28" s="120"/>
      <c r="P28" s="120" t="s">
        <v>54</v>
      </c>
      <c r="Q28" s="130" t="s">
        <v>1153</v>
      </c>
      <c r="R28" s="130" t="s">
        <v>1154</v>
      </c>
      <c r="S28" s="130" t="s">
        <v>1155</v>
      </c>
      <c r="T28" s="130" t="s">
        <v>1156</v>
      </c>
      <c r="U28" s="130" t="s">
        <v>1157</v>
      </c>
      <c r="W28" s="267"/>
    </row>
    <row r="29" spans="1:23" ht="94.5" x14ac:dyDescent="0.25">
      <c r="A29" s="357"/>
      <c r="B29" s="133" t="s">
        <v>163</v>
      </c>
      <c r="C29" s="126" t="s">
        <v>164</v>
      </c>
      <c r="D29" s="292" t="s">
        <v>165</v>
      </c>
      <c r="E29" s="145"/>
      <c r="F29" s="146">
        <v>42856</v>
      </c>
      <c r="G29" s="146">
        <v>44682</v>
      </c>
      <c r="H29" s="293" t="s">
        <v>166</v>
      </c>
      <c r="I29" s="294">
        <v>50000</v>
      </c>
      <c r="J29" s="145" t="s">
        <v>167</v>
      </c>
      <c r="K29" s="126"/>
      <c r="L29" s="126"/>
      <c r="M29" s="145"/>
      <c r="N29" s="120"/>
      <c r="O29" s="120"/>
      <c r="P29" s="120" t="s">
        <v>54</v>
      </c>
      <c r="Q29" s="130" t="s">
        <v>1158</v>
      </c>
      <c r="R29" s="130" t="s">
        <v>1159</v>
      </c>
      <c r="S29" s="295"/>
      <c r="T29" s="130" t="s">
        <v>1160</v>
      </c>
      <c r="U29" s="295"/>
      <c r="W29" s="267"/>
    </row>
    <row r="30" spans="1:23" ht="409.5" x14ac:dyDescent="0.25">
      <c r="A30" s="357"/>
      <c r="B30" s="133" t="s">
        <v>170</v>
      </c>
      <c r="C30" s="126" t="s">
        <v>171</v>
      </c>
      <c r="D30" s="285" t="s">
        <v>172</v>
      </c>
      <c r="E30" s="289"/>
      <c r="F30" s="146">
        <v>42856</v>
      </c>
      <c r="G30" s="146">
        <v>44682</v>
      </c>
      <c r="H30" s="286" t="s">
        <v>173</v>
      </c>
      <c r="I30" s="287">
        <v>350000</v>
      </c>
      <c r="J30" s="289" t="s">
        <v>126</v>
      </c>
      <c r="K30" s="119"/>
      <c r="L30" s="119"/>
      <c r="M30" s="145" t="s">
        <v>176</v>
      </c>
      <c r="N30" s="120"/>
      <c r="O30" s="120"/>
      <c r="P30" s="120" t="s">
        <v>54</v>
      </c>
      <c r="Q30" s="271" t="s">
        <v>1161</v>
      </c>
      <c r="R30" s="271" t="s">
        <v>1162</v>
      </c>
      <c r="S30" s="271"/>
      <c r="T30" s="271" t="s">
        <v>791</v>
      </c>
      <c r="U30" s="271"/>
      <c r="W30" s="267"/>
    </row>
    <row r="31" spans="1:23" ht="267.75" x14ac:dyDescent="0.25">
      <c r="A31" s="357"/>
      <c r="B31" s="133" t="s">
        <v>177</v>
      </c>
      <c r="C31" s="126" t="s">
        <v>178</v>
      </c>
      <c r="D31" s="145" t="s">
        <v>179</v>
      </c>
      <c r="E31" s="289"/>
      <c r="F31" s="146">
        <v>42856</v>
      </c>
      <c r="G31" s="146">
        <v>44682</v>
      </c>
      <c r="H31" s="296" t="s">
        <v>793</v>
      </c>
      <c r="I31" s="147">
        <v>500000</v>
      </c>
      <c r="J31" s="289" t="s">
        <v>794</v>
      </c>
      <c r="K31" s="119"/>
      <c r="L31" s="119"/>
      <c r="M31" s="145" t="s">
        <v>548</v>
      </c>
      <c r="N31" s="120"/>
      <c r="O31" s="120"/>
      <c r="P31" s="120" t="s">
        <v>54</v>
      </c>
      <c r="Q31" s="271" t="s">
        <v>1163</v>
      </c>
      <c r="R31" s="271" t="s">
        <v>1164</v>
      </c>
      <c r="S31" s="271" t="s">
        <v>1165</v>
      </c>
      <c r="T31" s="271" t="s">
        <v>1166</v>
      </c>
      <c r="U31" s="271" t="s">
        <v>1167</v>
      </c>
      <c r="W31" s="267"/>
    </row>
    <row r="32" spans="1:23" ht="126" x14ac:dyDescent="0.25">
      <c r="A32" s="357"/>
      <c r="B32" s="133" t="s">
        <v>185</v>
      </c>
      <c r="C32" s="126" t="s">
        <v>186</v>
      </c>
      <c r="D32" s="145" t="s">
        <v>187</v>
      </c>
      <c r="E32" s="289"/>
      <c r="F32" s="146">
        <v>42856</v>
      </c>
      <c r="G32" s="146">
        <v>44166</v>
      </c>
      <c r="H32" s="286" t="s">
        <v>201</v>
      </c>
      <c r="I32" s="147">
        <v>10000</v>
      </c>
      <c r="J32" s="289" t="s">
        <v>189</v>
      </c>
      <c r="K32" s="119"/>
      <c r="L32" s="119"/>
      <c r="M32" s="145" t="s">
        <v>553</v>
      </c>
      <c r="N32" s="120"/>
      <c r="O32" s="120" t="s">
        <v>54</v>
      </c>
      <c r="P32" s="120"/>
      <c r="Q32" s="271" t="s">
        <v>1168</v>
      </c>
      <c r="R32" s="271" t="s">
        <v>1169</v>
      </c>
      <c r="S32" s="271" t="s">
        <v>1170</v>
      </c>
      <c r="T32" s="271" t="s">
        <v>552</v>
      </c>
      <c r="U32" s="271" t="s">
        <v>1171</v>
      </c>
      <c r="W32" s="267"/>
    </row>
    <row r="33" spans="1:23" ht="157.5" x14ac:dyDescent="0.25">
      <c r="A33" s="357"/>
      <c r="B33" s="133" t="s">
        <v>192</v>
      </c>
      <c r="C33" s="126" t="s">
        <v>193</v>
      </c>
      <c r="D33" s="285" t="s">
        <v>556</v>
      </c>
      <c r="E33" s="289"/>
      <c r="F33" s="146">
        <v>42856</v>
      </c>
      <c r="G33" s="297">
        <v>44166</v>
      </c>
      <c r="H33" s="286" t="s">
        <v>201</v>
      </c>
      <c r="I33" s="287">
        <v>15000</v>
      </c>
      <c r="J33" s="289" t="s">
        <v>202</v>
      </c>
      <c r="K33" s="119"/>
      <c r="L33" s="119"/>
      <c r="M33" s="145" t="s">
        <v>200</v>
      </c>
      <c r="N33" s="120"/>
      <c r="O33" s="120"/>
      <c r="P33" s="120" t="s">
        <v>54</v>
      </c>
      <c r="Q33" s="271" t="s">
        <v>805</v>
      </c>
      <c r="R33" s="271" t="s">
        <v>1172</v>
      </c>
      <c r="S33" s="271" t="s">
        <v>1173</v>
      </c>
      <c r="T33" s="271" t="s">
        <v>552</v>
      </c>
      <c r="U33" s="271"/>
      <c r="W33" s="267"/>
    </row>
    <row r="34" spans="1:23" ht="409.5" x14ac:dyDescent="0.25">
      <c r="A34" s="357"/>
      <c r="B34" s="133" t="s">
        <v>204</v>
      </c>
      <c r="C34" s="126" t="s">
        <v>560</v>
      </c>
      <c r="D34" s="285" t="s">
        <v>206</v>
      </c>
      <c r="E34" s="289"/>
      <c r="F34" s="146">
        <v>42856</v>
      </c>
      <c r="G34" s="297">
        <v>44562</v>
      </c>
      <c r="H34" s="286" t="s">
        <v>152</v>
      </c>
      <c r="I34" s="287">
        <v>4000000</v>
      </c>
      <c r="J34" s="289" t="s">
        <v>207</v>
      </c>
      <c r="K34" s="119"/>
      <c r="L34" s="119"/>
      <c r="M34" s="145" t="s">
        <v>809</v>
      </c>
      <c r="N34" s="120"/>
      <c r="O34" s="120"/>
      <c r="P34" s="120" t="s">
        <v>54</v>
      </c>
      <c r="Q34" s="271" t="s">
        <v>1281</v>
      </c>
      <c r="R34" s="271" t="s">
        <v>1174</v>
      </c>
      <c r="S34" s="271"/>
      <c r="T34" s="271" t="s">
        <v>1152</v>
      </c>
      <c r="U34" s="271"/>
      <c r="W34" s="267"/>
    </row>
    <row r="35" spans="1:23" ht="236.25" x14ac:dyDescent="0.25">
      <c r="A35" s="358" t="s">
        <v>562</v>
      </c>
      <c r="B35" s="133" t="s">
        <v>211</v>
      </c>
      <c r="C35" s="126" t="s">
        <v>565</v>
      </c>
      <c r="D35" s="136" t="s">
        <v>566</v>
      </c>
      <c r="E35" s="145"/>
      <c r="F35" s="146">
        <v>42856</v>
      </c>
      <c r="G35" s="146">
        <v>44682</v>
      </c>
      <c r="H35" s="145" t="s">
        <v>116</v>
      </c>
      <c r="I35" s="147">
        <v>0</v>
      </c>
      <c r="J35" s="145" t="s">
        <v>567</v>
      </c>
      <c r="K35" s="146"/>
      <c r="L35" s="146"/>
      <c r="M35" s="145" t="s">
        <v>218</v>
      </c>
      <c r="N35" s="120"/>
      <c r="O35" s="120"/>
      <c r="P35" s="120" t="s">
        <v>54</v>
      </c>
      <c r="Q35" s="130" t="s">
        <v>1175</v>
      </c>
      <c r="R35" s="130" t="s">
        <v>1176</v>
      </c>
      <c r="S35" s="130"/>
      <c r="T35" s="130" t="s">
        <v>1177</v>
      </c>
      <c r="U35" s="130" t="s">
        <v>1178</v>
      </c>
      <c r="W35" s="267"/>
    </row>
    <row r="36" spans="1:23" ht="409.5" x14ac:dyDescent="0.25">
      <c r="A36" s="357"/>
      <c r="B36" s="133" t="s">
        <v>219</v>
      </c>
      <c r="C36" s="126" t="s">
        <v>220</v>
      </c>
      <c r="D36" s="285" t="s">
        <v>221</v>
      </c>
      <c r="E36" s="145"/>
      <c r="F36" s="146">
        <v>42856</v>
      </c>
      <c r="G36" s="146">
        <v>44682</v>
      </c>
      <c r="H36" s="285" t="s">
        <v>222</v>
      </c>
      <c r="I36" s="287">
        <v>0</v>
      </c>
      <c r="J36" s="145" t="s">
        <v>228</v>
      </c>
      <c r="K36" s="145"/>
      <c r="L36" s="145"/>
      <c r="M36" s="145" t="s">
        <v>820</v>
      </c>
      <c r="N36" s="120"/>
      <c r="O36" s="120"/>
      <c r="P36" s="120" t="s">
        <v>54</v>
      </c>
      <c r="Q36" s="130" t="s">
        <v>1179</v>
      </c>
      <c r="R36" s="130" t="s">
        <v>1180</v>
      </c>
      <c r="S36" s="130" t="s">
        <v>1181</v>
      </c>
      <c r="T36" s="130" t="s">
        <v>1182</v>
      </c>
      <c r="U36" s="130" t="s">
        <v>1183</v>
      </c>
      <c r="W36" s="267"/>
    </row>
    <row r="37" spans="1:23" ht="236.25" x14ac:dyDescent="0.25">
      <c r="A37" s="357"/>
      <c r="B37" s="133" t="s">
        <v>230</v>
      </c>
      <c r="C37" s="130" t="s">
        <v>231</v>
      </c>
      <c r="D37" s="285" t="s">
        <v>172</v>
      </c>
      <c r="E37" s="145"/>
      <c r="F37" s="146">
        <v>42856</v>
      </c>
      <c r="G37" s="146">
        <v>44682</v>
      </c>
      <c r="H37" s="285" t="s">
        <v>232</v>
      </c>
      <c r="I37" s="287">
        <v>0</v>
      </c>
      <c r="J37" s="145" t="s">
        <v>575</v>
      </c>
      <c r="K37" s="146"/>
      <c r="L37" s="146"/>
      <c r="M37" s="145" t="s">
        <v>218</v>
      </c>
      <c r="N37" s="120" t="s">
        <v>54</v>
      </c>
      <c r="O37" s="120"/>
      <c r="P37" s="120"/>
      <c r="Q37" s="298" t="s">
        <v>1184</v>
      </c>
      <c r="R37" s="130" t="s">
        <v>1185</v>
      </c>
      <c r="S37" s="130" t="s">
        <v>1186</v>
      </c>
      <c r="T37" s="130"/>
      <c r="U37" s="130"/>
      <c r="W37" s="267"/>
    </row>
    <row r="38" spans="1:23" ht="141.75" x14ac:dyDescent="0.25">
      <c r="A38" s="357"/>
      <c r="B38" s="133" t="s">
        <v>236</v>
      </c>
      <c r="C38" s="130" t="s">
        <v>578</v>
      </c>
      <c r="D38" s="285" t="s">
        <v>179</v>
      </c>
      <c r="E38" s="145"/>
      <c r="F38" s="146">
        <v>42856</v>
      </c>
      <c r="G38" s="146">
        <v>44682</v>
      </c>
      <c r="H38" s="285" t="s">
        <v>232</v>
      </c>
      <c r="I38" s="287">
        <v>0</v>
      </c>
      <c r="J38" s="145" t="s">
        <v>238</v>
      </c>
      <c r="K38" s="146"/>
      <c r="L38" s="146"/>
      <c r="M38" s="145" t="s">
        <v>218</v>
      </c>
      <c r="N38" s="120"/>
      <c r="O38" s="120"/>
      <c r="P38" s="120" t="s">
        <v>54</v>
      </c>
      <c r="Q38" s="298" t="s">
        <v>1187</v>
      </c>
      <c r="R38" s="130" t="s">
        <v>1188</v>
      </c>
      <c r="S38" s="130"/>
      <c r="T38" s="130"/>
      <c r="U38" s="130"/>
      <c r="W38" s="267"/>
    </row>
    <row r="39" spans="1:23" ht="126" x14ac:dyDescent="0.25">
      <c r="A39" s="358" t="s">
        <v>579</v>
      </c>
      <c r="B39" s="133" t="s">
        <v>241</v>
      </c>
      <c r="C39" s="126" t="s">
        <v>581</v>
      </c>
      <c r="D39" s="285" t="s">
        <v>243</v>
      </c>
      <c r="E39" s="145"/>
      <c r="F39" s="146">
        <v>43466</v>
      </c>
      <c r="G39" s="146">
        <v>44013</v>
      </c>
      <c r="H39" s="286" t="s">
        <v>246</v>
      </c>
      <c r="I39" s="287">
        <v>8000</v>
      </c>
      <c r="J39" s="145" t="s">
        <v>582</v>
      </c>
      <c r="K39" s="146"/>
      <c r="L39" s="146"/>
      <c r="M39" s="145"/>
      <c r="N39" s="120" t="s">
        <v>54</v>
      </c>
      <c r="O39" s="120"/>
      <c r="P39" s="120"/>
      <c r="Q39" s="130" t="s">
        <v>1189</v>
      </c>
      <c r="R39" s="130"/>
      <c r="S39" s="130" t="s">
        <v>1190</v>
      </c>
      <c r="T39" s="130" t="s">
        <v>1191</v>
      </c>
      <c r="U39" s="130"/>
      <c r="W39" s="267"/>
    </row>
    <row r="40" spans="1:23" ht="330.75" x14ac:dyDescent="0.25">
      <c r="A40" s="357"/>
      <c r="B40" s="133" t="s">
        <v>247</v>
      </c>
      <c r="C40" s="126" t="s">
        <v>248</v>
      </c>
      <c r="D40" s="299" t="s">
        <v>249</v>
      </c>
      <c r="E40" s="145"/>
      <c r="F40" s="146">
        <v>42856</v>
      </c>
      <c r="G40" s="146">
        <v>44317</v>
      </c>
      <c r="H40" s="286" t="s">
        <v>250</v>
      </c>
      <c r="I40" s="287">
        <v>2000000</v>
      </c>
      <c r="J40" s="145" t="s">
        <v>588</v>
      </c>
      <c r="K40" s="145"/>
      <c r="L40" s="300"/>
      <c r="M40" s="145" t="s">
        <v>838</v>
      </c>
      <c r="N40" s="120"/>
      <c r="O40" s="120"/>
      <c r="P40" s="120" t="s">
        <v>54</v>
      </c>
      <c r="Q40" s="325" t="s">
        <v>1282</v>
      </c>
      <c r="R40" s="298" t="s">
        <v>1283</v>
      </c>
      <c r="S40" s="130"/>
      <c r="T40" s="130"/>
      <c r="U40" s="130"/>
      <c r="W40" s="267"/>
    </row>
    <row r="41" spans="1:23" ht="204.75" x14ac:dyDescent="0.25">
      <c r="A41" s="357"/>
      <c r="B41" s="133" t="s">
        <v>258</v>
      </c>
      <c r="C41" s="126" t="s">
        <v>259</v>
      </c>
      <c r="D41" s="299" t="s">
        <v>260</v>
      </c>
      <c r="E41" s="145"/>
      <c r="F41" s="146">
        <v>42856</v>
      </c>
      <c r="G41" s="146">
        <v>44682</v>
      </c>
      <c r="H41" s="286" t="s">
        <v>250</v>
      </c>
      <c r="I41" s="287">
        <v>0</v>
      </c>
      <c r="J41" s="287" t="s">
        <v>594</v>
      </c>
      <c r="K41" s="146"/>
      <c r="L41" s="146"/>
      <c r="M41" s="145" t="s">
        <v>846</v>
      </c>
      <c r="N41" s="120"/>
      <c r="O41" s="120" t="s">
        <v>54</v>
      </c>
      <c r="P41" s="120"/>
      <c r="Q41" s="321" t="s">
        <v>1193</v>
      </c>
      <c r="R41" s="298" t="s">
        <v>1192</v>
      </c>
      <c r="S41" s="130"/>
      <c r="T41" s="130"/>
      <c r="U41" s="130" t="s">
        <v>1194</v>
      </c>
      <c r="W41" s="267"/>
    </row>
    <row r="42" spans="1:23" ht="409.5" x14ac:dyDescent="0.25">
      <c r="A42" s="357"/>
      <c r="B42" s="133" t="s">
        <v>267</v>
      </c>
      <c r="C42" s="126" t="s">
        <v>268</v>
      </c>
      <c r="D42" s="145" t="s">
        <v>269</v>
      </c>
      <c r="E42" s="145"/>
      <c r="F42" s="146">
        <v>42856</v>
      </c>
      <c r="G42" s="146">
        <v>44682</v>
      </c>
      <c r="H42" s="146" t="s">
        <v>598</v>
      </c>
      <c r="I42" s="147">
        <v>0</v>
      </c>
      <c r="J42" s="145" t="s">
        <v>848</v>
      </c>
      <c r="K42" s="146"/>
      <c r="L42" s="146"/>
      <c r="M42" s="145" t="s">
        <v>218</v>
      </c>
      <c r="N42" s="120"/>
      <c r="O42" s="120"/>
      <c r="P42" s="120" t="s">
        <v>54</v>
      </c>
      <c r="Q42" s="130" t="s">
        <v>1195</v>
      </c>
      <c r="R42" s="130" t="s">
        <v>1196</v>
      </c>
      <c r="S42" s="130"/>
      <c r="T42" s="130" t="s">
        <v>1197</v>
      </c>
      <c r="U42" s="130"/>
      <c r="W42" s="267"/>
    </row>
    <row r="43" spans="1:23" ht="204.75" x14ac:dyDescent="0.25">
      <c r="A43" s="357"/>
      <c r="B43" s="133" t="s">
        <v>276</v>
      </c>
      <c r="C43" s="126" t="s">
        <v>277</v>
      </c>
      <c r="D43" s="290" t="s">
        <v>260</v>
      </c>
      <c r="E43" s="145"/>
      <c r="F43" s="146">
        <v>42856</v>
      </c>
      <c r="G43" s="146">
        <v>44682</v>
      </c>
      <c r="H43" s="145" t="s">
        <v>116</v>
      </c>
      <c r="I43" s="147">
        <v>4000000</v>
      </c>
      <c r="J43" s="145" t="s">
        <v>602</v>
      </c>
      <c r="K43" s="146"/>
      <c r="L43" s="146"/>
      <c r="M43" s="145"/>
      <c r="N43" s="120"/>
      <c r="O43" s="120"/>
      <c r="P43" s="120" t="s">
        <v>54</v>
      </c>
      <c r="Q43" s="130" t="s">
        <v>1198</v>
      </c>
      <c r="R43" s="130" t="s">
        <v>1199</v>
      </c>
      <c r="S43" s="130" t="s">
        <v>1200</v>
      </c>
      <c r="T43" s="130" t="s">
        <v>1201</v>
      </c>
      <c r="U43" s="130" t="s">
        <v>1202</v>
      </c>
      <c r="W43" s="267"/>
    </row>
    <row r="44" spans="1:23" ht="47.25" x14ac:dyDescent="0.25">
      <c r="A44" s="357"/>
      <c r="B44" s="133" t="s">
        <v>280</v>
      </c>
      <c r="C44" s="126" t="s">
        <v>861</v>
      </c>
      <c r="D44" s="290"/>
      <c r="E44" s="145"/>
      <c r="F44" s="146"/>
      <c r="G44" s="146"/>
      <c r="H44" s="145"/>
      <c r="I44" s="147"/>
      <c r="J44" s="145"/>
      <c r="K44" s="146"/>
      <c r="L44" s="146"/>
      <c r="M44" s="145"/>
      <c r="N44" s="120"/>
      <c r="O44" s="120"/>
      <c r="P44" s="120"/>
      <c r="Q44" s="130"/>
      <c r="R44" s="130"/>
      <c r="S44" s="130"/>
      <c r="T44" s="130"/>
      <c r="U44" s="130"/>
      <c r="W44" s="267"/>
    </row>
    <row r="45" spans="1:23" ht="267.75" x14ac:dyDescent="0.25">
      <c r="A45" s="357"/>
      <c r="B45" s="133" t="s">
        <v>285</v>
      </c>
      <c r="C45" s="126" t="s">
        <v>292</v>
      </c>
      <c r="D45" s="285" t="s">
        <v>287</v>
      </c>
      <c r="E45" s="145"/>
      <c r="F45" s="146">
        <v>42856</v>
      </c>
      <c r="G45" s="146">
        <v>44682</v>
      </c>
      <c r="H45" s="285" t="s">
        <v>291</v>
      </c>
      <c r="I45" s="287">
        <v>700000</v>
      </c>
      <c r="J45" s="145" t="s">
        <v>289</v>
      </c>
      <c r="K45" s="146"/>
      <c r="L45" s="146"/>
      <c r="M45" s="145"/>
      <c r="N45" s="120"/>
      <c r="O45" s="120"/>
      <c r="P45" s="120" t="s">
        <v>54</v>
      </c>
      <c r="Q45" s="130" t="s">
        <v>1203</v>
      </c>
      <c r="R45" s="130" t="s">
        <v>1204</v>
      </c>
      <c r="S45" s="130" t="s">
        <v>1205</v>
      </c>
      <c r="T45" s="130" t="s">
        <v>865</v>
      </c>
      <c r="U45" s="130"/>
      <c r="W45" s="267"/>
    </row>
    <row r="46" spans="1:23" ht="236.25" x14ac:dyDescent="0.25">
      <c r="A46" s="357"/>
      <c r="B46" s="133" t="s">
        <v>293</v>
      </c>
      <c r="C46" s="126" t="s">
        <v>294</v>
      </c>
      <c r="D46" s="145" t="s">
        <v>172</v>
      </c>
      <c r="E46" s="145"/>
      <c r="F46" s="146">
        <v>42856</v>
      </c>
      <c r="G46" s="146">
        <v>44682</v>
      </c>
      <c r="H46" s="286" t="s">
        <v>173</v>
      </c>
      <c r="I46" s="147">
        <v>350000</v>
      </c>
      <c r="J46" s="145" t="s">
        <v>866</v>
      </c>
      <c r="K46" s="146"/>
      <c r="L46" s="146"/>
      <c r="M46" s="145" t="s">
        <v>176</v>
      </c>
      <c r="N46" s="120"/>
      <c r="O46" s="120"/>
      <c r="P46" s="120" t="s">
        <v>54</v>
      </c>
      <c r="Q46" s="130" t="s">
        <v>1206</v>
      </c>
      <c r="R46" s="130" t="s">
        <v>1284</v>
      </c>
      <c r="S46" s="130" t="s">
        <v>1285</v>
      </c>
      <c r="T46" s="130" t="s">
        <v>1207</v>
      </c>
      <c r="U46" s="130" t="s">
        <v>1208</v>
      </c>
      <c r="W46" s="267"/>
    </row>
    <row r="47" spans="1:23" ht="78.75" x14ac:dyDescent="0.25">
      <c r="A47" s="357"/>
      <c r="B47" s="133" t="s">
        <v>298</v>
      </c>
      <c r="C47" s="130" t="s">
        <v>299</v>
      </c>
      <c r="D47" s="285" t="s">
        <v>615</v>
      </c>
      <c r="E47" s="145"/>
      <c r="F47" s="146">
        <v>42856</v>
      </c>
      <c r="G47" s="146">
        <v>44682</v>
      </c>
      <c r="H47" s="136" t="s">
        <v>873</v>
      </c>
      <c r="I47" s="287">
        <v>150000</v>
      </c>
      <c r="J47" s="126" t="s">
        <v>874</v>
      </c>
      <c r="K47" s="146"/>
      <c r="L47" s="146"/>
      <c r="M47" s="145"/>
      <c r="N47" s="120"/>
      <c r="O47" s="120" t="s">
        <v>54</v>
      </c>
      <c r="P47" s="120"/>
      <c r="Q47" s="136" t="s">
        <v>1286</v>
      </c>
      <c r="R47" s="130" t="s">
        <v>1210</v>
      </c>
      <c r="S47" s="136" t="s">
        <v>1209</v>
      </c>
      <c r="T47" s="130" t="s">
        <v>896</v>
      </c>
      <c r="U47" s="130"/>
      <c r="W47" s="267"/>
    </row>
    <row r="48" spans="1:23" ht="204.75" x14ac:dyDescent="0.25">
      <c r="A48" s="358" t="s">
        <v>617</v>
      </c>
      <c r="B48" s="133" t="s">
        <v>304</v>
      </c>
      <c r="C48" s="126" t="s">
        <v>305</v>
      </c>
      <c r="D48" s="285" t="s">
        <v>620</v>
      </c>
      <c r="E48" s="145"/>
      <c r="F48" s="146">
        <v>42856</v>
      </c>
      <c r="G48" s="146">
        <v>44682</v>
      </c>
      <c r="H48" s="145" t="s">
        <v>291</v>
      </c>
      <c r="I48" s="287">
        <v>150000</v>
      </c>
      <c r="J48" s="145" t="s">
        <v>308</v>
      </c>
      <c r="K48" s="146"/>
      <c r="L48" s="146"/>
      <c r="M48" s="145"/>
      <c r="N48" s="120"/>
      <c r="O48" s="120"/>
      <c r="P48" s="120" t="s">
        <v>54</v>
      </c>
      <c r="Q48" s="130" t="s">
        <v>1211</v>
      </c>
      <c r="R48" s="130" t="s">
        <v>1212</v>
      </c>
      <c r="S48" s="130"/>
      <c r="T48" s="130" t="s">
        <v>865</v>
      </c>
      <c r="U48" s="130"/>
      <c r="W48" s="267"/>
    </row>
    <row r="49" spans="1:23" ht="409.5" x14ac:dyDescent="0.25">
      <c r="A49" s="357"/>
      <c r="B49" s="272" t="s">
        <v>309</v>
      </c>
      <c r="C49" s="130" t="s">
        <v>625</v>
      </c>
      <c r="D49" s="299" t="s">
        <v>260</v>
      </c>
      <c r="E49" s="285"/>
      <c r="F49" s="286">
        <v>42856</v>
      </c>
      <c r="G49" s="286">
        <v>44682</v>
      </c>
      <c r="H49" s="285" t="s">
        <v>270</v>
      </c>
      <c r="I49" s="287">
        <v>0</v>
      </c>
      <c r="J49" s="285" t="s">
        <v>311</v>
      </c>
      <c r="K49" s="285"/>
      <c r="L49" s="285"/>
      <c r="M49" s="285" t="s">
        <v>878</v>
      </c>
      <c r="N49" s="120"/>
      <c r="O49" s="120" t="s">
        <v>54</v>
      </c>
      <c r="P49" s="120"/>
      <c r="Q49" s="130" t="s">
        <v>1213</v>
      </c>
      <c r="R49" s="130" t="s">
        <v>1214</v>
      </c>
      <c r="S49" s="130" t="s">
        <v>1215</v>
      </c>
      <c r="T49" s="130" t="s">
        <v>1216</v>
      </c>
      <c r="U49" s="130"/>
      <c r="W49" s="267"/>
    </row>
    <row r="50" spans="1:23" ht="157.5" x14ac:dyDescent="0.25">
      <c r="A50" s="357"/>
      <c r="B50" s="272" t="s">
        <v>314</v>
      </c>
      <c r="C50" s="130" t="s">
        <v>315</v>
      </c>
      <c r="D50" s="299" t="s">
        <v>260</v>
      </c>
      <c r="E50" s="285"/>
      <c r="F50" s="286">
        <v>42856</v>
      </c>
      <c r="G50" s="286">
        <v>44682</v>
      </c>
      <c r="H50" s="285" t="s">
        <v>250</v>
      </c>
      <c r="I50" s="287">
        <v>0</v>
      </c>
      <c r="J50" s="285" t="s">
        <v>629</v>
      </c>
      <c r="K50" s="286"/>
      <c r="L50" s="286"/>
      <c r="M50" s="285" t="s">
        <v>886</v>
      </c>
      <c r="N50" s="120"/>
      <c r="O50" s="120"/>
      <c r="P50" s="120" t="s">
        <v>54</v>
      </c>
      <c r="Q50" s="130" t="s">
        <v>1217</v>
      </c>
      <c r="R50" s="130" t="s">
        <v>1218</v>
      </c>
      <c r="S50" s="130"/>
      <c r="T50" s="130" t="s">
        <v>842</v>
      </c>
      <c r="U50" s="130"/>
      <c r="W50" s="267"/>
    </row>
    <row r="51" spans="1:23" ht="94.5" x14ac:dyDescent="0.25">
      <c r="A51" s="357"/>
      <c r="B51" s="133" t="s">
        <v>324</v>
      </c>
      <c r="C51" s="130" t="s">
        <v>325</v>
      </c>
      <c r="D51" s="299" t="s">
        <v>260</v>
      </c>
      <c r="E51" s="145"/>
      <c r="F51" s="146">
        <v>42856</v>
      </c>
      <c r="G51" s="146">
        <v>44682</v>
      </c>
      <c r="H51" s="145" t="s">
        <v>326</v>
      </c>
      <c r="I51" s="147" t="s">
        <v>1219</v>
      </c>
      <c r="J51" s="145" t="s">
        <v>1220</v>
      </c>
      <c r="K51" s="146"/>
      <c r="L51" s="146"/>
      <c r="M51" s="145" t="s">
        <v>893</v>
      </c>
      <c r="N51" s="120"/>
      <c r="O51" s="120"/>
      <c r="P51" s="120" t="s">
        <v>54</v>
      </c>
      <c r="Q51" s="130" t="s">
        <v>1221</v>
      </c>
      <c r="R51" s="130" t="s">
        <v>1222</v>
      </c>
      <c r="S51" s="130"/>
      <c r="T51" s="130" t="s">
        <v>896</v>
      </c>
      <c r="U51" s="130"/>
      <c r="W51" s="267"/>
    </row>
    <row r="52" spans="1:23" ht="220.5" x14ac:dyDescent="0.25">
      <c r="A52" s="357"/>
      <c r="B52" s="133" t="s">
        <v>704</v>
      </c>
      <c r="C52" s="126" t="s">
        <v>705</v>
      </c>
      <c r="D52" s="299" t="s">
        <v>706</v>
      </c>
      <c r="E52" s="145"/>
      <c r="F52" s="146">
        <v>43770</v>
      </c>
      <c r="G52" s="146">
        <v>44682</v>
      </c>
      <c r="H52" s="145" t="s">
        <v>707</v>
      </c>
      <c r="I52" s="147">
        <v>0</v>
      </c>
      <c r="J52" s="145" t="s">
        <v>898</v>
      </c>
      <c r="K52" s="146"/>
      <c r="L52" s="146"/>
      <c r="M52" s="145" t="s">
        <v>899</v>
      </c>
      <c r="N52" s="120"/>
      <c r="O52" s="120" t="s">
        <v>54</v>
      </c>
      <c r="P52" s="120"/>
      <c r="Q52" s="130" t="s">
        <v>1288</v>
      </c>
      <c r="R52" s="130" t="s">
        <v>1223</v>
      </c>
      <c r="S52" s="130" t="s">
        <v>1289</v>
      </c>
      <c r="T52" s="130" t="s">
        <v>1224</v>
      </c>
      <c r="U52" s="130"/>
      <c r="W52" s="267"/>
    </row>
    <row r="53" spans="1:23" ht="28.5" customHeight="1" x14ac:dyDescent="0.25">
      <c r="A53" s="482" t="s">
        <v>632</v>
      </c>
      <c r="B53" s="133" t="s">
        <v>331</v>
      </c>
      <c r="C53" s="126" t="s">
        <v>907</v>
      </c>
      <c r="D53" s="145"/>
      <c r="E53" s="145"/>
      <c r="F53" s="146"/>
      <c r="G53" s="146"/>
      <c r="H53" s="145"/>
      <c r="I53" s="147"/>
      <c r="J53" s="145"/>
      <c r="K53" s="146"/>
      <c r="L53" s="146"/>
      <c r="M53" s="145"/>
      <c r="N53" s="120"/>
      <c r="O53" s="120"/>
      <c r="P53" s="120"/>
      <c r="Q53" s="130"/>
      <c r="R53" s="130"/>
      <c r="S53" s="130"/>
      <c r="T53" s="130"/>
      <c r="U53" s="130"/>
      <c r="W53" s="267"/>
    </row>
    <row r="54" spans="1:23" ht="28.5" customHeight="1" x14ac:dyDescent="0.25">
      <c r="A54" s="483"/>
      <c r="B54" s="272" t="s">
        <v>339</v>
      </c>
      <c r="C54" s="126" t="s">
        <v>1225</v>
      </c>
      <c r="D54" s="285"/>
      <c r="E54" s="285"/>
      <c r="F54" s="286"/>
      <c r="G54" s="286"/>
      <c r="H54" s="285"/>
      <c r="I54" s="287"/>
      <c r="J54" s="285"/>
      <c r="K54" s="285"/>
      <c r="L54" s="285"/>
      <c r="M54" s="285"/>
      <c r="N54" s="120"/>
      <c r="O54" s="120"/>
      <c r="P54" s="120"/>
      <c r="Q54" s="130"/>
      <c r="R54" s="130"/>
      <c r="S54" s="130"/>
      <c r="T54" s="130"/>
      <c r="U54" s="130"/>
      <c r="W54" s="267"/>
    </row>
    <row r="55" spans="1:23" ht="31.5" x14ac:dyDescent="0.25">
      <c r="A55" s="483"/>
      <c r="B55" s="272" t="s">
        <v>347</v>
      </c>
      <c r="C55" s="126" t="s">
        <v>1226</v>
      </c>
      <c r="D55" s="285"/>
      <c r="E55" s="285"/>
      <c r="F55" s="286"/>
      <c r="G55" s="286"/>
      <c r="H55" s="285"/>
      <c r="I55" s="287"/>
      <c r="J55" s="285"/>
      <c r="K55" s="286"/>
      <c r="L55" s="286"/>
      <c r="M55" s="285"/>
      <c r="N55" s="120"/>
      <c r="O55" s="120"/>
      <c r="P55" s="120"/>
      <c r="Q55" s="130"/>
      <c r="R55" s="130"/>
      <c r="S55" s="130"/>
      <c r="T55" s="130"/>
      <c r="U55" s="130"/>
      <c r="W55" s="267"/>
    </row>
    <row r="56" spans="1:23" ht="173.25" x14ac:dyDescent="0.25">
      <c r="A56" s="483"/>
      <c r="B56" s="133" t="s">
        <v>356</v>
      </c>
      <c r="C56" s="126" t="s">
        <v>357</v>
      </c>
      <c r="D56" s="285" t="s">
        <v>358</v>
      </c>
      <c r="E56" s="145"/>
      <c r="F56" s="146">
        <v>42856</v>
      </c>
      <c r="G56" s="146">
        <v>44682</v>
      </c>
      <c r="H56" s="145" t="s">
        <v>99</v>
      </c>
      <c r="I56" s="287">
        <v>10000</v>
      </c>
      <c r="J56" s="145" t="s">
        <v>359</v>
      </c>
      <c r="K56" s="146"/>
      <c r="L56" s="146"/>
      <c r="M56" s="145"/>
      <c r="N56" s="120"/>
      <c r="O56" s="120"/>
      <c r="P56" s="120" t="s">
        <v>54</v>
      </c>
      <c r="Q56" s="130" t="s">
        <v>1227</v>
      </c>
      <c r="R56" s="130" t="s">
        <v>1228</v>
      </c>
      <c r="S56" s="130"/>
      <c r="T56" s="130" t="s">
        <v>1229</v>
      </c>
      <c r="U56" s="130"/>
      <c r="W56" s="267"/>
    </row>
    <row r="57" spans="1:23" ht="220.5" x14ac:dyDescent="0.25">
      <c r="A57" s="483"/>
      <c r="B57" s="133" t="s">
        <v>361</v>
      </c>
      <c r="C57" s="126" t="s">
        <v>362</v>
      </c>
      <c r="D57" s="285" t="s">
        <v>363</v>
      </c>
      <c r="E57" s="145"/>
      <c r="F57" s="146">
        <v>42856</v>
      </c>
      <c r="G57" s="146">
        <v>44682</v>
      </c>
      <c r="H57" s="145" t="s">
        <v>364</v>
      </c>
      <c r="I57" s="287">
        <v>30000</v>
      </c>
      <c r="J57" s="145" t="s">
        <v>652</v>
      </c>
      <c r="K57" s="146"/>
      <c r="L57" s="146"/>
      <c r="M57" s="145"/>
      <c r="N57" s="120"/>
      <c r="O57" s="120"/>
      <c r="P57" s="120" t="s">
        <v>54</v>
      </c>
      <c r="Q57" s="130" t="s">
        <v>1230</v>
      </c>
      <c r="R57" s="130" t="s">
        <v>1231</v>
      </c>
      <c r="S57" s="130" t="s">
        <v>1232</v>
      </c>
      <c r="T57" s="130" t="s">
        <v>552</v>
      </c>
      <c r="U57" s="130" t="s">
        <v>1233</v>
      </c>
      <c r="W57" s="267"/>
    </row>
    <row r="58" spans="1:23" ht="220.5" x14ac:dyDescent="0.25">
      <c r="A58" s="483"/>
      <c r="B58" s="133" t="s">
        <v>371</v>
      </c>
      <c r="C58" s="126" t="s">
        <v>372</v>
      </c>
      <c r="D58" s="285" t="s">
        <v>656</v>
      </c>
      <c r="E58" s="145"/>
      <c r="F58" s="146">
        <v>42856</v>
      </c>
      <c r="G58" s="146">
        <v>44682</v>
      </c>
      <c r="H58" s="145" t="s">
        <v>364</v>
      </c>
      <c r="I58" s="287">
        <v>75000</v>
      </c>
      <c r="J58" s="145" t="s">
        <v>925</v>
      </c>
      <c r="K58" s="146"/>
      <c r="L58" s="146"/>
      <c r="M58" s="145"/>
      <c r="N58" s="120"/>
      <c r="O58" s="120"/>
      <c r="P58" s="120" t="s">
        <v>54</v>
      </c>
      <c r="Q58" s="130" t="s">
        <v>1234</v>
      </c>
      <c r="R58" s="130" t="s">
        <v>1235</v>
      </c>
      <c r="S58" s="130" t="s">
        <v>1236</v>
      </c>
      <c r="T58" s="130" t="s">
        <v>552</v>
      </c>
      <c r="U58" s="130" t="s">
        <v>1237</v>
      </c>
      <c r="W58" s="267"/>
    </row>
    <row r="59" spans="1:23" ht="204.75" x14ac:dyDescent="0.25">
      <c r="A59" s="483"/>
      <c r="B59" s="133" t="s">
        <v>378</v>
      </c>
      <c r="C59" s="126" t="s">
        <v>932</v>
      </c>
      <c r="D59" s="145" t="s">
        <v>661</v>
      </c>
      <c r="E59" s="145"/>
      <c r="F59" s="146">
        <v>42856</v>
      </c>
      <c r="G59" s="146">
        <v>44682</v>
      </c>
      <c r="H59" s="145" t="s">
        <v>99</v>
      </c>
      <c r="I59" s="147">
        <v>65000</v>
      </c>
      <c r="J59" s="145" t="s">
        <v>930</v>
      </c>
      <c r="K59" s="146"/>
      <c r="L59" s="146"/>
      <c r="M59" s="145"/>
      <c r="N59" s="120"/>
      <c r="O59" s="120"/>
      <c r="P59" s="120" t="s">
        <v>54</v>
      </c>
      <c r="Q59" s="130" t="s">
        <v>1238</v>
      </c>
      <c r="R59" s="130" t="s">
        <v>1239</v>
      </c>
      <c r="S59" s="130"/>
      <c r="T59" s="130" t="s">
        <v>919</v>
      </c>
      <c r="U59" s="130"/>
      <c r="W59" s="267"/>
    </row>
    <row r="60" spans="1:23" ht="160.5" customHeight="1" x14ac:dyDescent="0.25">
      <c r="A60" s="483"/>
      <c r="B60" s="133" t="s">
        <v>385</v>
      </c>
      <c r="C60" s="126" t="s">
        <v>940</v>
      </c>
      <c r="D60" s="145" t="s">
        <v>941</v>
      </c>
      <c r="E60" s="145"/>
      <c r="F60" s="146">
        <v>42856</v>
      </c>
      <c r="G60" s="146">
        <v>44682</v>
      </c>
      <c r="H60" s="145" t="s">
        <v>389</v>
      </c>
      <c r="I60" s="147">
        <v>45000</v>
      </c>
      <c r="J60" s="145" t="s">
        <v>666</v>
      </c>
      <c r="K60" s="146"/>
      <c r="L60" s="146" t="s">
        <v>667</v>
      </c>
      <c r="M60" s="145"/>
      <c r="N60" s="120" t="s">
        <v>54</v>
      </c>
      <c r="O60" s="120"/>
      <c r="P60" s="120"/>
      <c r="Q60" s="130" t="s">
        <v>1240</v>
      </c>
      <c r="R60" s="130"/>
      <c r="S60" s="130" t="s">
        <v>1291</v>
      </c>
      <c r="T60" s="130" t="s">
        <v>1290</v>
      </c>
      <c r="U60" s="130"/>
      <c r="W60" s="267"/>
    </row>
    <row r="61" spans="1:23" ht="313.5" customHeight="1" x14ac:dyDescent="0.25">
      <c r="A61" s="483"/>
      <c r="B61" s="133" t="s">
        <v>390</v>
      </c>
      <c r="C61" s="126" t="s">
        <v>391</v>
      </c>
      <c r="D61" s="285" t="s">
        <v>392</v>
      </c>
      <c r="E61" s="145"/>
      <c r="F61" s="146">
        <v>42856</v>
      </c>
      <c r="G61" s="146">
        <v>44682</v>
      </c>
      <c r="H61" s="145" t="s">
        <v>364</v>
      </c>
      <c r="I61" s="287">
        <v>40000</v>
      </c>
      <c r="J61" s="145" t="s">
        <v>943</v>
      </c>
      <c r="K61" s="146"/>
      <c r="L61" s="146"/>
      <c r="M61" s="145"/>
      <c r="N61" s="120"/>
      <c r="O61" s="120"/>
      <c r="P61" s="120" t="s">
        <v>54</v>
      </c>
      <c r="Q61" s="130" t="s">
        <v>1241</v>
      </c>
      <c r="R61" s="130" t="s">
        <v>1242</v>
      </c>
      <c r="S61" s="130"/>
      <c r="T61" s="130" t="s">
        <v>552</v>
      </c>
      <c r="U61" s="130" t="s">
        <v>1243</v>
      </c>
      <c r="W61" s="267"/>
    </row>
    <row r="62" spans="1:23" ht="141.75" x14ac:dyDescent="0.25">
      <c r="A62" s="483"/>
      <c r="B62" s="272" t="s">
        <v>396</v>
      </c>
      <c r="C62" s="130" t="s">
        <v>397</v>
      </c>
      <c r="D62" s="285" t="s">
        <v>398</v>
      </c>
      <c r="E62" s="285"/>
      <c r="F62" s="286">
        <v>42856</v>
      </c>
      <c r="G62" s="286">
        <v>44682</v>
      </c>
      <c r="H62" s="285" t="s">
        <v>66</v>
      </c>
      <c r="I62" s="287">
        <v>60000</v>
      </c>
      <c r="J62" s="285" t="s">
        <v>948</v>
      </c>
      <c r="K62" s="286"/>
      <c r="L62" s="286"/>
      <c r="M62" s="285" t="s">
        <v>672</v>
      </c>
      <c r="N62" s="120"/>
      <c r="O62" s="120" t="s">
        <v>54</v>
      </c>
      <c r="P62" s="120"/>
      <c r="Q62" s="130" t="s">
        <v>1244</v>
      </c>
      <c r="R62" s="130" t="s">
        <v>1245</v>
      </c>
      <c r="S62" s="130" t="s">
        <v>1246</v>
      </c>
      <c r="T62" s="120" t="s">
        <v>490</v>
      </c>
      <c r="U62" s="130"/>
      <c r="W62" s="267"/>
    </row>
    <row r="63" spans="1:23" ht="220.5" x14ac:dyDescent="0.25">
      <c r="A63" s="483"/>
      <c r="B63" s="133" t="s">
        <v>401</v>
      </c>
      <c r="C63" s="126" t="s">
        <v>402</v>
      </c>
      <c r="D63" s="285" t="s">
        <v>403</v>
      </c>
      <c r="E63" s="145"/>
      <c r="F63" s="146">
        <v>42856</v>
      </c>
      <c r="G63" s="146">
        <v>44682</v>
      </c>
      <c r="H63" s="145" t="s">
        <v>953</v>
      </c>
      <c r="I63" s="287">
        <v>10000</v>
      </c>
      <c r="J63" s="145" t="s">
        <v>1247</v>
      </c>
      <c r="K63" s="146"/>
      <c r="L63" s="146"/>
      <c r="M63" s="145" t="s">
        <v>677</v>
      </c>
      <c r="N63" s="120"/>
      <c r="O63" s="120"/>
      <c r="P63" s="120" t="s">
        <v>54</v>
      </c>
      <c r="Q63" s="130" t="s">
        <v>1248</v>
      </c>
      <c r="R63" s="298" t="s">
        <v>1249</v>
      </c>
      <c r="S63" s="130"/>
      <c r="T63" s="130" t="s">
        <v>1250</v>
      </c>
      <c r="U63" s="130" t="s">
        <v>1251</v>
      </c>
      <c r="W63" s="267"/>
    </row>
    <row r="64" spans="1:23" ht="110.25" x14ac:dyDescent="0.25">
      <c r="A64" s="483"/>
      <c r="B64" s="133" t="s">
        <v>413</v>
      </c>
      <c r="C64" s="126" t="s">
        <v>959</v>
      </c>
      <c r="D64" s="285" t="s">
        <v>415</v>
      </c>
      <c r="E64" s="145"/>
      <c r="F64" s="146">
        <v>42856</v>
      </c>
      <c r="G64" s="146">
        <v>44682</v>
      </c>
      <c r="H64" s="145" t="s">
        <v>159</v>
      </c>
      <c r="I64" s="287">
        <v>400000</v>
      </c>
      <c r="J64" s="145" t="s">
        <v>957</v>
      </c>
      <c r="K64" s="146"/>
      <c r="L64" s="146"/>
      <c r="M64" s="145"/>
      <c r="N64" s="120"/>
      <c r="O64" s="120"/>
      <c r="P64" s="120" t="s">
        <v>54</v>
      </c>
      <c r="Q64" s="130" t="s">
        <v>1252</v>
      </c>
      <c r="R64" s="130" t="s">
        <v>1253</v>
      </c>
      <c r="S64" s="130"/>
      <c r="T64" s="130" t="s">
        <v>1254</v>
      </c>
      <c r="U64" s="130"/>
      <c r="W64" s="267"/>
    </row>
    <row r="65" spans="1:23" ht="285" customHeight="1" x14ac:dyDescent="0.25">
      <c r="A65" s="483"/>
      <c r="B65" s="265" t="s">
        <v>419</v>
      </c>
      <c r="C65" s="310" t="s">
        <v>424</v>
      </c>
      <c r="D65" s="311" t="s">
        <v>963</v>
      </c>
      <c r="E65" s="312"/>
      <c r="F65" s="313">
        <v>42856</v>
      </c>
      <c r="G65" s="313">
        <v>44682</v>
      </c>
      <c r="H65" s="312" t="s">
        <v>326</v>
      </c>
      <c r="I65" s="314">
        <v>25000</v>
      </c>
      <c r="J65" s="312" t="s">
        <v>964</v>
      </c>
      <c r="K65" s="313"/>
      <c r="L65" s="313"/>
      <c r="M65" s="312"/>
      <c r="N65" s="315"/>
      <c r="O65" s="315"/>
      <c r="P65" s="315" t="s">
        <v>54</v>
      </c>
      <c r="Q65" s="316" t="s">
        <v>1255</v>
      </c>
      <c r="R65" s="316" t="s">
        <v>1256</v>
      </c>
      <c r="S65" s="316"/>
      <c r="T65" s="316" t="s">
        <v>1254</v>
      </c>
      <c r="U65" s="316"/>
      <c r="W65" s="267"/>
    </row>
    <row r="66" spans="1:23" s="307" customFormat="1" ht="194.25" customHeight="1" x14ac:dyDescent="0.25">
      <c r="A66" s="483"/>
      <c r="B66" s="301" t="s">
        <v>425</v>
      </c>
      <c r="C66" s="302" t="s">
        <v>426</v>
      </c>
      <c r="D66" s="303" t="s">
        <v>427</v>
      </c>
      <c r="E66" s="304"/>
      <c r="F66" s="305">
        <v>42856</v>
      </c>
      <c r="G66" s="305">
        <v>44682</v>
      </c>
      <c r="H66" s="304" t="s">
        <v>326</v>
      </c>
      <c r="I66" s="306">
        <v>10000</v>
      </c>
      <c r="J66" s="304" t="s">
        <v>965</v>
      </c>
      <c r="K66" s="305"/>
      <c r="L66" s="305"/>
      <c r="M66" s="304"/>
      <c r="P66" s="307" t="s">
        <v>54</v>
      </c>
      <c r="Q66" s="308" t="s">
        <v>966</v>
      </c>
      <c r="R66" s="308" t="s">
        <v>1257</v>
      </c>
      <c r="S66" s="308"/>
      <c r="T66" s="308" t="s">
        <v>1258</v>
      </c>
      <c r="U66" s="308"/>
      <c r="W66" s="309"/>
    </row>
    <row r="67" spans="1:23" ht="173.25" x14ac:dyDescent="0.25">
      <c r="A67" s="483"/>
      <c r="B67" s="156" t="s">
        <v>432</v>
      </c>
      <c r="C67" s="119" t="s">
        <v>688</v>
      </c>
      <c r="D67" s="317" t="s">
        <v>689</v>
      </c>
      <c r="E67" s="289" t="s">
        <v>690</v>
      </c>
      <c r="F67" s="297">
        <v>42856</v>
      </c>
      <c r="G67" s="297">
        <v>44682</v>
      </c>
      <c r="H67" s="289" t="s">
        <v>66</v>
      </c>
      <c r="I67" s="318">
        <v>25000</v>
      </c>
      <c r="J67" s="289" t="s">
        <v>99</v>
      </c>
      <c r="K67" s="297"/>
      <c r="L67" s="297"/>
      <c r="M67" s="289"/>
      <c r="N67" s="120"/>
      <c r="O67" s="120" t="s">
        <v>54</v>
      </c>
      <c r="P67" s="120"/>
      <c r="Q67" s="119" t="s">
        <v>1259</v>
      </c>
      <c r="R67" s="119" t="s">
        <v>1260</v>
      </c>
      <c r="S67" s="119" t="s">
        <v>1292</v>
      </c>
      <c r="T67" s="119" t="s">
        <v>919</v>
      </c>
      <c r="U67" s="271"/>
      <c r="W67" s="267"/>
    </row>
    <row r="68" spans="1:23" ht="315" x14ac:dyDescent="0.25">
      <c r="A68" s="483"/>
      <c r="B68" s="133" t="s">
        <v>437</v>
      </c>
      <c r="C68" s="126" t="s">
        <v>976</v>
      </c>
      <c r="D68" s="145" t="s">
        <v>693</v>
      </c>
      <c r="E68" s="145"/>
      <c r="F68" s="146">
        <v>42856</v>
      </c>
      <c r="G68" s="146">
        <v>44682</v>
      </c>
      <c r="H68" s="145" t="s">
        <v>188</v>
      </c>
      <c r="I68" s="147">
        <v>0</v>
      </c>
      <c r="J68" s="145" t="s">
        <v>1261</v>
      </c>
      <c r="K68" s="146"/>
      <c r="L68" s="146"/>
      <c r="M68" s="145"/>
      <c r="N68" s="120"/>
      <c r="O68" s="120" t="s">
        <v>54</v>
      </c>
      <c r="P68" s="120"/>
      <c r="Q68" s="130" t="s">
        <v>1262</v>
      </c>
      <c r="R68" s="130" t="s">
        <v>1263</v>
      </c>
      <c r="S68" s="130" t="s">
        <v>1293</v>
      </c>
      <c r="T68" s="130" t="s">
        <v>552</v>
      </c>
      <c r="U68" s="130"/>
      <c r="W68" s="267"/>
    </row>
    <row r="69" spans="1:23" ht="126" x14ac:dyDescent="0.25">
      <c r="A69" s="483"/>
      <c r="B69" s="133" t="s">
        <v>697</v>
      </c>
      <c r="C69" s="126" t="s">
        <v>698</v>
      </c>
      <c r="D69" s="299" t="s">
        <v>982</v>
      </c>
      <c r="E69" s="145"/>
      <c r="F69" s="146">
        <v>43770</v>
      </c>
      <c r="G69" s="146">
        <v>44682</v>
      </c>
      <c r="H69" s="145" t="s">
        <v>700</v>
      </c>
      <c r="I69" s="147">
        <v>0</v>
      </c>
      <c r="J69" s="145" t="s">
        <v>983</v>
      </c>
      <c r="K69" s="146"/>
      <c r="L69" s="146"/>
      <c r="M69" s="145" t="s">
        <v>899</v>
      </c>
      <c r="N69" s="120"/>
      <c r="O69" s="120" t="s">
        <v>54</v>
      </c>
      <c r="P69" s="120"/>
      <c r="Q69" s="126" t="s">
        <v>1264</v>
      </c>
      <c r="R69" s="130" t="s">
        <v>1265</v>
      </c>
      <c r="S69" s="130" t="s">
        <v>1266</v>
      </c>
      <c r="T69" s="130"/>
      <c r="U69" s="130"/>
      <c r="W69" s="267"/>
    </row>
    <row r="70" spans="1:23" ht="173.25" x14ac:dyDescent="0.25">
      <c r="A70" s="483"/>
      <c r="B70" s="272" t="s">
        <v>984</v>
      </c>
      <c r="C70" s="126" t="s">
        <v>985</v>
      </c>
      <c r="D70" s="299" t="s">
        <v>398</v>
      </c>
      <c r="E70" s="145"/>
      <c r="F70" s="146">
        <v>42856</v>
      </c>
      <c r="G70" s="146">
        <v>44682</v>
      </c>
      <c r="H70" s="145" t="s">
        <v>66</v>
      </c>
      <c r="I70" s="147">
        <v>60000</v>
      </c>
      <c r="J70" s="145" t="s">
        <v>948</v>
      </c>
      <c r="K70" s="146"/>
      <c r="L70" s="146"/>
      <c r="M70" s="145" t="s">
        <v>1267</v>
      </c>
      <c r="N70" s="120"/>
      <c r="O70" s="120" t="s">
        <v>54</v>
      </c>
      <c r="P70" s="120"/>
      <c r="Q70" s="130" t="s">
        <v>1268</v>
      </c>
      <c r="R70" s="119" t="s">
        <v>1269</v>
      </c>
      <c r="S70" s="120"/>
      <c r="T70" s="120" t="s">
        <v>490</v>
      </c>
      <c r="U70" s="120"/>
      <c r="W70" s="267"/>
    </row>
    <row r="71" spans="1:23" ht="285" customHeight="1" x14ac:dyDescent="0.25">
      <c r="A71" s="483"/>
      <c r="B71" s="272" t="s">
        <v>988</v>
      </c>
      <c r="C71" s="126" t="s">
        <v>989</v>
      </c>
      <c r="D71" s="299" t="s">
        <v>990</v>
      </c>
      <c r="E71" s="145"/>
      <c r="F71" s="146">
        <v>44136</v>
      </c>
      <c r="G71" s="146">
        <v>44682</v>
      </c>
      <c r="H71" s="145" t="s">
        <v>66</v>
      </c>
      <c r="I71" s="147">
        <v>0</v>
      </c>
      <c r="J71" s="145" t="s">
        <v>991</v>
      </c>
      <c r="K71" s="146"/>
      <c r="L71" s="146"/>
      <c r="M71" s="145" t="s">
        <v>1267</v>
      </c>
      <c r="N71" s="120"/>
      <c r="O71" s="120"/>
      <c r="P71" s="120" t="s">
        <v>54</v>
      </c>
      <c r="Q71" s="119" t="s">
        <v>1270</v>
      </c>
      <c r="R71" s="119" t="s">
        <v>1271</v>
      </c>
      <c r="S71" s="120"/>
      <c r="T71" s="119" t="s">
        <v>1272</v>
      </c>
      <c r="U71" s="120"/>
      <c r="W71" s="267"/>
    </row>
    <row r="72" spans="1:23" ht="30" customHeight="1" x14ac:dyDescent="0.25">
      <c r="B72" s="273"/>
      <c r="L72" s="274"/>
      <c r="N72" s="120"/>
      <c r="O72" s="120"/>
      <c r="P72" s="120"/>
      <c r="Q72" s="120"/>
      <c r="R72" s="120"/>
      <c r="S72" s="120"/>
      <c r="T72" s="120"/>
      <c r="U72" s="120"/>
      <c r="W72" s="267"/>
    </row>
    <row r="73" spans="1:23" ht="30" customHeight="1" x14ac:dyDescent="0.25">
      <c r="A73" s="275" t="s">
        <v>443</v>
      </c>
      <c r="B73" s="276"/>
      <c r="C73" s="276"/>
      <c r="D73" s="276"/>
      <c r="E73" s="276"/>
      <c r="F73" s="276"/>
      <c r="G73" s="276"/>
      <c r="H73" s="276"/>
      <c r="I73" s="276"/>
      <c r="J73" s="276"/>
      <c r="K73" s="276"/>
      <c r="L73" s="277"/>
      <c r="M73" s="278"/>
      <c r="N73" s="120"/>
      <c r="O73" s="120"/>
      <c r="P73" s="120"/>
      <c r="Q73" s="127"/>
      <c r="R73" s="127"/>
      <c r="S73" s="127"/>
      <c r="T73" s="127"/>
      <c r="U73" s="127"/>
      <c r="W73" s="267"/>
    </row>
    <row r="74" spans="1:23" ht="30" customHeight="1" x14ac:dyDescent="0.25">
      <c r="A74" s="279"/>
      <c r="B74" s="280"/>
      <c r="C74" s="280"/>
      <c r="D74" s="281"/>
      <c r="E74" s="281"/>
      <c r="F74" s="281"/>
      <c r="G74" s="281"/>
      <c r="H74" s="281"/>
      <c r="I74" s="281"/>
      <c r="J74" s="281"/>
      <c r="K74" s="281"/>
      <c r="L74" s="281"/>
      <c r="M74" s="281"/>
      <c r="N74" s="120"/>
      <c r="O74" s="120"/>
      <c r="P74" s="120"/>
      <c r="Q74" s="127"/>
      <c r="R74" s="127"/>
      <c r="S74" s="127"/>
      <c r="T74" s="127"/>
      <c r="U74" s="127"/>
      <c r="W74" s="267"/>
    </row>
    <row r="75" spans="1:23" ht="30" customHeight="1" x14ac:dyDescent="0.25">
      <c r="A75" s="282" t="s">
        <v>444</v>
      </c>
      <c r="B75" s="283"/>
      <c r="C75" s="284">
        <f>COUNTA(C79:C84,C88:C96,C100:C108,C112:C120)</f>
        <v>0</v>
      </c>
      <c r="N75" s="120"/>
      <c r="O75" s="120"/>
      <c r="P75" s="120"/>
      <c r="Q75" s="127"/>
      <c r="R75" s="127"/>
      <c r="S75" s="127"/>
      <c r="T75" s="127"/>
      <c r="U75" s="127"/>
      <c r="W75" s="267"/>
    </row>
    <row r="76" spans="1:23" ht="30" customHeight="1" x14ac:dyDescent="0.25">
      <c r="N76" s="120"/>
      <c r="O76" s="120"/>
      <c r="P76" s="120"/>
      <c r="Q76" s="127"/>
      <c r="R76" s="127"/>
      <c r="S76" s="127"/>
      <c r="T76" s="127"/>
      <c r="U76" s="127"/>
      <c r="W76" s="267"/>
    </row>
    <row r="77" spans="1:23" ht="30" customHeight="1" x14ac:dyDescent="0.25">
      <c r="A77" s="458" t="s">
        <v>445</v>
      </c>
      <c r="B77" s="331" t="s">
        <v>12</v>
      </c>
      <c r="C77" s="331" t="s">
        <v>13</v>
      </c>
      <c r="D77" s="331" t="s">
        <v>14</v>
      </c>
      <c r="E77" s="331" t="s">
        <v>15</v>
      </c>
      <c r="F77" s="331" t="s">
        <v>16</v>
      </c>
      <c r="G77" s="331"/>
      <c r="H77" s="331" t="s">
        <v>17</v>
      </c>
      <c r="I77" s="331" t="s">
        <v>18</v>
      </c>
      <c r="J77" s="456" t="s">
        <v>19</v>
      </c>
      <c r="K77" s="456" t="s">
        <v>20</v>
      </c>
      <c r="L77" s="456"/>
      <c r="M77" s="456" t="s">
        <v>21</v>
      </c>
      <c r="N77" s="120"/>
      <c r="O77" s="120"/>
      <c r="P77" s="120"/>
      <c r="Q77" s="127"/>
      <c r="R77" s="127"/>
      <c r="S77" s="127"/>
      <c r="T77" s="127"/>
      <c r="U77" s="127"/>
      <c r="W77" s="267"/>
    </row>
    <row r="78" spans="1:23" ht="30" customHeight="1" x14ac:dyDescent="0.25">
      <c r="A78" s="459"/>
      <c r="B78" s="331"/>
      <c r="C78" s="331"/>
      <c r="D78" s="331"/>
      <c r="E78" s="331"/>
      <c r="F78" s="263" t="s">
        <v>44</v>
      </c>
      <c r="G78" s="263" t="s">
        <v>45</v>
      </c>
      <c r="H78" s="331"/>
      <c r="I78" s="331"/>
      <c r="J78" s="456"/>
      <c r="K78" s="100" t="s">
        <v>46</v>
      </c>
      <c r="L78" s="100" t="s">
        <v>47</v>
      </c>
      <c r="M78" s="456"/>
      <c r="N78" s="120"/>
      <c r="O78" s="120"/>
      <c r="P78" s="120"/>
      <c r="Q78" s="127"/>
      <c r="R78" s="127"/>
      <c r="S78" s="127"/>
      <c r="T78" s="127"/>
      <c r="U78" s="127"/>
      <c r="W78" s="267"/>
    </row>
    <row r="79" spans="1:23" ht="30" customHeight="1" x14ac:dyDescent="0.25">
      <c r="A79" s="272"/>
      <c r="B79" s="272"/>
      <c r="C79" s="130"/>
      <c r="D79" s="285"/>
      <c r="E79" s="285"/>
      <c r="F79" s="286"/>
      <c r="G79" s="286"/>
      <c r="H79" s="285"/>
      <c r="I79" s="287"/>
      <c r="J79" s="285"/>
      <c r="K79" s="286"/>
      <c r="L79" s="286"/>
      <c r="M79" s="285"/>
      <c r="N79" s="120"/>
      <c r="O79" s="120"/>
      <c r="P79" s="120"/>
      <c r="Q79" s="127"/>
      <c r="R79" s="127"/>
      <c r="S79" s="127"/>
      <c r="T79" s="127"/>
      <c r="U79" s="127"/>
      <c r="W79" s="267"/>
    </row>
    <row r="80" spans="1:23" ht="30" customHeight="1" x14ac:dyDescent="0.25">
      <c r="A80" s="272"/>
      <c r="B80" s="272"/>
      <c r="C80" s="130"/>
      <c r="D80" s="285"/>
      <c r="E80" s="130"/>
      <c r="F80" s="286"/>
      <c r="G80" s="286"/>
      <c r="H80" s="130"/>
      <c r="I80" s="130"/>
      <c r="J80" s="285"/>
      <c r="K80" s="130"/>
      <c r="L80" s="130"/>
      <c r="M80" s="130"/>
      <c r="N80" s="120"/>
      <c r="O80" s="120"/>
      <c r="P80" s="120"/>
      <c r="Q80" s="127"/>
      <c r="R80" s="127"/>
      <c r="S80" s="127"/>
      <c r="T80" s="127"/>
      <c r="U80" s="127"/>
      <c r="W80" s="267"/>
    </row>
    <row r="81" spans="1:23" ht="30" customHeight="1" x14ac:dyDescent="0.25">
      <c r="A81" s="133"/>
      <c r="B81" s="133"/>
      <c r="C81" s="126"/>
      <c r="D81" s="126"/>
      <c r="E81" s="126"/>
      <c r="F81" s="146"/>
      <c r="G81" s="146"/>
      <c r="H81" s="270"/>
      <c r="I81" s="147"/>
      <c r="J81" s="145"/>
      <c r="K81" s="126"/>
      <c r="L81" s="126"/>
      <c r="M81" s="145"/>
      <c r="N81" s="120"/>
      <c r="O81" s="120"/>
      <c r="P81" s="120"/>
      <c r="Q81" s="127"/>
      <c r="R81" s="127"/>
      <c r="S81" s="127"/>
      <c r="T81" s="127"/>
      <c r="U81" s="127"/>
      <c r="W81" s="267"/>
    </row>
    <row r="82" spans="1:23" ht="30" customHeight="1" x14ac:dyDescent="0.25">
      <c r="A82" s="133"/>
      <c r="B82" s="133"/>
      <c r="C82" s="126"/>
      <c r="D82" s="126"/>
      <c r="E82" s="126"/>
      <c r="F82" s="126"/>
      <c r="G82" s="126"/>
      <c r="H82" s="126"/>
      <c r="I82" s="126"/>
      <c r="J82" s="126"/>
      <c r="K82" s="126"/>
      <c r="L82" s="126"/>
      <c r="M82" s="126"/>
      <c r="N82" s="120"/>
      <c r="O82" s="120"/>
      <c r="P82" s="120"/>
      <c r="Q82" s="127"/>
      <c r="R82" s="127"/>
      <c r="S82" s="127"/>
      <c r="T82" s="127"/>
      <c r="U82" s="127"/>
      <c r="W82" s="267"/>
    </row>
    <row r="83" spans="1:23" ht="30" customHeight="1" x14ac:dyDescent="0.25">
      <c r="A83" s="133"/>
      <c r="B83" s="133"/>
      <c r="C83" s="126"/>
      <c r="D83" s="126"/>
      <c r="E83" s="126"/>
      <c r="F83" s="126"/>
      <c r="G83" s="126"/>
      <c r="H83" s="126"/>
      <c r="I83" s="126"/>
      <c r="J83" s="126"/>
      <c r="K83" s="126"/>
      <c r="L83" s="126"/>
      <c r="M83" s="126"/>
      <c r="N83" s="120"/>
      <c r="O83" s="120"/>
      <c r="P83" s="120"/>
      <c r="Q83" s="127"/>
      <c r="R83" s="127"/>
      <c r="S83" s="127"/>
      <c r="T83" s="127"/>
      <c r="U83" s="127"/>
      <c r="W83" s="267"/>
    </row>
    <row r="84" spans="1:23" ht="30" customHeight="1" x14ac:dyDescent="0.25">
      <c r="A84" s="133"/>
      <c r="B84" s="133"/>
      <c r="C84" s="126"/>
      <c r="D84" s="126"/>
      <c r="E84" s="126"/>
      <c r="F84" s="126"/>
      <c r="G84" s="126"/>
      <c r="H84" s="126"/>
      <c r="I84" s="126"/>
      <c r="J84" s="126"/>
      <c r="K84" s="126"/>
      <c r="L84" s="126"/>
      <c r="M84" s="126"/>
      <c r="N84" s="120"/>
      <c r="O84" s="120"/>
      <c r="P84" s="120"/>
      <c r="Q84" s="127"/>
      <c r="R84" s="127"/>
      <c r="S84" s="127"/>
      <c r="T84" s="127"/>
      <c r="U84" s="127"/>
      <c r="W84" s="267"/>
    </row>
    <row r="85" spans="1:23" ht="30" customHeight="1" x14ac:dyDescent="0.25">
      <c r="N85" s="120"/>
      <c r="O85" s="120"/>
      <c r="P85" s="120"/>
      <c r="Q85" s="127"/>
      <c r="R85" s="127"/>
      <c r="S85" s="127"/>
      <c r="T85" s="127"/>
      <c r="U85" s="127"/>
      <c r="W85" s="267"/>
    </row>
    <row r="86" spans="1:23" ht="30" customHeight="1" x14ac:dyDescent="0.25">
      <c r="A86" s="458" t="s">
        <v>445</v>
      </c>
      <c r="B86" s="331" t="s">
        <v>12</v>
      </c>
      <c r="C86" s="331" t="s">
        <v>13</v>
      </c>
      <c r="D86" s="331" t="s">
        <v>14</v>
      </c>
      <c r="E86" s="331" t="s">
        <v>15</v>
      </c>
      <c r="F86" s="331" t="s">
        <v>16</v>
      </c>
      <c r="G86" s="331"/>
      <c r="H86" s="331" t="s">
        <v>17</v>
      </c>
      <c r="I86" s="331" t="s">
        <v>18</v>
      </c>
      <c r="J86" s="331" t="s">
        <v>19</v>
      </c>
      <c r="K86" s="456" t="s">
        <v>20</v>
      </c>
      <c r="L86" s="456"/>
      <c r="M86" s="331" t="s">
        <v>21</v>
      </c>
      <c r="N86" s="120"/>
      <c r="O86" s="120"/>
      <c r="P86" s="120"/>
      <c r="Q86" s="127"/>
      <c r="R86" s="127"/>
      <c r="S86" s="127"/>
      <c r="T86" s="127"/>
      <c r="U86" s="127"/>
      <c r="W86" s="267"/>
    </row>
    <row r="87" spans="1:23" ht="30" customHeight="1" x14ac:dyDescent="0.25">
      <c r="A87" s="459"/>
      <c r="B87" s="331"/>
      <c r="C87" s="331"/>
      <c r="D87" s="331"/>
      <c r="E87" s="331"/>
      <c r="F87" s="263" t="s">
        <v>44</v>
      </c>
      <c r="G87" s="263" t="s">
        <v>45</v>
      </c>
      <c r="H87" s="331"/>
      <c r="I87" s="331"/>
      <c r="J87" s="331"/>
      <c r="K87" s="100" t="s">
        <v>46</v>
      </c>
      <c r="L87" s="100" t="s">
        <v>47</v>
      </c>
      <c r="M87" s="331"/>
      <c r="N87" s="120"/>
      <c r="O87" s="120"/>
      <c r="P87" s="120"/>
      <c r="Q87" s="127"/>
      <c r="R87" s="127"/>
      <c r="S87" s="127"/>
      <c r="T87" s="127"/>
      <c r="U87" s="127"/>
      <c r="W87" s="267"/>
    </row>
    <row r="88" spans="1:23" ht="30" customHeight="1" x14ac:dyDescent="0.25">
      <c r="A88" s="133" t="s">
        <v>446</v>
      </c>
      <c r="B88" s="133"/>
      <c r="C88" s="126"/>
      <c r="D88" s="126"/>
      <c r="E88" s="126"/>
      <c r="F88" s="126"/>
      <c r="G88" s="126"/>
      <c r="H88" s="126"/>
      <c r="I88" s="126"/>
      <c r="J88" s="119"/>
      <c r="K88" s="119"/>
      <c r="L88" s="119"/>
      <c r="M88" s="119"/>
      <c r="N88" s="120"/>
      <c r="O88" s="120"/>
      <c r="P88" s="120"/>
      <c r="Q88" s="127"/>
      <c r="R88" s="127"/>
      <c r="S88" s="127"/>
      <c r="T88" s="127"/>
      <c r="U88" s="127"/>
      <c r="W88" s="267"/>
    </row>
    <row r="89" spans="1:23" ht="30" customHeight="1" x14ac:dyDescent="0.25">
      <c r="A89" s="133"/>
      <c r="B89" s="133"/>
      <c r="C89" s="126"/>
      <c r="D89" s="126"/>
      <c r="E89" s="126"/>
      <c r="F89" s="126"/>
      <c r="G89" s="126"/>
      <c r="H89" s="126"/>
      <c r="I89" s="126"/>
      <c r="J89" s="126"/>
      <c r="K89" s="126"/>
      <c r="L89" s="126"/>
      <c r="M89" s="126"/>
      <c r="N89" s="120"/>
      <c r="O89" s="120"/>
      <c r="P89" s="120"/>
      <c r="Q89" s="127"/>
      <c r="R89" s="127"/>
      <c r="S89" s="127"/>
      <c r="T89" s="127"/>
      <c r="U89" s="127"/>
      <c r="W89" s="267"/>
    </row>
    <row r="90" spans="1:23" ht="30" customHeight="1" x14ac:dyDescent="0.25">
      <c r="A90" s="133"/>
      <c r="B90" s="133"/>
      <c r="C90" s="126"/>
      <c r="D90" s="126"/>
      <c r="E90" s="126"/>
      <c r="F90" s="126"/>
      <c r="G90" s="126"/>
      <c r="H90" s="126"/>
      <c r="I90" s="126"/>
      <c r="J90" s="126"/>
      <c r="K90" s="126"/>
      <c r="L90" s="126"/>
      <c r="M90" s="126"/>
      <c r="N90" s="120"/>
      <c r="O90" s="120"/>
      <c r="P90" s="120"/>
      <c r="Q90" s="127"/>
      <c r="R90" s="127"/>
      <c r="S90" s="127"/>
      <c r="T90" s="127"/>
      <c r="U90" s="127"/>
      <c r="W90" s="267"/>
    </row>
    <row r="91" spans="1:23" ht="30" customHeight="1" x14ac:dyDescent="0.25">
      <c r="A91" s="133"/>
      <c r="B91" s="133"/>
      <c r="C91" s="126"/>
      <c r="D91" s="126"/>
      <c r="E91" s="126"/>
      <c r="F91" s="126"/>
      <c r="G91" s="126"/>
      <c r="H91" s="126"/>
      <c r="I91" s="126"/>
      <c r="J91" s="126"/>
      <c r="K91" s="126"/>
      <c r="L91" s="126"/>
      <c r="M91" s="126"/>
      <c r="N91" s="120"/>
      <c r="O91" s="120"/>
      <c r="P91" s="120"/>
      <c r="Q91" s="127"/>
      <c r="R91" s="127"/>
      <c r="S91" s="127"/>
      <c r="T91" s="127"/>
      <c r="U91" s="127"/>
      <c r="W91" s="267"/>
    </row>
    <row r="92" spans="1:23" ht="30" customHeight="1" x14ac:dyDescent="0.25">
      <c r="A92" s="133"/>
      <c r="B92" s="133"/>
      <c r="C92" s="126"/>
      <c r="D92" s="126"/>
      <c r="E92" s="126"/>
      <c r="F92" s="126"/>
      <c r="G92" s="126"/>
      <c r="H92" s="126"/>
      <c r="I92" s="126"/>
      <c r="J92" s="126"/>
      <c r="K92" s="126"/>
      <c r="L92" s="126"/>
      <c r="M92" s="126"/>
      <c r="N92" s="120"/>
      <c r="O92" s="120"/>
      <c r="P92" s="120"/>
      <c r="Q92" s="127"/>
      <c r="R92" s="127"/>
      <c r="S92" s="127"/>
      <c r="T92" s="127"/>
      <c r="U92" s="127"/>
      <c r="W92" s="267"/>
    </row>
    <row r="93" spans="1:23" ht="30" customHeight="1" x14ac:dyDescent="0.25">
      <c r="A93" s="133"/>
      <c r="B93" s="133"/>
      <c r="C93" s="126"/>
      <c r="D93" s="126"/>
      <c r="E93" s="126"/>
      <c r="F93" s="126"/>
      <c r="G93" s="126"/>
      <c r="H93" s="126"/>
      <c r="I93" s="126"/>
      <c r="J93" s="126"/>
      <c r="K93" s="126"/>
      <c r="L93" s="126"/>
      <c r="M93" s="126"/>
      <c r="N93" s="120"/>
      <c r="O93" s="120"/>
      <c r="P93" s="120"/>
      <c r="Q93" s="127"/>
      <c r="R93" s="127"/>
      <c r="S93" s="127"/>
      <c r="T93" s="127"/>
      <c r="U93" s="127"/>
      <c r="W93" s="267"/>
    </row>
    <row r="94" spans="1:23" ht="30" customHeight="1" x14ac:dyDescent="0.25">
      <c r="A94" s="133"/>
      <c r="B94" s="133"/>
      <c r="C94" s="126"/>
      <c r="D94" s="126"/>
      <c r="E94" s="126"/>
      <c r="F94" s="126"/>
      <c r="G94" s="126"/>
      <c r="H94" s="126"/>
      <c r="I94" s="126"/>
      <c r="J94" s="126"/>
      <c r="K94" s="126"/>
      <c r="L94" s="126"/>
      <c r="M94" s="126"/>
      <c r="N94" s="120"/>
      <c r="O94" s="120"/>
      <c r="P94" s="120"/>
      <c r="Q94" s="127"/>
      <c r="R94" s="127"/>
      <c r="S94" s="127"/>
      <c r="T94" s="127"/>
      <c r="U94" s="127"/>
      <c r="W94" s="267"/>
    </row>
    <row r="95" spans="1:23" ht="30" customHeight="1" x14ac:dyDescent="0.25">
      <c r="A95" s="133"/>
      <c r="B95" s="133"/>
      <c r="C95" s="126"/>
      <c r="D95" s="126"/>
      <c r="E95" s="126"/>
      <c r="F95" s="126"/>
      <c r="G95" s="126"/>
      <c r="H95" s="126"/>
      <c r="I95" s="126"/>
      <c r="J95" s="126"/>
      <c r="K95" s="126"/>
      <c r="L95" s="126"/>
      <c r="M95" s="126"/>
      <c r="N95" s="120"/>
      <c r="O95" s="120"/>
      <c r="P95" s="120"/>
      <c r="Q95" s="127"/>
      <c r="R95" s="127"/>
      <c r="S95" s="127"/>
      <c r="T95" s="127"/>
      <c r="U95" s="127"/>
      <c r="W95" s="267"/>
    </row>
    <row r="96" spans="1:23" ht="30" customHeight="1" x14ac:dyDescent="0.25">
      <c r="A96" s="133"/>
      <c r="B96" s="133"/>
      <c r="C96" s="126"/>
      <c r="D96" s="126"/>
      <c r="E96" s="126"/>
      <c r="F96" s="126"/>
      <c r="G96" s="126"/>
      <c r="H96" s="126"/>
      <c r="I96" s="126"/>
      <c r="J96" s="126"/>
      <c r="K96" s="126"/>
      <c r="L96" s="126"/>
      <c r="M96" s="126"/>
      <c r="N96" s="120"/>
      <c r="O96" s="120"/>
      <c r="P96" s="120"/>
      <c r="Q96" s="127"/>
      <c r="R96" s="127"/>
      <c r="S96" s="127"/>
      <c r="T96" s="127"/>
      <c r="U96" s="127"/>
      <c r="W96" s="267"/>
    </row>
    <row r="97" spans="1:23" ht="30" customHeight="1" x14ac:dyDescent="0.25">
      <c r="N97" s="120"/>
      <c r="O97" s="120"/>
      <c r="P97" s="120"/>
      <c r="Q97" s="127"/>
      <c r="R97" s="127"/>
      <c r="S97" s="127"/>
      <c r="T97" s="127"/>
      <c r="U97" s="127"/>
      <c r="W97" s="267"/>
    </row>
    <row r="98" spans="1:23" ht="30" customHeight="1" x14ac:dyDescent="0.25">
      <c r="A98" s="458" t="s">
        <v>445</v>
      </c>
      <c r="B98" s="331" t="s">
        <v>12</v>
      </c>
      <c r="C98" s="331" t="s">
        <v>13</v>
      </c>
      <c r="D98" s="331" t="s">
        <v>14</v>
      </c>
      <c r="E98" s="331" t="s">
        <v>15</v>
      </c>
      <c r="F98" s="331" t="s">
        <v>16</v>
      </c>
      <c r="G98" s="331"/>
      <c r="H98" s="331" t="s">
        <v>17</v>
      </c>
      <c r="I98" s="331" t="s">
        <v>18</v>
      </c>
      <c r="J98" s="331" t="s">
        <v>19</v>
      </c>
      <c r="K98" s="456" t="s">
        <v>20</v>
      </c>
      <c r="L98" s="456"/>
      <c r="M98" s="331" t="s">
        <v>21</v>
      </c>
      <c r="N98" s="120"/>
      <c r="O98" s="120"/>
      <c r="P98" s="120"/>
      <c r="Q98" s="127"/>
      <c r="R98" s="127"/>
      <c r="S98" s="127"/>
      <c r="T98" s="127"/>
      <c r="U98" s="127"/>
      <c r="W98" s="267"/>
    </row>
    <row r="99" spans="1:23" ht="30" customHeight="1" x14ac:dyDescent="0.25">
      <c r="A99" s="459"/>
      <c r="B99" s="331"/>
      <c r="C99" s="331"/>
      <c r="D99" s="331"/>
      <c r="E99" s="331"/>
      <c r="F99" s="263" t="s">
        <v>44</v>
      </c>
      <c r="G99" s="263" t="s">
        <v>45</v>
      </c>
      <c r="H99" s="331"/>
      <c r="I99" s="331"/>
      <c r="J99" s="331"/>
      <c r="K99" s="100" t="s">
        <v>46</v>
      </c>
      <c r="L99" s="100" t="s">
        <v>47</v>
      </c>
      <c r="M99" s="331"/>
      <c r="N99" s="120"/>
      <c r="O99" s="120"/>
      <c r="P99" s="120"/>
      <c r="Q99" s="127"/>
      <c r="R99" s="127"/>
      <c r="S99" s="127"/>
      <c r="T99" s="127"/>
      <c r="U99" s="127"/>
      <c r="W99" s="267"/>
    </row>
    <row r="100" spans="1:23" ht="30" customHeight="1" x14ac:dyDescent="0.25">
      <c r="A100" s="133"/>
      <c r="B100" s="133"/>
      <c r="C100" s="126"/>
      <c r="D100" s="126"/>
      <c r="E100" s="126"/>
      <c r="F100" s="126"/>
      <c r="G100" s="126"/>
      <c r="H100" s="126"/>
      <c r="I100" s="126"/>
      <c r="J100" s="119"/>
      <c r="K100" s="119"/>
      <c r="L100" s="119"/>
      <c r="M100" s="119"/>
      <c r="N100" s="120"/>
      <c r="O100" s="120"/>
      <c r="P100" s="120"/>
      <c r="Q100" s="127"/>
      <c r="R100" s="127"/>
      <c r="S100" s="127"/>
      <c r="T100" s="127"/>
      <c r="U100" s="127"/>
      <c r="W100" s="267"/>
    </row>
    <row r="101" spans="1:23" ht="30" customHeight="1" x14ac:dyDescent="0.25">
      <c r="A101" s="133"/>
      <c r="B101" s="133"/>
      <c r="C101" s="126"/>
      <c r="D101" s="126"/>
      <c r="E101" s="126"/>
      <c r="F101" s="126"/>
      <c r="G101" s="126"/>
      <c r="H101" s="126"/>
      <c r="I101" s="126"/>
      <c r="J101" s="126"/>
      <c r="K101" s="126"/>
      <c r="L101" s="126"/>
      <c r="M101" s="126"/>
      <c r="N101" s="120"/>
      <c r="O101" s="120"/>
      <c r="P101" s="120"/>
      <c r="Q101" s="127"/>
      <c r="R101" s="127"/>
      <c r="S101" s="127"/>
      <c r="T101" s="127"/>
      <c r="U101" s="127"/>
      <c r="W101" s="267"/>
    </row>
    <row r="102" spans="1:23" ht="30" customHeight="1" x14ac:dyDescent="0.25">
      <c r="A102" s="133"/>
      <c r="B102" s="133"/>
      <c r="C102" s="126"/>
      <c r="D102" s="126"/>
      <c r="E102" s="126"/>
      <c r="F102" s="126"/>
      <c r="G102" s="126"/>
      <c r="H102" s="126"/>
      <c r="I102" s="126"/>
      <c r="J102" s="126"/>
      <c r="K102" s="126"/>
      <c r="L102" s="126"/>
      <c r="M102" s="126"/>
      <c r="N102" s="120"/>
      <c r="O102" s="120"/>
      <c r="P102" s="120"/>
      <c r="Q102" s="127"/>
      <c r="R102" s="127"/>
      <c r="S102" s="127"/>
      <c r="T102" s="127"/>
      <c r="U102" s="127"/>
      <c r="W102" s="267"/>
    </row>
    <row r="103" spans="1:23" ht="30" customHeight="1" x14ac:dyDescent="0.25">
      <c r="A103" s="133"/>
      <c r="B103" s="133"/>
      <c r="C103" s="126"/>
      <c r="D103" s="126"/>
      <c r="E103" s="126"/>
      <c r="F103" s="126"/>
      <c r="G103" s="126"/>
      <c r="H103" s="126"/>
      <c r="I103" s="126"/>
      <c r="J103" s="126"/>
      <c r="K103" s="126"/>
      <c r="L103" s="126"/>
      <c r="M103" s="126"/>
      <c r="N103" s="120"/>
      <c r="O103" s="120"/>
      <c r="P103" s="120"/>
      <c r="Q103" s="127"/>
      <c r="R103" s="127"/>
      <c r="S103" s="127"/>
      <c r="T103" s="127"/>
      <c r="U103" s="127"/>
      <c r="W103" s="267"/>
    </row>
    <row r="104" spans="1:23" ht="30" customHeight="1" x14ac:dyDescent="0.25">
      <c r="A104" s="133"/>
      <c r="B104" s="133"/>
      <c r="C104" s="126"/>
      <c r="D104" s="126"/>
      <c r="E104" s="126"/>
      <c r="F104" s="126"/>
      <c r="G104" s="126"/>
      <c r="H104" s="126"/>
      <c r="I104" s="126"/>
      <c r="J104" s="126"/>
      <c r="K104" s="126"/>
      <c r="L104" s="126"/>
      <c r="M104" s="126"/>
      <c r="N104" s="120"/>
      <c r="O104" s="120"/>
      <c r="P104" s="120"/>
      <c r="Q104" s="127"/>
      <c r="R104" s="127"/>
      <c r="S104" s="127"/>
      <c r="T104" s="127"/>
      <c r="U104" s="127"/>
      <c r="W104" s="267"/>
    </row>
    <row r="105" spans="1:23" ht="30" customHeight="1" x14ac:dyDescent="0.25">
      <c r="A105" s="133"/>
      <c r="B105" s="133"/>
      <c r="C105" s="126"/>
      <c r="D105" s="126"/>
      <c r="E105" s="126"/>
      <c r="F105" s="126"/>
      <c r="G105" s="126"/>
      <c r="H105" s="126"/>
      <c r="I105" s="126"/>
      <c r="J105" s="126"/>
      <c r="K105" s="126"/>
      <c r="L105" s="126"/>
      <c r="M105" s="126"/>
      <c r="N105" s="120"/>
      <c r="O105" s="120"/>
      <c r="P105" s="120"/>
      <c r="Q105" s="127"/>
      <c r="R105" s="127"/>
      <c r="S105" s="127"/>
      <c r="T105" s="127"/>
      <c r="U105" s="127"/>
      <c r="W105" s="267"/>
    </row>
    <row r="106" spans="1:23" ht="30" customHeight="1" x14ac:dyDescent="0.25">
      <c r="A106" s="133"/>
      <c r="B106" s="133"/>
      <c r="C106" s="126"/>
      <c r="D106" s="126"/>
      <c r="E106" s="126"/>
      <c r="F106" s="126"/>
      <c r="G106" s="126"/>
      <c r="H106" s="126"/>
      <c r="I106" s="126"/>
      <c r="J106" s="126"/>
      <c r="K106" s="126"/>
      <c r="L106" s="126"/>
      <c r="M106" s="126"/>
      <c r="N106" s="120"/>
      <c r="O106" s="120"/>
      <c r="P106" s="120"/>
      <c r="Q106" s="127"/>
      <c r="R106" s="127"/>
      <c r="S106" s="127"/>
      <c r="T106" s="127"/>
      <c r="U106" s="127"/>
      <c r="W106" s="267"/>
    </row>
    <row r="107" spans="1:23" ht="30" customHeight="1" x14ac:dyDescent="0.25">
      <c r="A107" s="133"/>
      <c r="B107" s="133"/>
      <c r="C107" s="126"/>
      <c r="D107" s="126"/>
      <c r="E107" s="126"/>
      <c r="F107" s="126"/>
      <c r="G107" s="126"/>
      <c r="H107" s="126"/>
      <c r="I107" s="126"/>
      <c r="J107" s="126"/>
      <c r="K107" s="126"/>
      <c r="L107" s="126"/>
      <c r="M107" s="126"/>
      <c r="N107" s="120"/>
      <c r="O107" s="120"/>
      <c r="P107" s="120"/>
      <c r="Q107" s="127"/>
      <c r="R107" s="127"/>
      <c r="S107" s="127"/>
      <c r="T107" s="127"/>
      <c r="U107" s="127"/>
      <c r="W107" s="267"/>
    </row>
    <row r="108" spans="1:23" ht="30" customHeight="1" x14ac:dyDescent="0.25">
      <c r="A108" s="133"/>
      <c r="B108" s="133"/>
      <c r="C108" s="126"/>
      <c r="D108" s="126"/>
      <c r="E108" s="126"/>
      <c r="F108" s="126"/>
      <c r="G108" s="126"/>
      <c r="H108" s="126"/>
      <c r="I108" s="126"/>
      <c r="J108" s="126"/>
      <c r="K108" s="126"/>
      <c r="L108" s="126"/>
      <c r="M108" s="126"/>
      <c r="N108" s="120"/>
      <c r="O108" s="120"/>
      <c r="P108" s="120"/>
      <c r="Q108" s="127"/>
      <c r="R108" s="127"/>
      <c r="S108" s="127"/>
      <c r="T108" s="127"/>
      <c r="U108" s="127"/>
      <c r="W108" s="267"/>
    </row>
    <row r="109" spans="1:23" ht="30" customHeight="1" x14ac:dyDescent="0.25">
      <c r="N109" s="120"/>
      <c r="O109" s="120"/>
      <c r="P109" s="120"/>
      <c r="Q109" s="127"/>
      <c r="R109" s="127"/>
      <c r="S109" s="127"/>
      <c r="T109" s="127"/>
      <c r="U109" s="127"/>
      <c r="W109" s="267"/>
    </row>
    <row r="110" spans="1:23" ht="30" customHeight="1" x14ac:dyDescent="0.25">
      <c r="A110" s="457" t="s">
        <v>447</v>
      </c>
      <c r="B110" s="331" t="s">
        <v>12</v>
      </c>
      <c r="C110" s="331" t="s">
        <v>13</v>
      </c>
      <c r="D110" s="331" t="s">
        <v>14</v>
      </c>
      <c r="E110" s="331" t="s">
        <v>15</v>
      </c>
      <c r="F110" s="331" t="s">
        <v>16</v>
      </c>
      <c r="G110" s="331"/>
      <c r="H110" s="331" t="s">
        <v>17</v>
      </c>
      <c r="I110" s="331" t="s">
        <v>18</v>
      </c>
      <c r="J110" s="331" t="s">
        <v>19</v>
      </c>
      <c r="K110" s="456" t="s">
        <v>20</v>
      </c>
      <c r="L110" s="456"/>
      <c r="M110" s="331" t="s">
        <v>21</v>
      </c>
      <c r="N110" s="120"/>
      <c r="O110" s="120"/>
      <c r="P110" s="120"/>
      <c r="Q110" s="127"/>
      <c r="R110" s="127"/>
      <c r="S110" s="127"/>
      <c r="T110" s="127"/>
      <c r="U110" s="127"/>
      <c r="W110" s="267"/>
    </row>
    <row r="111" spans="1:23" ht="30" customHeight="1" x14ac:dyDescent="0.25">
      <c r="A111" s="457"/>
      <c r="B111" s="331"/>
      <c r="C111" s="331"/>
      <c r="D111" s="331"/>
      <c r="E111" s="331"/>
      <c r="F111" s="263" t="s">
        <v>44</v>
      </c>
      <c r="G111" s="263" t="s">
        <v>45</v>
      </c>
      <c r="H111" s="331"/>
      <c r="I111" s="331"/>
      <c r="J111" s="331"/>
      <c r="K111" s="100" t="s">
        <v>46</v>
      </c>
      <c r="L111" s="100" t="s">
        <v>47</v>
      </c>
      <c r="M111" s="331"/>
      <c r="N111" s="120"/>
      <c r="O111" s="120"/>
      <c r="P111" s="120"/>
      <c r="Q111" s="127"/>
      <c r="R111" s="127"/>
      <c r="S111" s="127"/>
      <c r="T111" s="127"/>
      <c r="U111" s="127"/>
      <c r="W111" s="267"/>
    </row>
    <row r="112" spans="1:23" ht="30" customHeight="1" x14ac:dyDescent="0.25">
      <c r="A112" s="133"/>
      <c r="B112" s="133"/>
      <c r="C112" s="126"/>
      <c r="D112" s="126"/>
      <c r="E112" s="126"/>
      <c r="F112" s="126"/>
      <c r="G112" s="126"/>
      <c r="H112" s="126"/>
      <c r="I112" s="126"/>
      <c r="J112" s="119"/>
      <c r="K112" s="119"/>
      <c r="L112" s="119"/>
      <c r="M112" s="119"/>
      <c r="N112" s="120"/>
      <c r="O112" s="120"/>
      <c r="P112" s="120"/>
      <c r="Q112" s="127"/>
      <c r="R112" s="127"/>
      <c r="S112" s="127"/>
      <c r="T112" s="127"/>
      <c r="U112" s="127"/>
      <c r="W112" s="267"/>
    </row>
    <row r="113" spans="1:23" ht="30" customHeight="1" x14ac:dyDescent="0.25">
      <c r="A113" s="133"/>
      <c r="B113" s="133"/>
      <c r="C113" s="126"/>
      <c r="D113" s="126"/>
      <c r="E113" s="126"/>
      <c r="F113" s="126"/>
      <c r="G113" s="126"/>
      <c r="H113" s="126"/>
      <c r="I113" s="126"/>
      <c r="J113" s="126"/>
      <c r="K113" s="126"/>
      <c r="L113" s="126"/>
      <c r="M113" s="126"/>
      <c r="N113" s="120"/>
      <c r="O113" s="120"/>
      <c r="P113" s="120"/>
      <c r="Q113" s="127"/>
      <c r="R113" s="127"/>
      <c r="S113" s="127"/>
      <c r="T113" s="127"/>
      <c r="U113" s="127"/>
      <c r="W113" s="267"/>
    </row>
    <row r="114" spans="1:23" ht="30" customHeight="1" x14ac:dyDescent="0.25">
      <c r="A114" s="133"/>
      <c r="B114" s="133"/>
      <c r="C114" s="126"/>
      <c r="D114" s="126"/>
      <c r="E114" s="126"/>
      <c r="F114" s="126"/>
      <c r="G114" s="126"/>
      <c r="H114" s="126"/>
      <c r="I114" s="126"/>
      <c r="J114" s="126"/>
      <c r="K114" s="126"/>
      <c r="L114" s="126"/>
      <c r="M114" s="126"/>
      <c r="N114" s="120"/>
      <c r="O114" s="120"/>
      <c r="P114" s="120"/>
      <c r="Q114" s="127"/>
      <c r="R114" s="127"/>
      <c r="S114" s="127"/>
      <c r="T114" s="127"/>
      <c r="U114" s="127"/>
      <c r="W114" s="267"/>
    </row>
    <row r="115" spans="1:23" ht="30" customHeight="1" x14ac:dyDescent="0.25">
      <c r="A115" s="133"/>
      <c r="B115" s="133"/>
      <c r="C115" s="126"/>
      <c r="D115" s="126"/>
      <c r="E115" s="126"/>
      <c r="F115" s="126"/>
      <c r="G115" s="126"/>
      <c r="H115" s="126"/>
      <c r="I115" s="126"/>
      <c r="J115" s="126"/>
      <c r="K115" s="126"/>
      <c r="L115" s="126"/>
      <c r="M115" s="126"/>
      <c r="N115" s="120"/>
      <c r="O115" s="120"/>
      <c r="P115" s="120"/>
      <c r="Q115" s="127"/>
      <c r="R115" s="127"/>
      <c r="S115" s="127"/>
      <c r="T115" s="127"/>
      <c r="U115" s="127"/>
      <c r="W115" s="267"/>
    </row>
    <row r="116" spans="1:23" ht="30" customHeight="1" x14ac:dyDescent="0.25">
      <c r="A116" s="133"/>
      <c r="B116" s="133"/>
      <c r="C116" s="126"/>
      <c r="D116" s="126"/>
      <c r="E116" s="126"/>
      <c r="F116" s="126"/>
      <c r="G116" s="126"/>
      <c r="H116" s="126"/>
      <c r="I116" s="126"/>
      <c r="J116" s="126"/>
      <c r="K116" s="126"/>
      <c r="L116" s="126"/>
      <c r="M116" s="126"/>
      <c r="N116" s="120"/>
      <c r="O116" s="120"/>
      <c r="P116" s="120"/>
      <c r="Q116" s="127"/>
      <c r="R116" s="127"/>
      <c r="S116" s="127"/>
      <c r="T116" s="127"/>
      <c r="U116" s="127"/>
      <c r="W116" s="267"/>
    </row>
    <row r="117" spans="1:23" ht="30" customHeight="1" x14ac:dyDescent="0.25">
      <c r="A117" s="133"/>
      <c r="B117" s="133"/>
      <c r="C117" s="126"/>
      <c r="D117" s="126"/>
      <c r="E117" s="126"/>
      <c r="F117" s="126"/>
      <c r="G117" s="126"/>
      <c r="H117" s="126"/>
      <c r="I117" s="126"/>
      <c r="J117" s="126"/>
      <c r="K117" s="126"/>
      <c r="L117" s="126"/>
      <c r="M117" s="126"/>
      <c r="N117" s="120"/>
      <c r="O117" s="120"/>
      <c r="P117" s="120"/>
      <c r="Q117" s="127"/>
      <c r="R117" s="127"/>
      <c r="S117" s="127"/>
      <c r="T117" s="127"/>
      <c r="U117" s="127"/>
      <c r="W117" s="267"/>
    </row>
    <row r="118" spans="1:23" ht="30" customHeight="1" x14ac:dyDescent="0.25">
      <c r="A118" s="133"/>
      <c r="B118" s="133"/>
      <c r="C118" s="126"/>
      <c r="D118" s="126"/>
      <c r="E118" s="126"/>
      <c r="F118" s="126"/>
      <c r="G118" s="126"/>
      <c r="H118" s="126"/>
      <c r="I118" s="126"/>
      <c r="J118" s="126"/>
      <c r="K118" s="126"/>
      <c r="L118" s="126"/>
      <c r="M118" s="126"/>
      <c r="N118" s="120"/>
      <c r="O118" s="120"/>
      <c r="P118" s="120"/>
      <c r="Q118" s="127"/>
      <c r="R118" s="127"/>
      <c r="S118" s="127"/>
      <c r="T118" s="127"/>
      <c r="U118" s="127"/>
      <c r="W118" s="267"/>
    </row>
    <row r="119" spans="1:23" ht="30" customHeight="1" x14ac:dyDescent="0.25">
      <c r="A119" s="133"/>
      <c r="B119" s="133"/>
      <c r="C119" s="126"/>
      <c r="D119" s="126"/>
      <c r="E119" s="126"/>
      <c r="F119" s="126"/>
      <c r="G119" s="126"/>
      <c r="H119" s="126"/>
      <c r="I119" s="126"/>
      <c r="J119" s="126"/>
      <c r="K119" s="126"/>
      <c r="L119" s="126"/>
      <c r="M119" s="126"/>
      <c r="N119" s="120"/>
      <c r="O119" s="120"/>
      <c r="P119" s="120"/>
      <c r="Q119" s="127"/>
      <c r="R119" s="127"/>
      <c r="S119" s="127"/>
      <c r="T119" s="127"/>
      <c r="U119" s="127"/>
      <c r="W119" s="267"/>
    </row>
    <row r="120" spans="1:23" ht="30" customHeight="1" x14ac:dyDescent="0.25">
      <c r="A120" s="133"/>
      <c r="B120" s="133"/>
      <c r="C120" s="126"/>
      <c r="D120" s="126"/>
      <c r="E120" s="126"/>
      <c r="F120" s="126"/>
      <c r="G120" s="126"/>
      <c r="H120" s="126"/>
      <c r="I120" s="126"/>
      <c r="J120" s="126"/>
      <c r="K120" s="126"/>
      <c r="L120" s="126"/>
      <c r="M120" s="126"/>
      <c r="N120" s="120"/>
      <c r="O120" s="120"/>
      <c r="P120" s="120"/>
      <c r="Q120" s="127"/>
      <c r="R120" s="127"/>
      <c r="S120" s="127"/>
      <c r="T120" s="127"/>
      <c r="U120" s="127"/>
      <c r="W120" s="267"/>
    </row>
    <row r="121" spans="1:23" ht="30" customHeight="1" x14ac:dyDescent="0.25">
      <c r="A121" s="266"/>
      <c r="B121" s="266"/>
      <c r="C121" s="266"/>
      <c r="D121" s="266"/>
      <c r="E121" s="266"/>
      <c r="F121" s="266"/>
      <c r="G121" s="266"/>
      <c r="H121" s="266"/>
      <c r="I121" s="266"/>
      <c r="J121" s="266"/>
      <c r="K121" s="266"/>
      <c r="L121" s="266"/>
      <c r="M121" s="266"/>
      <c r="N121" s="120"/>
      <c r="O121" s="120"/>
      <c r="P121" s="120"/>
      <c r="Q121" s="127"/>
      <c r="R121" s="127"/>
      <c r="S121" s="127"/>
      <c r="T121" s="127"/>
      <c r="U121" s="127"/>
      <c r="W121" s="267"/>
    </row>
    <row r="122" spans="1:23" ht="30" customHeight="1" x14ac:dyDescent="0.25">
      <c r="A122" s="266"/>
      <c r="B122" s="266"/>
      <c r="C122" s="266"/>
      <c r="D122" s="266"/>
      <c r="E122" s="266"/>
      <c r="F122" s="266"/>
      <c r="G122" s="266"/>
      <c r="H122" s="266"/>
      <c r="I122" s="266"/>
      <c r="J122" s="266"/>
      <c r="K122" s="266"/>
      <c r="L122" s="266"/>
      <c r="M122" s="266"/>
      <c r="N122" s="120"/>
      <c r="O122" s="120"/>
      <c r="P122" s="120"/>
      <c r="Q122" s="127"/>
      <c r="R122" s="127"/>
      <c r="S122" s="127"/>
      <c r="T122" s="127"/>
      <c r="U122" s="127"/>
      <c r="W122" s="267"/>
    </row>
    <row r="123" spans="1:23" ht="30" customHeight="1" x14ac:dyDescent="0.25">
      <c r="N123" s="120"/>
      <c r="O123" s="120"/>
      <c r="P123" s="120"/>
      <c r="Q123" s="127"/>
      <c r="R123" s="127"/>
      <c r="S123" s="127"/>
      <c r="T123" s="127"/>
      <c r="U123" s="127"/>
      <c r="W123" s="267"/>
    </row>
    <row r="124" spans="1:23" ht="30" customHeight="1" x14ac:dyDescent="0.25">
      <c r="N124" s="120"/>
      <c r="O124" s="120"/>
      <c r="P124" s="120"/>
      <c r="Q124" s="127"/>
      <c r="R124" s="127"/>
      <c r="S124" s="127"/>
      <c r="T124" s="127"/>
      <c r="U124" s="127"/>
      <c r="W124" s="267"/>
    </row>
    <row r="125" spans="1:23" ht="30" customHeight="1" x14ac:dyDescent="0.25">
      <c r="N125" s="120"/>
      <c r="O125" s="120"/>
      <c r="P125" s="120"/>
      <c r="Q125" s="127"/>
      <c r="R125" s="127"/>
      <c r="S125" s="127"/>
      <c r="T125" s="127"/>
      <c r="U125" s="127"/>
      <c r="W125" s="267"/>
    </row>
    <row r="126" spans="1:23" ht="30" customHeight="1" x14ac:dyDescent="0.25">
      <c r="N126" s="120"/>
      <c r="O126" s="120"/>
      <c r="P126" s="120"/>
      <c r="Q126" s="127"/>
      <c r="R126" s="127"/>
      <c r="S126" s="127"/>
      <c r="T126" s="127"/>
      <c r="U126" s="127"/>
      <c r="W126" s="267"/>
    </row>
    <row r="127" spans="1:23" ht="30" customHeight="1" x14ac:dyDescent="0.25">
      <c r="N127" s="120"/>
      <c r="O127" s="120"/>
      <c r="P127" s="120"/>
      <c r="Q127" s="127"/>
      <c r="R127" s="127"/>
      <c r="S127" s="127"/>
      <c r="T127" s="127"/>
      <c r="U127" s="127"/>
      <c r="W127" s="267"/>
    </row>
    <row r="128" spans="1:23" ht="30" customHeight="1" x14ac:dyDescent="0.25">
      <c r="N128" s="120"/>
      <c r="O128" s="120"/>
      <c r="P128" s="120"/>
      <c r="Q128" s="127"/>
      <c r="R128" s="127"/>
      <c r="S128" s="127"/>
      <c r="T128" s="127"/>
      <c r="U128" s="127"/>
      <c r="W128" s="267"/>
    </row>
    <row r="129" spans="14:23" ht="30" customHeight="1" x14ac:dyDescent="0.25">
      <c r="N129" s="120"/>
      <c r="O129" s="120"/>
      <c r="P129" s="120"/>
      <c r="Q129" s="127"/>
      <c r="R129" s="127"/>
      <c r="S129" s="127"/>
      <c r="T129" s="127"/>
      <c r="U129" s="127"/>
      <c r="W129" s="267"/>
    </row>
    <row r="130" spans="14:23" ht="30" customHeight="1" x14ac:dyDescent="0.25">
      <c r="N130" s="120"/>
      <c r="O130" s="120"/>
      <c r="P130" s="120"/>
      <c r="Q130" s="127"/>
      <c r="R130" s="127"/>
      <c r="S130" s="127"/>
      <c r="T130" s="127"/>
      <c r="U130" s="127"/>
      <c r="W130" s="267"/>
    </row>
    <row r="131" spans="14:23" ht="30" customHeight="1" x14ac:dyDescent="0.25">
      <c r="N131" s="120"/>
      <c r="O131" s="120"/>
      <c r="P131" s="120"/>
      <c r="Q131" s="127"/>
      <c r="R131" s="127"/>
      <c r="S131" s="127"/>
      <c r="T131" s="127"/>
      <c r="U131" s="127"/>
      <c r="W131" s="267"/>
    </row>
    <row r="132" spans="14:23" ht="30" customHeight="1" x14ac:dyDescent="0.25">
      <c r="N132" s="120"/>
      <c r="O132" s="120"/>
      <c r="P132" s="120"/>
      <c r="Q132" s="127"/>
      <c r="R132" s="127"/>
      <c r="S132" s="127"/>
      <c r="T132" s="127"/>
      <c r="U132" s="127"/>
      <c r="W132" s="267"/>
    </row>
    <row r="133" spans="14:23" ht="30" customHeight="1" x14ac:dyDescent="0.25">
      <c r="N133" s="120"/>
      <c r="O133" s="120"/>
      <c r="P133" s="120"/>
      <c r="Q133" s="127"/>
      <c r="R133" s="127"/>
      <c r="S133" s="127"/>
      <c r="T133" s="127"/>
      <c r="U133" s="127"/>
      <c r="W133" s="267"/>
    </row>
    <row r="134" spans="14:23" ht="30" customHeight="1" x14ac:dyDescent="0.25">
      <c r="N134" s="120"/>
      <c r="O134" s="120"/>
      <c r="P134" s="120"/>
      <c r="Q134" s="127"/>
      <c r="R134" s="127"/>
      <c r="S134" s="127"/>
      <c r="T134" s="127"/>
      <c r="U134" s="127"/>
      <c r="W134" s="267"/>
    </row>
    <row r="135" spans="14:23" ht="30" customHeight="1" x14ac:dyDescent="0.25">
      <c r="N135" s="120"/>
      <c r="O135" s="120"/>
      <c r="P135" s="120"/>
      <c r="Q135" s="127"/>
      <c r="R135" s="127"/>
      <c r="S135" s="127"/>
      <c r="T135" s="127"/>
      <c r="U135" s="127"/>
      <c r="W135" s="267"/>
    </row>
    <row r="136" spans="14:23" ht="30" customHeight="1" x14ac:dyDescent="0.25">
      <c r="N136" s="120"/>
      <c r="O136" s="120"/>
      <c r="P136" s="120"/>
      <c r="Q136" s="127"/>
      <c r="R136" s="127"/>
      <c r="S136" s="127"/>
      <c r="T136" s="127"/>
      <c r="U136" s="127"/>
      <c r="W136" s="267"/>
    </row>
    <row r="137" spans="14:23" ht="30" customHeight="1" x14ac:dyDescent="0.25">
      <c r="N137" s="120"/>
      <c r="O137" s="120"/>
      <c r="P137" s="120"/>
      <c r="Q137" s="127"/>
      <c r="R137" s="127"/>
      <c r="S137" s="127"/>
      <c r="T137" s="127"/>
      <c r="U137" s="127"/>
      <c r="W137" s="267"/>
    </row>
    <row r="138" spans="14:23" ht="30" customHeight="1" x14ac:dyDescent="0.25">
      <c r="N138" s="120"/>
      <c r="O138" s="120"/>
      <c r="P138" s="120"/>
      <c r="Q138" s="127"/>
      <c r="R138" s="127"/>
      <c r="S138" s="127"/>
      <c r="T138" s="127"/>
      <c r="U138" s="127"/>
      <c r="W138" s="267"/>
    </row>
    <row r="139" spans="14:23" ht="30" customHeight="1" x14ac:dyDescent="0.25">
      <c r="N139" s="120"/>
      <c r="O139" s="120"/>
      <c r="P139" s="120"/>
      <c r="Q139" s="127"/>
      <c r="R139" s="127"/>
      <c r="S139" s="127"/>
      <c r="T139" s="127"/>
      <c r="U139" s="127"/>
      <c r="W139" s="267"/>
    </row>
    <row r="140" spans="14:23" ht="30" customHeight="1" x14ac:dyDescent="0.25">
      <c r="N140" s="120"/>
      <c r="O140" s="120"/>
      <c r="P140" s="120"/>
      <c r="Q140" s="127"/>
      <c r="R140" s="127"/>
      <c r="S140" s="127"/>
      <c r="T140" s="127"/>
      <c r="U140" s="127"/>
      <c r="W140" s="267"/>
    </row>
    <row r="141" spans="14:23" ht="30" customHeight="1" x14ac:dyDescent="0.25">
      <c r="N141" s="120"/>
      <c r="O141" s="120"/>
      <c r="P141" s="120"/>
      <c r="Q141" s="127"/>
      <c r="R141" s="127"/>
      <c r="S141" s="127"/>
      <c r="T141" s="127"/>
      <c r="U141" s="127"/>
      <c r="W141" s="267"/>
    </row>
    <row r="142" spans="14:23" ht="30" customHeight="1" x14ac:dyDescent="0.25">
      <c r="N142" s="120"/>
      <c r="O142" s="120"/>
      <c r="P142" s="120"/>
      <c r="Q142" s="127"/>
      <c r="R142" s="127"/>
      <c r="S142" s="127"/>
      <c r="T142" s="127"/>
      <c r="U142" s="127"/>
      <c r="W142" s="267"/>
    </row>
    <row r="143" spans="14:23" ht="30" customHeight="1" x14ac:dyDescent="0.25">
      <c r="N143" s="120"/>
      <c r="O143" s="120"/>
      <c r="P143" s="120"/>
      <c r="Q143" s="127"/>
      <c r="R143" s="127"/>
      <c r="S143" s="127"/>
      <c r="T143" s="127"/>
      <c r="U143" s="127"/>
      <c r="W143" s="267"/>
    </row>
    <row r="144" spans="14:23" ht="30" customHeight="1" x14ac:dyDescent="0.25">
      <c r="N144" s="120"/>
      <c r="O144" s="120"/>
      <c r="P144" s="120"/>
      <c r="Q144" s="127"/>
      <c r="R144" s="127"/>
      <c r="S144" s="127"/>
      <c r="T144" s="127"/>
      <c r="U144" s="127"/>
      <c r="W144" s="267"/>
    </row>
    <row r="145" spans="14:23" ht="30" customHeight="1" x14ac:dyDescent="0.25">
      <c r="N145" s="120"/>
      <c r="O145" s="120"/>
      <c r="P145" s="120"/>
      <c r="Q145" s="127"/>
      <c r="R145" s="127"/>
      <c r="S145" s="127"/>
      <c r="T145" s="127"/>
      <c r="U145" s="127"/>
      <c r="W145" s="267"/>
    </row>
    <row r="146" spans="14:23" ht="30" customHeight="1" x14ac:dyDescent="0.25">
      <c r="N146" s="120"/>
      <c r="O146" s="120"/>
      <c r="P146" s="120"/>
      <c r="Q146" s="127"/>
      <c r="R146" s="127"/>
      <c r="S146" s="127"/>
      <c r="T146" s="127"/>
      <c r="U146" s="127"/>
      <c r="W146" s="267"/>
    </row>
    <row r="147" spans="14:23" ht="30" customHeight="1" x14ac:dyDescent="0.25">
      <c r="N147" s="120"/>
      <c r="O147" s="120"/>
      <c r="P147" s="120"/>
      <c r="Q147" s="127"/>
      <c r="R147" s="127"/>
      <c r="S147" s="127"/>
      <c r="T147" s="127"/>
      <c r="U147" s="127"/>
      <c r="W147" s="267"/>
    </row>
    <row r="148" spans="14:23" ht="30" customHeight="1" x14ac:dyDescent="0.25">
      <c r="N148" s="120"/>
      <c r="O148" s="120"/>
      <c r="P148" s="120"/>
      <c r="Q148" s="127"/>
      <c r="R148" s="127"/>
      <c r="S148" s="127"/>
      <c r="T148" s="127"/>
      <c r="U148" s="127"/>
      <c r="W148" s="267"/>
    </row>
    <row r="149" spans="14:23" ht="30" customHeight="1" x14ac:dyDescent="0.25">
      <c r="N149" s="120"/>
      <c r="O149" s="120"/>
      <c r="P149" s="120"/>
      <c r="Q149" s="127"/>
      <c r="R149" s="127"/>
      <c r="S149" s="127"/>
      <c r="T149" s="127"/>
      <c r="U149" s="127"/>
      <c r="W149" s="267"/>
    </row>
    <row r="150" spans="14:23" ht="30" customHeight="1" x14ac:dyDescent="0.25">
      <c r="N150" s="120"/>
      <c r="O150" s="120"/>
      <c r="P150" s="120"/>
      <c r="Q150" s="127"/>
      <c r="R150" s="127"/>
      <c r="S150" s="127"/>
      <c r="T150" s="127"/>
      <c r="U150" s="127"/>
      <c r="W150" s="267"/>
    </row>
    <row r="151" spans="14:23" ht="30" customHeight="1" x14ac:dyDescent="0.25">
      <c r="N151" s="120"/>
      <c r="O151" s="120"/>
      <c r="P151" s="120"/>
      <c r="Q151" s="127"/>
      <c r="R151" s="127"/>
      <c r="S151" s="127"/>
      <c r="T151" s="127"/>
      <c r="U151" s="127"/>
      <c r="W151" s="267"/>
    </row>
    <row r="152" spans="14:23" ht="30" customHeight="1" x14ac:dyDescent="0.25">
      <c r="N152" s="120"/>
      <c r="O152" s="120"/>
      <c r="P152" s="120"/>
      <c r="Q152" s="127"/>
      <c r="R152" s="127"/>
      <c r="S152" s="127"/>
      <c r="T152" s="127"/>
      <c r="U152" s="127"/>
      <c r="W152" s="267"/>
    </row>
    <row r="153" spans="14:23" ht="30" customHeight="1" x14ac:dyDescent="0.25">
      <c r="N153" s="120"/>
      <c r="O153" s="120"/>
      <c r="P153" s="120"/>
      <c r="Q153" s="127"/>
      <c r="R153" s="127"/>
      <c r="S153" s="127"/>
      <c r="T153" s="127"/>
      <c r="U153" s="127"/>
      <c r="W153" s="267"/>
    </row>
    <row r="154" spans="14:23" ht="30" customHeight="1" x14ac:dyDescent="0.25">
      <c r="N154" s="120"/>
      <c r="O154" s="120"/>
      <c r="P154" s="120"/>
      <c r="Q154" s="127"/>
      <c r="R154" s="127"/>
      <c r="S154" s="127"/>
      <c r="T154" s="127"/>
      <c r="U154" s="127"/>
      <c r="W154" s="267"/>
    </row>
    <row r="155" spans="14:23" ht="30" customHeight="1" x14ac:dyDescent="0.25">
      <c r="N155" s="120"/>
      <c r="O155" s="120"/>
      <c r="P155" s="120"/>
      <c r="Q155" s="127"/>
      <c r="R155" s="127"/>
      <c r="S155" s="127"/>
      <c r="T155" s="127"/>
      <c r="U155" s="127"/>
      <c r="W155" s="267"/>
    </row>
    <row r="156" spans="14:23" ht="30" customHeight="1" x14ac:dyDescent="0.25">
      <c r="N156" s="120"/>
      <c r="O156" s="120"/>
      <c r="P156" s="120"/>
      <c r="Q156" s="127"/>
      <c r="R156" s="127"/>
      <c r="S156" s="127"/>
      <c r="T156" s="127"/>
      <c r="U156" s="127"/>
      <c r="W156" s="267"/>
    </row>
    <row r="157" spans="14:23" ht="30" customHeight="1" x14ac:dyDescent="0.25">
      <c r="N157" s="120"/>
      <c r="O157" s="120"/>
      <c r="P157" s="120"/>
      <c r="Q157" s="127"/>
      <c r="R157" s="127"/>
      <c r="S157" s="127"/>
      <c r="T157" s="127"/>
      <c r="U157" s="127"/>
      <c r="W157" s="267"/>
    </row>
    <row r="158" spans="14:23" ht="30" customHeight="1" x14ac:dyDescent="0.25">
      <c r="N158" s="120"/>
      <c r="O158" s="120"/>
      <c r="P158" s="120"/>
      <c r="Q158" s="127"/>
      <c r="R158" s="127"/>
      <c r="S158" s="127"/>
      <c r="T158" s="127"/>
      <c r="U158" s="127"/>
      <c r="W158" s="267"/>
    </row>
    <row r="159" spans="14:23" ht="30" customHeight="1" x14ac:dyDescent="0.25">
      <c r="N159" s="120"/>
      <c r="O159" s="120"/>
      <c r="P159" s="120"/>
      <c r="Q159" s="127"/>
      <c r="R159" s="127"/>
      <c r="S159" s="127"/>
      <c r="T159" s="127"/>
      <c r="U159" s="127"/>
      <c r="W159" s="267"/>
    </row>
    <row r="160" spans="14:23" ht="30" customHeight="1" x14ac:dyDescent="0.25">
      <c r="N160" s="120"/>
      <c r="O160" s="120"/>
      <c r="P160" s="120"/>
      <c r="Q160" s="127"/>
      <c r="R160" s="127"/>
      <c r="S160" s="127"/>
      <c r="T160" s="127"/>
      <c r="U160" s="127"/>
      <c r="W160" s="267"/>
    </row>
    <row r="161" spans="14:23" ht="30" customHeight="1" x14ac:dyDescent="0.25">
      <c r="N161" s="120"/>
      <c r="O161" s="120"/>
      <c r="P161" s="120"/>
      <c r="Q161" s="127"/>
      <c r="R161" s="127"/>
      <c r="S161" s="127"/>
      <c r="T161" s="127"/>
      <c r="U161" s="127"/>
      <c r="W161" s="267"/>
    </row>
    <row r="162" spans="14:23" ht="30" customHeight="1" x14ac:dyDescent="0.25">
      <c r="N162" s="120"/>
      <c r="O162" s="120"/>
      <c r="P162" s="120"/>
      <c r="Q162" s="127"/>
      <c r="R162" s="127"/>
      <c r="S162" s="127"/>
      <c r="T162" s="127"/>
      <c r="U162" s="127"/>
      <c r="W162" s="267"/>
    </row>
    <row r="163" spans="14:23" x14ac:dyDescent="0.25">
      <c r="W163" s="267"/>
    </row>
    <row r="164" spans="14:23" x14ac:dyDescent="0.25">
      <c r="N164" s="266"/>
      <c r="O164" s="266"/>
      <c r="P164" s="266"/>
      <c r="Q164" s="267"/>
      <c r="R164" s="267"/>
      <c r="S164" s="267"/>
      <c r="T164" s="267"/>
      <c r="U164" s="267"/>
      <c r="V164" s="267"/>
      <c r="W164" s="267"/>
    </row>
    <row r="165" spans="14:23" x14ac:dyDescent="0.25">
      <c r="N165" s="267"/>
      <c r="O165" s="267"/>
      <c r="P165" s="267"/>
      <c r="Q165" s="267"/>
      <c r="R165" s="267"/>
      <c r="S165" s="267"/>
      <c r="T165" s="267"/>
      <c r="U165" s="267"/>
      <c r="V165" s="267"/>
      <c r="W165" s="267"/>
    </row>
    <row r="166" spans="14:23" x14ac:dyDescent="0.25">
      <c r="N166" s="45"/>
      <c r="O166" s="45"/>
      <c r="P166" s="45"/>
    </row>
    <row r="167" spans="14:23" ht="26.25" customHeight="1" x14ac:dyDescent="0.25">
      <c r="N167" s="45"/>
      <c r="O167" s="45"/>
      <c r="P167" s="45"/>
    </row>
    <row r="168" spans="14:23" ht="26.25" customHeight="1" x14ac:dyDescent="0.25">
      <c r="N168" s="45"/>
      <c r="O168" s="45"/>
      <c r="P168" s="45"/>
    </row>
    <row r="169" spans="14:23" ht="43.5" customHeight="1" x14ac:dyDescent="0.25">
      <c r="N169" s="45"/>
      <c r="O169" s="45"/>
      <c r="P169" s="45"/>
    </row>
    <row r="170" spans="14:23" x14ac:dyDescent="0.25">
      <c r="N170" s="45"/>
      <c r="O170" s="45"/>
      <c r="P170" s="45"/>
    </row>
    <row r="171" spans="14:23" ht="15.75" customHeight="1" x14ac:dyDescent="0.25">
      <c r="N171" s="45"/>
      <c r="O171" s="45"/>
      <c r="P171" s="45"/>
    </row>
    <row r="172" spans="14:23" x14ac:dyDescent="0.25">
      <c r="N172" s="45"/>
      <c r="O172" s="45"/>
      <c r="P172" s="45"/>
    </row>
    <row r="173" spans="14:23" x14ac:dyDescent="0.25">
      <c r="N173" s="45"/>
      <c r="O173" s="45"/>
      <c r="P173" s="45"/>
    </row>
    <row r="174" spans="14:23" x14ac:dyDescent="0.25">
      <c r="N174" s="45"/>
      <c r="O174" s="45"/>
      <c r="P174" s="45"/>
    </row>
    <row r="175" spans="14:23" x14ac:dyDescent="0.25">
      <c r="N175" s="45"/>
      <c r="O175" s="45"/>
      <c r="P175" s="45"/>
    </row>
    <row r="176" spans="14:23" x14ac:dyDescent="0.25">
      <c r="N176" s="45"/>
      <c r="O176" s="45"/>
      <c r="P176" s="45"/>
    </row>
    <row r="177" spans="14:16" x14ac:dyDescent="0.25">
      <c r="N177" s="45"/>
      <c r="O177" s="45"/>
      <c r="P177" s="45"/>
    </row>
    <row r="178" spans="14:16" x14ac:dyDescent="0.25">
      <c r="N178" s="45"/>
      <c r="O178" s="45"/>
      <c r="P178" s="45"/>
    </row>
    <row r="179" spans="14:16" x14ac:dyDescent="0.25">
      <c r="N179" s="45"/>
      <c r="O179" s="45"/>
      <c r="P179" s="45"/>
    </row>
    <row r="180" spans="14:16" x14ac:dyDescent="0.25">
      <c r="N180" s="45"/>
      <c r="O180" s="45"/>
      <c r="P180" s="45"/>
    </row>
    <row r="181" spans="14:16" x14ac:dyDescent="0.25">
      <c r="N181" s="45"/>
      <c r="O181" s="45"/>
      <c r="P181" s="45"/>
    </row>
    <row r="182" spans="14:16" x14ac:dyDescent="0.25">
      <c r="N182" s="45"/>
      <c r="O182" s="45"/>
      <c r="P182" s="45"/>
    </row>
    <row r="183" spans="14:16" ht="15.75" customHeight="1" x14ac:dyDescent="0.25">
      <c r="N183" s="45"/>
      <c r="O183" s="45"/>
      <c r="P183" s="45"/>
    </row>
    <row r="184" spans="14:16" ht="15" customHeight="1" x14ac:dyDescent="0.25">
      <c r="N184" s="45"/>
      <c r="O184" s="45"/>
      <c r="P184" s="45"/>
    </row>
    <row r="185" spans="14:16" x14ac:dyDescent="0.25">
      <c r="N185" s="45"/>
      <c r="O185" s="45"/>
      <c r="P185" s="45"/>
    </row>
    <row r="186" spans="14:16" x14ac:dyDescent="0.25">
      <c r="N186" s="45"/>
      <c r="O186" s="45"/>
      <c r="P186" s="45"/>
    </row>
    <row r="187" spans="14:16" x14ac:dyDescent="0.25">
      <c r="N187" s="45"/>
      <c r="O187" s="45"/>
      <c r="P187" s="45"/>
    </row>
    <row r="188" spans="14:16" x14ac:dyDescent="0.25">
      <c r="N188" s="45"/>
      <c r="O188" s="45"/>
      <c r="P188" s="45"/>
    </row>
    <row r="189" spans="14:16" x14ac:dyDescent="0.25">
      <c r="N189" s="45"/>
      <c r="O189" s="45"/>
      <c r="P189" s="45"/>
    </row>
    <row r="190" spans="14:16" x14ac:dyDescent="0.25">
      <c r="N190" s="45"/>
      <c r="O190" s="45"/>
      <c r="P190" s="45"/>
    </row>
    <row r="191" spans="14:16" x14ac:dyDescent="0.25">
      <c r="N191" s="45"/>
      <c r="O191" s="45"/>
      <c r="P191" s="45"/>
    </row>
    <row r="192" spans="14:16" x14ac:dyDescent="0.25">
      <c r="N192" s="45"/>
      <c r="O192" s="45"/>
      <c r="P192" s="45"/>
    </row>
    <row r="193" spans="14:16" x14ac:dyDescent="0.25">
      <c r="N193" s="45"/>
      <c r="O193" s="45"/>
      <c r="P193" s="45"/>
    </row>
    <row r="194" spans="14:16" x14ac:dyDescent="0.25">
      <c r="N194" s="45"/>
      <c r="O194" s="45"/>
      <c r="P194" s="45"/>
    </row>
    <row r="195" spans="14:16" ht="15.75" customHeight="1" x14ac:dyDescent="0.25">
      <c r="N195" s="45"/>
      <c r="O195" s="45"/>
      <c r="P195" s="45"/>
    </row>
    <row r="196" spans="14:16" ht="15" customHeight="1" x14ac:dyDescent="0.25">
      <c r="N196" s="45"/>
      <c r="O196" s="45"/>
      <c r="P196" s="45"/>
    </row>
    <row r="197" spans="14:16" x14ac:dyDescent="0.25">
      <c r="N197" s="45"/>
      <c r="O197" s="45"/>
      <c r="P197" s="45"/>
    </row>
    <row r="198" spans="14:16" x14ac:dyDescent="0.25">
      <c r="N198" s="45"/>
      <c r="O198" s="45"/>
      <c r="P198" s="45"/>
    </row>
    <row r="199" spans="14:16" x14ac:dyDescent="0.25">
      <c r="N199" s="45"/>
      <c r="O199" s="45"/>
      <c r="P199" s="45"/>
    </row>
    <row r="200" spans="14:16" x14ac:dyDescent="0.25">
      <c r="N200" s="45"/>
      <c r="O200" s="45"/>
      <c r="P200" s="45"/>
    </row>
    <row r="201" spans="14:16" x14ac:dyDescent="0.25">
      <c r="N201" s="45"/>
      <c r="O201" s="45"/>
      <c r="P201" s="45"/>
    </row>
    <row r="202" spans="14:16" x14ac:dyDescent="0.25">
      <c r="N202" s="45"/>
      <c r="O202" s="45"/>
      <c r="P202" s="45"/>
    </row>
    <row r="203" spans="14:16" x14ac:dyDescent="0.25">
      <c r="N203" s="45"/>
      <c r="O203" s="45"/>
      <c r="P203" s="45"/>
    </row>
    <row r="204" spans="14:16" x14ac:dyDescent="0.25">
      <c r="N204" s="45"/>
      <c r="O204" s="45"/>
      <c r="P204" s="45"/>
    </row>
    <row r="205" spans="14:16" x14ac:dyDescent="0.25">
      <c r="N205" s="45"/>
      <c r="O205" s="45"/>
      <c r="P205" s="45"/>
    </row>
    <row r="206" spans="14:16" x14ac:dyDescent="0.25">
      <c r="N206" s="45"/>
      <c r="O206" s="45"/>
      <c r="P206" s="45"/>
    </row>
    <row r="207" spans="14:16" ht="15.75" customHeight="1" x14ac:dyDescent="0.25">
      <c r="N207" s="45"/>
      <c r="O207" s="45"/>
      <c r="P207" s="45"/>
    </row>
    <row r="208" spans="14:16" x14ac:dyDescent="0.25">
      <c r="N208" s="45"/>
      <c r="O208" s="45"/>
      <c r="P208" s="45"/>
    </row>
    <row r="209" spans="14:16" x14ac:dyDescent="0.25">
      <c r="N209" s="45"/>
      <c r="O209" s="45"/>
      <c r="P209" s="45"/>
    </row>
    <row r="210" spans="14:16" x14ac:dyDescent="0.25">
      <c r="N210" s="45"/>
      <c r="O210" s="45"/>
      <c r="P210" s="45"/>
    </row>
    <row r="211" spans="14:16" x14ac:dyDescent="0.25">
      <c r="N211" s="45"/>
      <c r="O211" s="45"/>
      <c r="P211" s="45"/>
    </row>
    <row r="212" spans="14:16" x14ac:dyDescent="0.25">
      <c r="N212" s="45"/>
      <c r="O212" s="45"/>
      <c r="P212" s="45"/>
    </row>
    <row r="213" spans="14:16" x14ac:dyDescent="0.25">
      <c r="N213" s="45"/>
      <c r="O213" s="45"/>
      <c r="P213" s="45"/>
    </row>
    <row r="214" spans="14:16" x14ac:dyDescent="0.25">
      <c r="N214" s="45"/>
      <c r="O214" s="45"/>
      <c r="P214" s="45"/>
    </row>
    <row r="215" spans="14:16" x14ac:dyDescent="0.25">
      <c r="N215" s="45"/>
      <c r="O215" s="45"/>
      <c r="P215" s="45"/>
    </row>
    <row r="216" spans="14:16" x14ac:dyDescent="0.25">
      <c r="N216" s="45"/>
      <c r="O216" s="45"/>
      <c r="P216" s="45"/>
    </row>
    <row r="217" spans="14:16" x14ac:dyDescent="0.25">
      <c r="N217" s="45"/>
      <c r="O217" s="45"/>
      <c r="P217" s="45"/>
    </row>
    <row r="218" spans="14:16" x14ac:dyDescent="0.25">
      <c r="N218" s="45"/>
      <c r="O218" s="45"/>
      <c r="P218" s="45"/>
    </row>
    <row r="219" spans="14:16" x14ac:dyDescent="0.25">
      <c r="N219" s="45"/>
      <c r="O219" s="45"/>
      <c r="P219" s="45"/>
    </row>
    <row r="220" spans="14:16" x14ac:dyDescent="0.25">
      <c r="N220" s="45"/>
      <c r="O220" s="45"/>
      <c r="P220" s="45"/>
    </row>
    <row r="221" spans="14:16" x14ac:dyDescent="0.25">
      <c r="N221" s="45"/>
      <c r="O221" s="45"/>
      <c r="P221" s="45"/>
    </row>
    <row r="222" spans="14:16" x14ac:dyDescent="0.25">
      <c r="N222" s="45"/>
      <c r="O222" s="45"/>
      <c r="P222" s="45"/>
    </row>
    <row r="223" spans="14:16" x14ac:dyDescent="0.25">
      <c r="N223" s="45"/>
      <c r="O223" s="45"/>
      <c r="P223" s="45"/>
    </row>
    <row r="224" spans="14:16" x14ac:dyDescent="0.25">
      <c r="N224" s="45"/>
      <c r="O224" s="45"/>
      <c r="P224" s="45"/>
    </row>
    <row r="225" spans="14:16" x14ac:dyDescent="0.25">
      <c r="N225" s="45"/>
      <c r="O225" s="45"/>
      <c r="P225" s="45"/>
    </row>
    <row r="226" spans="14:16" x14ac:dyDescent="0.25">
      <c r="N226" s="45"/>
      <c r="O226" s="45"/>
      <c r="P226" s="45"/>
    </row>
    <row r="227" spans="14:16" x14ac:dyDescent="0.25">
      <c r="N227" s="45"/>
      <c r="O227" s="45"/>
      <c r="P227" s="45"/>
    </row>
    <row r="228" spans="14:16" x14ac:dyDescent="0.25">
      <c r="N228" s="45"/>
      <c r="O228" s="45"/>
      <c r="P228" s="45"/>
    </row>
    <row r="229" spans="14:16" x14ac:dyDescent="0.25">
      <c r="N229" s="45"/>
      <c r="O229" s="45"/>
      <c r="P229" s="45"/>
    </row>
    <row r="230" spans="14:16" x14ac:dyDescent="0.25">
      <c r="N230" s="45"/>
      <c r="O230" s="45"/>
      <c r="P230" s="45"/>
    </row>
    <row r="231" spans="14:16" x14ac:dyDescent="0.25">
      <c r="N231" s="45"/>
      <c r="O231" s="45"/>
      <c r="P231" s="45"/>
    </row>
    <row r="232" spans="14:16" x14ac:dyDescent="0.25">
      <c r="N232" s="45"/>
      <c r="O232" s="45"/>
      <c r="P232" s="45"/>
    </row>
    <row r="233" spans="14:16" x14ac:dyDescent="0.25">
      <c r="N233" s="45"/>
      <c r="O233" s="45"/>
      <c r="P233" s="45"/>
    </row>
    <row r="234" spans="14:16" x14ac:dyDescent="0.25">
      <c r="N234" s="45"/>
      <c r="O234" s="45"/>
      <c r="P234" s="45"/>
    </row>
    <row r="235" spans="14:16" x14ac:dyDescent="0.25">
      <c r="N235" s="45"/>
      <c r="O235" s="45"/>
      <c r="P235" s="45"/>
    </row>
    <row r="236" spans="14:16" x14ac:dyDescent="0.25">
      <c r="N236" s="45"/>
      <c r="O236" s="45"/>
      <c r="P236" s="45"/>
    </row>
    <row r="237" spans="14:16" x14ac:dyDescent="0.25">
      <c r="N237" s="45"/>
      <c r="O237" s="45"/>
      <c r="P237" s="45"/>
    </row>
    <row r="238" spans="14:16" x14ac:dyDescent="0.25">
      <c r="N238" s="45"/>
      <c r="O238" s="45"/>
      <c r="P238" s="45"/>
    </row>
    <row r="239" spans="14:16" x14ac:dyDescent="0.25">
      <c r="N239" s="45"/>
      <c r="O239" s="45"/>
      <c r="P239" s="45"/>
    </row>
    <row r="240" spans="14:16" x14ac:dyDescent="0.25">
      <c r="N240" s="45"/>
      <c r="O240" s="45"/>
      <c r="P240" s="45"/>
    </row>
    <row r="241" spans="14:16" x14ac:dyDescent="0.25">
      <c r="N241" s="45"/>
      <c r="O241" s="45"/>
      <c r="P241" s="45"/>
    </row>
    <row r="242" spans="14:16" x14ac:dyDescent="0.25">
      <c r="N242" s="45"/>
      <c r="O242" s="45"/>
      <c r="P242" s="45"/>
    </row>
    <row r="243" spans="14:16" x14ac:dyDescent="0.25">
      <c r="N243" s="45"/>
      <c r="O243" s="45"/>
      <c r="P243" s="45"/>
    </row>
    <row r="244" spans="14:16" x14ac:dyDescent="0.25">
      <c r="N244" s="45"/>
      <c r="O244" s="45"/>
      <c r="P244" s="45"/>
    </row>
    <row r="245" spans="14:16" x14ac:dyDescent="0.25">
      <c r="N245" s="45"/>
      <c r="O245" s="45"/>
      <c r="P245" s="45"/>
    </row>
    <row r="246" spans="14:16" x14ac:dyDescent="0.25">
      <c r="N246" s="45"/>
      <c r="O246" s="45"/>
      <c r="P246" s="45"/>
    </row>
    <row r="247" spans="14:16" x14ac:dyDescent="0.25">
      <c r="N247" s="45"/>
      <c r="O247" s="45"/>
      <c r="P247" s="45"/>
    </row>
    <row r="248" spans="14:16" x14ac:dyDescent="0.25">
      <c r="N248" s="45"/>
      <c r="O248" s="45"/>
      <c r="P248" s="45"/>
    </row>
    <row r="249" spans="14:16" x14ac:dyDescent="0.25">
      <c r="N249" s="45"/>
      <c r="O249" s="45"/>
      <c r="P249" s="45"/>
    </row>
    <row r="250" spans="14:16" x14ac:dyDescent="0.25">
      <c r="N250" s="45"/>
      <c r="O250" s="45"/>
      <c r="P250" s="45"/>
    </row>
    <row r="251" spans="14:16" x14ac:dyDescent="0.25">
      <c r="N251" s="45"/>
      <c r="O251" s="45"/>
      <c r="P251" s="45"/>
    </row>
    <row r="252" spans="14:16" x14ac:dyDescent="0.25">
      <c r="N252" s="45"/>
      <c r="O252" s="45"/>
      <c r="P252" s="45"/>
    </row>
    <row r="253" spans="14:16" x14ac:dyDescent="0.25">
      <c r="N253" s="45"/>
      <c r="O253" s="45"/>
      <c r="P253" s="45"/>
    </row>
    <row r="254" spans="14:16" x14ac:dyDescent="0.25">
      <c r="N254" s="45"/>
      <c r="O254" s="45"/>
      <c r="P254" s="45"/>
    </row>
    <row r="255" spans="14:16" x14ac:dyDescent="0.25">
      <c r="N255" s="45"/>
      <c r="O255" s="45"/>
      <c r="P255" s="45"/>
    </row>
    <row r="256" spans="14:16" x14ac:dyDescent="0.25">
      <c r="N256" s="45"/>
      <c r="O256" s="45"/>
      <c r="P256" s="45"/>
    </row>
    <row r="257" spans="14:16" x14ac:dyDescent="0.25">
      <c r="N257" s="45"/>
      <c r="O257" s="45"/>
      <c r="P257" s="45"/>
    </row>
    <row r="258" spans="14:16" x14ac:dyDescent="0.25">
      <c r="N258" s="45"/>
      <c r="O258" s="45"/>
      <c r="P258" s="45"/>
    </row>
    <row r="259" spans="14:16" x14ac:dyDescent="0.25">
      <c r="N259" s="45"/>
      <c r="O259" s="45"/>
      <c r="P259" s="45"/>
    </row>
    <row r="260" spans="14:16" x14ac:dyDescent="0.25">
      <c r="N260" s="45"/>
      <c r="O260" s="45"/>
      <c r="P260" s="45"/>
    </row>
    <row r="261" spans="14:16" x14ac:dyDescent="0.25">
      <c r="N261" s="45"/>
      <c r="O261" s="45"/>
      <c r="P261" s="45"/>
    </row>
    <row r="262" spans="14:16" x14ac:dyDescent="0.25">
      <c r="N262" s="45"/>
      <c r="O262" s="45"/>
      <c r="P262" s="45"/>
    </row>
    <row r="263" spans="14:16" x14ac:dyDescent="0.25">
      <c r="N263" s="45"/>
      <c r="O263" s="45"/>
      <c r="P263" s="45"/>
    </row>
    <row r="264" spans="14:16" x14ac:dyDescent="0.25">
      <c r="N264" s="45"/>
      <c r="O264" s="45"/>
      <c r="P264" s="45"/>
    </row>
    <row r="265" spans="14:16" x14ac:dyDescent="0.25">
      <c r="N265" s="45"/>
      <c r="O265" s="45"/>
      <c r="P265" s="45"/>
    </row>
    <row r="266" spans="14:16" x14ac:dyDescent="0.25">
      <c r="N266" s="45"/>
      <c r="O266" s="45"/>
      <c r="P266" s="45"/>
    </row>
    <row r="267" spans="14:16" x14ac:dyDescent="0.25">
      <c r="N267" s="45"/>
      <c r="O267" s="45"/>
      <c r="P267" s="45"/>
    </row>
    <row r="268" spans="14:16" x14ac:dyDescent="0.25">
      <c r="N268" s="45"/>
      <c r="O268" s="45"/>
      <c r="P268" s="45"/>
    </row>
    <row r="269" spans="14:16" x14ac:dyDescent="0.25">
      <c r="N269" s="45"/>
      <c r="O269" s="45"/>
      <c r="P269" s="45"/>
    </row>
    <row r="270" spans="14:16" x14ac:dyDescent="0.25">
      <c r="N270" s="45"/>
      <c r="O270" s="45"/>
      <c r="P270" s="45"/>
    </row>
    <row r="271" spans="14:16" x14ac:dyDescent="0.25">
      <c r="N271" s="45"/>
      <c r="O271" s="45"/>
      <c r="P271" s="45"/>
    </row>
    <row r="272" spans="14:16" x14ac:dyDescent="0.25">
      <c r="N272" s="45"/>
      <c r="O272" s="45"/>
      <c r="P272" s="45"/>
    </row>
    <row r="273" spans="14:16" x14ac:dyDescent="0.25">
      <c r="N273" s="45"/>
      <c r="O273" s="45"/>
      <c r="P273" s="45"/>
    </row>
    <row r="274" spans="14:16" x14ac:dyDescent="0.25">
      <c r="N274" s="45"/>
      <c r="O274" s="45"/>
      <c r="P274" s="45"/>
    </row>
    <row r="275" spans="14:16" x14ac:dyDescent="0.25">
      <c r="N275" s="45"/>
      <c r="O275" s="45"/>
      <c r="P275" s="45"/>
    </row>
    <row r="276" spans="14:16" x14ac:dyDescent="0.25">
      <c r="N276" s="45"/>
      <c r="O276" s="45"/>
      <c r="P276" s="45"/>
    </row>
    <row r="277" spans="14:16" x14ac:dyDescent="0.25">
      <c r="N277" s="45"/>
      <c r="O277" s="45"/>
      <c r="P277" s="45"/>
    </row>
    <row r="278" spans="14:16" x14ac:dyDescent="0.25">
      <c r="N278" s="45"/>
      <c r="O278" s="45"/>
      <c r="P278" s="45"/>
    </row>
    <row r="279" spans="14:16" x14ac:dyDescent="0.25">
      <c r="N279" s="45"/>
      <c r="O279" s="45"/>
      <c r="P279" s="45"/>
    </row>
    <row r="280" spans="14:16" x14ac:dyDescent="0.25">
      <c r="N280" s="45"/>
      <c r="O280" s="45"/>
      <c r="P280" s="45"/>
    </row>
    <row r="281" spans="14:16" x14ac:dyDescent="0.25">
      <c r="N281" s="45"/>
      <c r="O281" s="45"/>
      <c r="P281" s="45"/>
    </row>
    <row r="282" spans="14:16" x14ac:dyDescent="0.25">
      <c r="N282" s="45"/>
      <c r="O282" s="45"/>
      <c r="P282" s="45"/>
    </row>
    <row r="283" spans="14:16" x14ac:dyDescent="0.25">
      <c r="N283" s="45"/>
      <c r="O283" s="45"/>
      <c r="P283" s="45"/>
    </row>
    <row r="284" spans="14:16" x14ac:dyDescent="0.25">
      <c r="N284" s="45"/>
      <c r="O284" s="45"/>
      <c r="P284" s="45"/>
    </row>
    <row r="285" spans="14:16" x14ac:dyDescent="0.25">
      <c r="N285" s="45"/>
      <c r="O285" s="45"/>
      <c r="P285" s="45"/>
    </row>
    <row r="286" spans="14:16" x14ac:dyDescent="0.25">
      <c r="N286" s="45"/>
      <c r="O286" s="45"/>
      <c r="P286" s="45"/>
    </row>
    <row r="287" spans="14:16" x14ac:dyDescent="0.25">
      <c r="N287" s="45"/>
      <c r="O287" s="45"/>
      <c r="P287" s="45"/>
    </row>
    <row r="288" spans="14:16" x14ac:dyDescent="0.25">
      <c r="N288" s="45"/>
      <c r="O288" s="45"/>
      <c r="P288" s="45"/>
    </row>
    <row r="289" spans="14:16" x14ac:dyDescent="0.25">
      <c r="N289" s="45"/>
      <c r="O289" s="45"/>
      <c r="P289" s="45"/>
    </row>
    <row r="290" spans="14:16" x14ac:dyDescent="0.25">
      <c r="N290" s="45"/>
      <c r="O290" s="45"/>
      <c r="P290" s="45"/>
    </row>
    <row r="291" spans="14:16" x14ac:dyDescent="0.25">
      <c r="N291" s="45"/>
      <c r="O291" s="45"/>
      <c r="P291" s="45"/>
    </row>
    <row r="292" spans="14:16" x14ac:dyDescent="0.25">
      <c r="N292" s="45"/>
      <c r="O292" s="45"/>
      <c r="P292" s="45"/>
    </row>
    <row r="293" spans="14:16" x14ac:dyDescent="0.25">
      <c r="N293" s="45"/>
      <c r="O293" s="45"/>
      <c r="P293" s="45"/>
    </row>
    <row r="294" spans="14:16" x14ac:dyDescent="0.25">
      <c r="N294" s="45"/>
      <c r="O294" s="45"/>
      <c r="P294" s="45"/>
    </row>
    <row r="295" spans="14:16" x14ac:dyDescent="0.25">
      <c r="N295" s="45"/>
      <c r="O295" s="45"/>
      <c r="P295" s="45"/>
    </row>
    <row r="296" spans="14:16" x14ac:dyDescent="0.25">
      <c r="N296" s="45"/>
      <c r="O296" s="45"/>
      <c r="P296" s="45"/>
    </row>
    <row r="297" spans="14:16" x14ac:dyDescent="0.25">
      <c r="N297" s="45"/>
      <c r="O297" s="45"/>
      <c r="P297" s="45"/>
    </row>
    <row r="298" spans="14:16" x14ac:dyDescent="0.25">
      <c r="N298" s="45"/>
      <c r="O298" s="45"/>
      <c r="P298" s="45"/>
    </row>
    <row r="299" spans="14:16" x14ac:dyDescent="0.25">
      <c r="N299" s="45"/>
      <c r="O299" s="45"/>
      <c r="P299" s="45"/>
    </row>
    <row r="300" spans="14:16" x14ac:dyDescent="0.25">
      <c r="N300" s="45"/>
      <c r="O300" s="45"/>
      <c r="P300" s="45"/>
    </row>
    <row r="301" spans="14:16" x14ac:dyDescent="0.25">
      <c r="N301" s="45"/>
      <c r="O301" s="45"/>
      <c r="P301" s="45"/>
    </row>
    <row r="302" spans="14:16" x14ac:dyDescent="0.25">
      <c r="N302" s="45"/>
      <c r="O302" s="45"/>
      <c r="P302" s="45"/>
    </row>
    <row r="303" spans="14:16" x14ac:dyDescent="0.25">
      <c r="N303" s="45"/>
      <c r="O303" s="45"/>
      <c r="P303" s="45"/>
    </row>
    <row r="304" spans="14:16" x14ac:dyDescent="0.25">
      <c r="N304" s="45"/>
      <c r="O304" s="45"/>
      <c r="P304" s="45"/>
    </row>
    <row r="305" spans="14:16" x14ac:dyDescent="0.25">
      <c r="N305" s="45"/>
      <c r="O305" s="45"/>
      <c r="P305" s="45"/>
    </row>
    <row r="306" spans="14:16" x14ac:dyDescent="0.25">
      <c r="N306" s="45"/>
      <c r="O306" s="45"/>
      <c r="P306" s="45"/>
    </row>
    <row r="307" spans="14:16" x14ac:dyDescent="0.25">
      <c r="N307" s="45"/>
      <c r="O307" s="45"/>
      <c r="P307" s="45"/>
    </row>
    <row r="308" spans="14:16" x14ac:dyDescent="0.25">
      <c r="N308" s="45"/>
      <c r="O308" s="45"/>
      <c r="P308" s="45"/>
    </row>
    <row r="309" spans="14:16" x14ac:dyDescent="0.25">
      <c r="N309" s="45"/>
      <c r="O309" s="45"/>
      <c r="P309" s="45"/>
    </row>
    <row r="310" spans="14:16" x14ac:dyDescent="0.25">
      <c r="N310" s="45"/>
      <c r="O310" s="45"/>
      <c r="P310" s="45"/>
    </row>
    <row r="311" spans="14:16" x14ac:dyDescent="0.25">
      <c r="N311" s="45"/>
      <c r="O311" s="45"/>
      <c r="P311" s="45"/>
    </row>
    <row r="312" spans="14:16" x14ac:dyDescent="0.25">
      <c r="N312" s="45"/>
      <c r="O312" s="45"/>
      <c r="P312" s="45"/>
    </row>
    <row r="313" spans="14:16" x14ac:dyDescent="0.25">
      <c r="N313" s="45"/>
      <c r="O313" s="45"/>
      <c r="P313" s="45"/>
    </row>
    <row r="314" spans="14:16" x14ac:dyDescent="0.25">
      <c r="N314" s="45"/>
      <c r="O314" s="45"/>
      <c r="P314" s="45"/>
    </row>
    <row r="315" spans="14:16" x14ac:dyDescent="0.25">
      <c r="N315" s="45"/>
      <c r="O315" s="45"/>
      <c r="P315" s="45"/>
    </row>
    <row r="316" spans="14:16" x14ac:dyDescent="0.25">
      <c r="N316" s="45"/>
      <c r="O316" s="45"/>
      <c r="P316" s="45"/>
    </row>
    <row r="317" spans="14:16" x14ac:dyDescent="0.25">
      <c r="N317" s="45"/>
      <c r="O317" s="45"/>
      <c r="P317" s="45"/>
    </row>
    <row r="318" spans="14:16" x14ac:dyDescent="0.25">
      <c r="N318" s="45"/>
      <c r="O318" s="45"/>
      <c r="P318" s="45"/>
    </row>
    <row r="319" spans="14:16" x14ac:dyDescent="0.25">
      <c r="N319" s="45"/>
      <c r="O319" s="45"/>
      <c r="P319" s="45"/>
    </row>
    <row r="320" spans="14:16" x14ac:dyDescent="0.25">
      <c r="N320" s="45"/>
      <c r="O320" s="45"/>
      <c r="P320" s="45"/>
    </row>
    <row r="321" spans="14:16" x14ac:dyDescent="0.25">
      <c r="N321" s="45"/>
      <c r="O321" s="45"/>
      <c r="P321" s="45"/>
    </row>
    <row r="322" spans="14:16" x14ac:dyDescent="0.25">
      <c r="N322" s="45"/>
      <c r="O322" s="45"/>
      <c r="P322" s="45"/>
    </row>
    <row r="323" spans="14:16" x14ac:dyDescent="0.25">
      <c r="N323" s="45"/>
      <c r="O323" s="45"/>
      <c r="P323" s="45"/>
    </row>
    <row r="324" spans="14:16" x14ac:dyDescent="0.25">
      <c r="N324" s="45"/>
      <c r="O324" s="45"/>
      <c r="P324" s="45"/>
    </row>
    <row r="325" spans="14:16" x14ac:dyDescent="0.25">
      <c r="N325" s="45"/>
      <c r="O325" s="45"/>
      <c r="P325" s="45"/>
    </row>
    <row r="326" spans="14:16" x14ac:dyDescent="0.25">
      <c r="N326" s="45"/>
      <c r="O326" s="45"/>
      <c r="P326" s="45"/>
    </row>
  </sheetData>
  <sheetProtection algorithmName="SHA-512" hashValue="dpXboN5G3cMjnhZXeZkeXxGtWpjoDRmYdS4HbU4QnyUtn8oXK/kCArLEjBuu4isV3oz4/EaNJil6Q8BfQpGJlg==" saltValue="0vIXMc3PEylDl9q4gSlS9A==" spinCount="100000" sheet="1" objects="1" scenarios="1"/>
  <mergeCells count="74">
    <mergeCell ref="B6:C6"/>
    <mergeCell ref="A8:M8"/>
    <mergeCell ref="F9:G9"/>
    <mergeCell ref="H9:H10"/>
    <mergeCell ref="I9:I10"/>
    <mergeCell ref="A9:A10"/>
    <mergeCell ref="B9:B10"/>
    <mergeCell ref="C9:C10"/>
    <mergeCell ref="D9:D10"/>
    <mergeCell ref="E9:E10"/>
    <mergeCell ref="B4:H4"/>
    <mergeCell ref="S9:S10"/>
    <mergeCell ref="O9:O10"/>
    <mergeCell ref="N8:U8"/>
    <mergeCell ref="J9:J10"/>
    <mergeCell ref="T9:T10"/>
    <mergeCell ref="U9:U10"/>
    <mergeCell ref="P9:P10"/>
    <mergeCell ref="K9:L9"/>
    <mergeCell ref="M9:M10"/>
    <mergeCell ref="N9:N10"/>
    <mergeCell ref="Q9:Q10"/>
    <mergeCell ref="R9:R10"/>
    <mergeCell ref="A21:A26"/>
    <mergeCell ref="A27:A34"/>
    <mergeCell ref="A35:A38"/>
    <mergeCell ref="A39:A47"/>
    <mergeCell ref="A11:A20"/>
    <mergeCell ref="F77:G77"/>
    <mergeCell ref="H77:H78"/>
    <mergeCell ref="I77:I78"/>
    <mergeCell ref="A48:A52"/>
    <mergeCell ref="A77:A78"/>
    <mergeCell ref="B77:B78"/>
    <mergeCell ref="C77:C78"/>
    <mergeCell ref="A53:A71"/>
    <mergeCell ref="J77:J78"/>
    <mergeCell ref="K77:L77"/>
    <mergeCell ref="M77:M78"/>
    <mergeCell ref="A86:A87"/>
    <mergeCell ref="B86:B87"/>
    <mergeCell ref="C86:C87"/>
    <mergeCell ref="D86:D87"/>
    <mergeCell ref="E86:E87"/>
    <mergeCell ref="F86:G86"/>
    <mergeCell ref="H86:H87"/>
    <mergeCell ref="I86:I87"/>
    <mergeCell ref="J86:J87"/>
    <mergeCell ref="K86:L86"/>
    <mergeCell ref="M86:M87"/>
    <mergeCell ref="D77:D78"/>
    <mergeCell ref="E77:E78"/>
    <mergeCell ref="K98:L98"/>
    <mergeCell ref="A98:A99"/>
    <mergeCell ref="B98:B99"/>
    <mergeCell ref="C98:C99"/>
    <mergeCell ref="D98:D99"/>
    <mergeCell ref="E98:E99"/>
    <mergeCell ref="M98:M99"/>
    <mergeCell ref="A110:A111"/>
    <mergeCell ref="B110:B111"/>
    <mergeCell ref="C110:C111"/>
    <mergeCell ref="D110:D111"/>
    <mergeCell ref="E110:E111"/>
    <mergeCell ref="F110:G110"/>
    <mergeCell ref="H110:H111"/>
    <mergeCell ref="I110:I111"/>
    <mergeCell ref="J110:J111"/>
    <mergeCell ref="K110:L110"/>
    <mergeCell ref="M110:M111"/>
    <mergeCell ref="F98:G98"/>
    <mergeCell ref="H98:H99"/>
    <mergeCell ref="I98:I99"/>
    <mergeCell ref="J98:J99"/>
  </mergeCells>
  <phoneticPr fontId="28" type="noConversion"/>
  <conditionalFormatting sqref="N11:N162">
    <cfRule type="cellIs" dxfId="4" priority="3" operator="equal">
      <formula>"x"</formula>
    </cfRule>
  </conditionalFormatting>
  <conditionalFormatting sqref="O11:O162">
    <cfRule type="cellIs" dxfId="3" priority="1" operator="equal">
      <formula>"x"</formula>
    </cfRule>
  </conditionalFormatting>
  <conditionalFormatting sqref="P11:P162">
    <cfRule type="cellIs" dxfId="2" priority="2" operator="equal">
      <formula>"x"</formula>
    </cfRule>
  </conditionalFormatting>
  <conditionalFormatting sqref="Z6:Z7">
    <cfRule type="cellIs" dxfId="1" priority="19" stopIfTrue="1" operator="equal">
      <formula>$Z$6</formula>
    </cfRule>
  </conditionalFormatting>
  <pageMargins left="0.511811024" right="0.511811024" top="0.78740157499999996" bottom="0.78740157499999996" header="0.31496062000000002" footer="0.31496062000000002"/>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97C8CDB6F0FC849B42B929B0159AC33" ma:contentTypeVersion="18" ma:contentTypeDescription="Crie um novo documento." ma:contentTypeScope="" ma:versionID="68060af031c229740fd9c34ed5c1488a">
  <xsd:schema xmlns:xsd="http://www.w3.org/2001/XMLSchema" xmlns:xs="http://www.w3.org/2001/XMLSchema" xmlns:p="http://schemas.microsoft.com/office/2006/metadata/properties" xmlns:ns1="http://schemas.microsoft.com/sharepoint/v3" xmlns:ns2="533bf9ee-423a-49de-b467-001ef4b3c07d" xmlns:ns3="051e38a1-0b00-4501-8a92-3ea274451bac" targetNamespace="http://schemas.microsoft.com/office/2006/metadata/properties" ma:root="true" ma:fieldsID="522b2a83e330102f39d7c15928289570" ns1:_="" ns2:_="" ns3:_="">
    <xsd:import namespace="http://schemas.microsoft.com/sharepoint/v3"/>
    <xsd:import namespace="533bf9ee-423a-49de-b467-001ef4b3c07d"/>
    <xsd:import namespace="051e38a1-0b00-4501-8a92-3ea274451ba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LengthInSeconds" minOccurs="0"/>
                <xsd:element ref="ns2:lcf76f155ced4ddcb4097134ff3c332f" minOccurs="0"/>
                <xsd:element ref="ns3:TaxCatchAll"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Propriedades da Política de Conformidade Unificada" ma:hidden="true" ma:internalName="_ip_UnifiedCompliancePolicyProperties">
      <xsd:simpleType>
        <xsd:restriction base="dms:Note"/>
      </xsd:simpleType>
    </xsd:element>
    <xsd:element name="_ip_UnifiedCompliancePolicyUIAction" ma:index="25" nillable="true" ma:displayName="Ação de Interface do Usuário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33bf9ee-423a-49de-b467-001ef4b3c0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51e38a1-0b00-4501-8a92-3ea274451bac"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element name="TaxCatchAll" ma:index="23" nillable="true" ma:displayName="Taxonomy Catch All Column" ma:hidden="true" ma:list="{027389e5-5402-4d77-bdc8-deb9c058e574}" ma:internalName="TaxCatchAll" ma:showField="CatchAllData" ma:web="051e38a1-0b00-4501-8a92-3ea274451b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533bf9ee-423a-49de-b467-001ef4b3c07d">
      <Terms xmlns="http://schemas.microsoft.com/office/infopath/2007/PartnerControls"/>
    </lcf76f155ced4ddcb4097134ff3c332f>
    <TaxCatchAll xmlns="051e38a1-0b00-4501-8a92-3ea274451ba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89D3A7-ED08-495B-9B8A-120EE06E47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33bf9ee-423a-49de-b467-001ef4b3c07d"/>
    <ds:schemaRef ds:uri="051e38a1-0b00-4501-8a92-3ea274451b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F3E487-BBCB-4D2F-BEBB-D91C62308184}">
  <ds:schemaRefs>
    <ds:schemaRef ds:uri="http://schemas.microsoft.com/office/2006/metadata/properties"/>
    <ds:schemaRef ds:uri="http://schemas.microsoft.com/office/infopath/2007/PartnerControls"/>
    <ds:schemaRef ds:uri="http://schemas.microsoft.com/sharepoint/v3"/>
    <ds:schemaRef ds:uri="533bf9ee-423a-49de-b467-001ef4b3c07d"/>
    <ds:schemaRef ds:uri="051e38a1-0b00-4501-8a92-3ea274451bac"/>
  </ds:schemaRefs>
</ds:datastoreItem>
</file>

<file path=customXml/itemProps3.xml><?xml version="1.0" encoding="utf-8"?>
<ds:datastoreItem xmlns:ds="http://schemas.openxmlformats.org/officeDocument/2006/customXml" ds:itemID="{5E34648D-5D44-4F02-AB53-33F0CB687AB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Acer</cp:lastModifiedBy>
  <cp:revision/>
  <dcterms:created xsi:type="dcterms:W3CDTF">2012-07-30T00:05:19Z</dcterms:created>
  <dcterms:modified xsi:type="dcterms:W3CDTF">2023-06-26T16:46:05Z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738d5ca-cd4e-433d-8f2a-eee77df5cad2_Enabled">
    <vt:lpwstr>true</vt:lpwstr>
  </property>
  <property fmtid="{D5CDD505-2E9C-101B-9397-08002B2CF9AE}" pid="3" name="MSIP_Label_3738d5ca-cd4e-433d-8f2a-eee77df5cad2_SetDate">
    <vt:lpwstr>2023-03-15T21:23:01Z</vt:lpwstr>
  </property>
  <property fmtid="{D5CDD505-2E9C-101B-9397-08002B2CF9AE}" pid="4" name="MSIP_Label_3738d5ca-cd4e-433d-8f2a-eee77df5cad2_Method">
    <vt:lpwstr>Standard</vt:lpwstr>
  </property>
  <property fmtid="{D5CDD505-2E9C-101B-9397-08002B2CF9AE}" pid="5" name="MSIP_Label_3738d5ca-cd4e-433d-8f2a-eee77df5cad2_Name">
    <vt:lpwstr>defa4170-0d19-0005-0004-bc88714345d2</vt:lpwstr>
  </property>
  <property fmtid="{D5CDD505-2E9C-101B-9397-08002B2CF9AE}" pid="6" name="MSIP_Label_3738d5ca-cd4e-433d-8f2a-eee77df5cad2_SiteId">
    <vt:lpwstr>c14e2b56-c5bc-43bd-ad9c-408cf6cc3560</vt:lpwstr>
  </property>
  <property fmtid="{D5CDD505-2E9C-101B-9397-08002B2CF9AE}" pid="7" name="MSIP_Label_3738d5ca-cd4e-433d-8f2a-eee77df5cad2_ActionId">
    <vt:lpwstr>36cc6c09-4052-4683-ae47-c9884f175b7c</vt:lpwstr>
  </property>
  <property fmtid="{D5CDD505-2E9C-101B-9397-08002B2CF9AE}" pid="8" name="MSIP_Label_3738d5ca-cd4e-433d-8f2a-eee77df5cad2_ContentBits">
    <vt:lpwstr>0</vt:lpwstr>
  </property>
  <property fmtid="{D5CDD505-2E9C-101B-9397-08002B2CF9AE}" pid="9" name="ContentTypeId">
    <vt:lpwstr>0x010100097C8CDB6F0FC849B42B929B0159AC33</vt:lpwstr>
  </property>
</Properties>
</file>