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90" yWindow="495" windowWidth="15600" windowHeight="5385" firstSheet="2" activeTab="2"/>
  </bookViews>
  <sheets>
    <sheet name="SUMÁRIO" sheetId="24" state="hidden" r:id="rId1"/>
    <sheet name="TUTORIAL" sheetId="23" state="hidden" r:id="rId2"/>
    <sheet name="Monitoria Anual 1" sheetId="1" r:id="rId3"/>
    <sheet name="Painel de Gestão - 1" sheetId="2" r:id="rId4"/>
    <sheet name="Monitoria Final" sheetId="34" r:id="rId5"/>
    <sheet name="Painel de Gestão - Final" sheetId="35" r:id="rId6"/>
    <sheet name="Painel de Gestão - 4" sheetId="39" state="hidden" r:id="rId7"/>
    <sheet name="Monitoria Anual 5" sheetId="40" state="hidden" r:id="rId8"/>
    <sheet name="Painel de Gestão - 5" sheetId="41" state="hidden" r:id="rId9"/>
  </sheets>
  <definedNames>
    <definedName name="_xlnm._FilterDatabase" localSheetId="4" hidden="1">'Monitoria Final'!$A$10:$AA$78</definedName>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45621"/>
</workbook>
</file>

<file path=xl/calcChain.xml><?xml version="1.0" encoding="utf-8"?>
<calcChain xmlns="http://schemas.openxmlformats.org/spreadsheetml/2006/main">
  <c r="F31" i="35" l="1"/>
  <c r="G31" i="35"/>
  <c r="H31" i="35"/>
  <c r="I31" i="35"/>
  <c r="F32" i="35"/>
  <c r="G32" i="35"/>
  <c r="H32" i="35"/>
  <c r="I32" i="35"/>
  <c r="F33" i="35"/>
  <c r="G33" i="35"/>
  <c r="H33" i="35"/>
  <c r="I33" i="35"/>
  <c r="F34" i="35"/>
  <c r="G34" i="35"/>
  <c r="H34" i="35"/>
  <c r="I34" i="35"/>
  <c r="F35" i="35"/>
  <c r="G35" i="35"/>
  <c r="H35" i="35"/>
  <c r="I35" i="35"/>
  <c r="F36" i="35"/>
  <c r="G36" i="35"/>
  <c r="H36" i="35"/>
  <c r="I36" i="35"/>
  <c r="F37" i="35"/>
  <c r="G37" i="35"/>
  <c r="H37" i="35"/>
  <c r="I37" i="35"/>
  <c r="F38" i="35"/>
  <c r="G38" i="35"/>
  <c r="H38" i="35"/>
  <c r="I38" i="35"/>
  <c r="E38" i="35"/>
  <c r="E37" i="35"/>
  <c r="E36" i="35"/>
  <c r="E35" i="35"/>
  <c r="E34" i="35"/>
  <c r="E33" i="35"/>
  <c r="E32" i="35"/>
  <c r="E31" i="35"/>
  <c r="D38" i="35"/>
  <c r="C38" i="35"/>
  <c r="C37" i="35"/>
  <c r="C36" i="35"/>
  <c r="C35" i="35"/>
  <c r="C34" i="35"/>
  <c r="C33" i="35"/>
  <c r="C32" i="35"/>
  <c r="C31" i="35"/>
  <c r="D31" i="35"/>
  <c r="D37" i="35"/>
  <c r="D36" i="35"/>
  <c r="D35" i="35"/>
  <c r="D34" i="35"/>
  <c r="D33" i="35"/>
  <c r="D32" i="35"/>
  <c r="C28" i="35"/>
  <c r="D24" i="35"/>
  <c r="D23" i="35"/>
  <c r="C16" i="35"/>
  <c r="C20" i="35"/>
  <c r="C17" i="35"/>
  <c r="F31" i="2" l="1"/>
  <c r="G31" i="2"/>
  <c r="H31" i="2"/>
  <c r="I31" i="2"/>
  <c r="F32" i="2"/>
  <c r="G32" i="2"/>
  <c r="H32" i="2"/>
  <c r="I32" i="2"/>
  <c r="F33" i="2"/>
  <c r="G33" i="2"/>
  <c r="H33" i="2"/>
  <c r="I33" i="2"/>
  <c r="F34" i="2"/>
  <c r="G34" i="2"/>
  <c r="H34" i="2"/>
  <c r="I34" i="2"/>
  <c r="F35" i="2"/>
  <c r="G35" i="2"/>
  <c r="H35" i="2"/>
  <c r="I35" i="2"/>
  <c r="F36" i="2"/>
  <c r="G36" i="2"/>
  <c r="H36" i="2"/>
  <c r="I36" i="2"/>
  <c r="F37" i="2"/>
  <c r="G37" i="2"/>
  <c r="H37" i="2"/>
  <c r="I37" i="2"/>
  <c r="F38" i="2"/>
  <c r="G38" i="2"/>
  <c r="H38" i="2"/>
  <c r="I38" i="2"/>
  <c r="E32" i="2"/>
  <c r="E31" i="2"/>
  <c r="E38" i="2"/>
  <c r="E37" i="2"/>
  <c r="E36" i="2"/>
  <c r="E35" i="2"/>
  <c r="E34" i="2"/>
  <c r="E33" i="2"/>
  <c r="D38" i="2"/>
  <c r="D37" i="2"/>
  <c r="D36" i="2"/>
  <c r="D35" i="2"/>
  <c r="D34" i="2"/>
  <c r="D33" i="2"/>
  <c r="D32" i="2"/>
  <c r="D31" i="2"/>
  <c r="C38" i="2"/>
  <c r="C37" i="2"/>
  <c r="C36" i="2"/>
  <c r="C35" i="2"/>
  <c r="C34" i="2"/>
  <c r="C33" i="2"/>
  <c r="C32" i="2"/>
  <c r="C31" i="2"/>
  <c r="C15" i="2" l="1"/>
  <c r="C16" i="2"/>
  <c r="E16" i="2" s="1"/>
  <c r="C17" i="2"/>
  <c r="E17" i="2" s="1"/>
  <c r="C18" i="2"/>
  <c r="C19" i="2"/>
  <c r="E19" i="2" s="1"/>
  <c r="C20" i="2"/>
  <c r="E20" i="2" s="1"/>
  <c r="B85" i="1"/>
  <c r="B82" i="34"/>
  <c r="F31" i="41"/>
  <c r="G31" i="41"/>
  <c r="H31" i="41"/>
  <c r="I31" i="41"/>
  <c r="F32" i="41"/>
  <c r="G32" i="41"/>
  <c r="H32" i="41"/>
  <c r="I32" i="41"/>
  <c r="F33" i="41"/>
  <c r="G33" i="41"/>
  <c r="H33" i="41"/>
  <c r="I33" i="41"/>
  <c r="F34" i="41"/>
  <c r="G34" i="41"/>
  <c r="H34" i="41"/>
  <c r="I34" i="41"/>
  <c r="F35" i="41"/>
  <c r="G35" i="41"/>
  <c r="H35" i="41"/>
  <c r="I35" i="41"/>
  <c r="F36" i="41"/>
  <c r="G36" i="41"/>
  <c r="H36" i="41"/>
  <c r="I36" i="41"/>
  <c r="F37" i="41"/>
  <c r="G37" i="41"/>
  <c r="H37" i="41"/>
  <c r="I37" i="41"/>
  <c r="F38" i="41"/>
  <c r="G38" i="41"/>
  <c r="H38" i="41"/>
  <c r="I38" i="41"/>
  <c r="F39" i="41"/>
  <c r="G39" i="41"/>
  <c r="H39" i="41"/>
  <c r="I39" i="41"/>
  <c r="F40" i="41"/>
  <c r="G40" i="41"/>
  <c r="H40" i="41"/>
  <c r="I40" i="41"/>
  <c r="E40" i="41"/>
  <c r="E39" i="41"/>
  <c r="E38" i="41"/>
  <c r="E37" i="41"/>
  <c r="E36" i="41"/>
  <c r="E35" i="41"/>
  <c r="E34" i="41"/>
  <c r="E33" i="41"/>
  <c r="E32" i="41"/>
  <c r="E31" i="41"/>
  <c r="D40" i="41"/>
  <c r="D39" i="41"/>
  <c r="D38" i="41"/>
  <c r="D37" i="41"/>
  <c r="D36" i="41"/>
  <c r="D35" i="41"/>
  <c r="D34" i="41"/>
  <c r="D33" i="41"/>
  <c r="D32" i="41"/>
  <c r="D31" i="41"/>
  <c r="C40" i="41"/>
  <c r="C39" i="41"/>
  <c r="C38" i="41"/>
  <c r="C37" i="41"/>
  <c r="C36" i="41"/>
  <c r="C35" i="41"/>
  <c r="C34" i="41"/>
  <c r="C33" i="41"/>
  <c r="C32" i="41"/>
  <c r="C31" i="41"/>
  <c r="C28" i="41"/>
  <c r="E24" i="41"/>
  <c r="E23" i="41"/>
  <c r="B166" i="40"/>
  <c r="E21" i="41"/>
  <c r="E22" i="41" s="1"/>
  <c r="E15" i="41"/>
  <c r="C20" i="41"/>
  <c r="C19" i="41"/>
  <c r="C18" i="41"/>
  <c r="C17" i="41"/>
  <c r="C16" i="41"/>
  <c r="C5" i="41"/>
  <c r="A3" i="41"/>
  <c r="F31" i="39"/>
  <c r="G31" i="39"/>
  <c r="H31" i="39"/>
  <c r="I31" i="39"/>
  <c r="F32" i="39"/>
  <c r="G32" i="39"/>
  <c r="H32" i="39"/>
  <c r="I32" i="39"/>
  <c r="F33" i="39"/>
  <c r="G33" i="39"/>
  <c r="H33" i="39"/>
  <c r="I33" i="39"/>
  <c r="F34" i="39"/>
  <c r="G34" i="39"/>
  <c r="H34" i="39"/>
  <c r="I34" i="39"/>
  <c r="F35" i="39"/>
  <c r="G35" i="39"/>
  <c r="H35" i="39"/>
  <c r="I35" i="39"/>
  <c r="F36" i="39"/>
  <c r="G36" i="39"/>
  <c r="H36" i="39"/>
  <c r="I36" i="39"/>
  <c r="F37" i="39"/>
  <c r="G37" i="39"/>
  <c r="H37" i="39"/>
  <c r="I37" i="39"/>
  <c r="F38" i="39"/>
  <c r="G38" i="39"/>
  <c r="H38" i="39"/>
  <c r="I38" i="39"/>
  <c r="F39" i="39"/>
  <c r="G39" i="39"/>
  <c r="H39" i="39"/>
  <c r="I39" i="39"/>
  <c r="F40" i="39"/>
  <c r="G40" i="39"/>
  <c r="H40" i="39"/>
  <c r="I40" i="39"/>
  <c r="E40" i="39"/>
  <c r="E39" i="39"/>
  <c r="E38" i="39"/>
  <c r="E37" i="39"/>
  <c r="E36" i="39"/>
  <c r="E35" i="39"/>
  <c r="E34" i="39"/>
  <c r="E33" i="39"/>
  <c r="E32" i="39"/>
  <c r="E31" i="39"/>
  <c r="D40" i="39"/>
  <c r="D39" i="39"/>
  <c r="D38" i="39"/>
  <c r="D37" i="39"/>
  <c r="D36" i="39"/>
  <c r="D35" i="39"/>
  <c r="D34" i="39"/>
  <c r="D33" i="39"/>
  <c r="D32" i="39"/>
  <c r="D31" i="39"/>
  <c r="C40" i="39"/>
  <c r="C39" i="39"/>
  <c r="C38" i="39"/>
  <c r="C37" i="39"/>
  <c r="C36" i="39"/>
  <c r="C35" i="39"/>
  <c r="C34" i="39"/>
  <c r="C33" i="39"/>
  <c r="C32" i="39"/>
  <c r="C31" i="39"/>
  <c r="C28" i="39"/>
  <c r="E24" i="39"/>
  <c r="E23" i="39"/>
  <c r="E21" i="39"/>
  <c r="E22" i="39" s="1"/>
  <c r="E15" i="39"/>
  <c r="C20" i="39"/>
  <c r="C19" i="39"/>
  <c r="C18" i="39"/>
  <c r="C17" i="39"/>
  <c r="C16" i="39"/>
  <c r="C22" i="39"/>
  <c r="D20" i="39" s="1"/>
  <c r="C5" i="39"/>
  <c r="A3" i="39"/>
  <c r="E24" i="35"/>
  <c r="E23" i="35"/>
  <c r="C19" i="35"/>
  <c r="C18" i="35"/>
  <c r="C5" i="35"/>
  <c r="A3" i="35"/>
  <c r="E24" i="2"/>
  <c r="E23" i="2"/>
  <c r="E15" i="2"/>
  <c r="E21" i="2"/>
  <c r="C28" i="2"/>
  <c r="C5" i="2"/>
  <c r="A3" i="2"/>
  <c r="E18" i="2" l="1"/>
  <c r="E22" i="2" s="1"/>
  <c r="C22" i="2"/>
  <c r="D18" i="2" s="1"/>
  <c r="F18" i="41"/>
  <c r="F16" i="41"/>
  <c r="F21" i="41"/>
  <c r="F19" i="41"/>
  <c r="F20" i="41"/>
  <c r="F17" i="41"/>
  <c r="D16" i="39"/>
  <c r="D18" i="39"/>
  <c r="D17" i="39"/>
  <c r="D19" i="39"/>
  <c r="C22" i="35"/>
  <c r="D16" i="35" s="1"/>
  <c r="F20" i="39"/>
  <c r="F16" i="39"/>
  <c r="F22" i="39" s="1"/>
  <c r="F17" i="39"/>
  <c r="F18" i="39"/>
  <c r="F19" i="39"/>
  <c r="F21" i="39"/>
  <c r="C22" i="41"/>
  <c r="D17" i="41" s="1"/>
  <c r="D16" i="41" l="1"/>
  <c r="D22" i="39"/>
  <c r="D19" i="2"/>
  <c r="D16" i="2"/>
  <c r="D17" i="2"/>
  <c r="D19" i="41"/>
  <c r="D20" i="2"/>
  <c r="F22" i="41"/>
  <c r="D20" i="35"/>
  <c r="D18" i="35"/>
  <c r="D19" i="35"/>
  <c r="D17" i="35"/>
  <c r="F17" i="2"/>
  <c r="F18" i="2"/>
  <c r="F20" i="2"/>
  <c r="F19" i="2"/>
  <c r="F16" i="2"/>
  <c r="F21" i="2"/>
  <c r="D20" i="41"/>
  <c r="D18" i="41"/>
  <c r="D22" i="41" s="1"/>
  <c r="D22" i="2" l="1"/>
  <c r="D22" i="35"/>
  <c r="F22" i="2"/>
</calcChain>
</file>

<file path=xl/comments1.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2.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3.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<sst xmlns="http://schemas.openxmlformats.org/spreadsheetml/2006/main" count="1762" uniqueCount="625">
  <si>
    <t>PLANOS DE AÇÃO NACIONAIS DE CONSERVAÇÃO DE ESPÉCIES AMEAÇADAS DE EXTINÇÃO - PAN</t>
  </si>
  <si>
    <t>INSERIR NOME DO PAN</t>
  </si>
  <si>
    <t>Objetivo Geral do PAN</t>
  </si>
  <si>
    <t>MONITORIA ANUAL</t>
  </si>
  <si>
    <t>DD/MM/AAAA</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</si>
  <si>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</si>
  <si>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</si>
  <si>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</si>
  <si>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</si>
  <si>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</si>
  <si>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</si>
  <si>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</si>
  <si>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</si>
  <si>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</si>
  <si>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</si>
  <si>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</si>
  <si>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</si>
  <si>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</si>
  <si>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</si>
  <si>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</si>
  <si>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</si>
  <si>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</si>
  <si>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</si>
  <si>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</si>
  <si>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</si>
  <si>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</si>
  <si>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</si>
  <si>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</si>
  <si>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</si>
  <si>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</si>
  <si>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</si>
  <si>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</si>
  <si>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</si>
  <si>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</si>
  <si>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</si>
  <si>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</si>
  <si>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</si>
  <si>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</si>
  <si>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</si>
  <si>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</si>
  <si>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</si>
  <si>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</si>
  <si>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</si>
  <si>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</si>
  <si>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</si>
  <si>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</si>
  <si>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</si>
  <si>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</si>
  <si>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ação 1</t>
  </si>
  <si>
    <t>ação 2</t>
  </si>
  <si>
    <t>ação 3</t>
  </si>
  <si>
    <t>Texto objetivo 1</t>
  </si>
  <si>
    <t>Texto objetivo 2</t>
  </si>
  <si>
    <t>Texto objetivo 3</t>
  </si>
  <si>
    <t>Texto objetivo 4</t>
  </si>
  <si>
    <t>ação 4</t>
  </si>
  <si>
    <t>Texto objetivo 5</t>
  </si>
  <si>
    <t>ação 5</t>
  </si>
  <si>
    <t>Ações</t>
  </si>
  <si>
    <t>Início planejado posterior</t>
  </si>
  <si>
    <t>OBJETIVO 1</t>
  </si>
  <si>
    <t>OBJETIVO 2</t>
  </si>
  <si>
    <t>OBJETIVO 3</t>
  </si>
  <si>
    <t>OBJETIVO 4</t>
  </si>
  <si>
    <t>OBJETIVO 5</t>
  </si>
  <si>
    <t>Texto objetivo 6</t>
  </si>
  <si>
    <t>ação 6</t>
  </si>
  <si>
    <t>OBJETIVO 6</t>
  </si>
  <si>
    <t>OBJETIVO 7</t>
  </si>
  <si>
    <t>OBJETIVO 8</t>
  </si>
  <si>
    <t>OBJETIVO 9</t>
  </si>
  <si>
    <t>OBJETIVO 10</t>
  </si>
  <si>
    <t>Texto objetivo 7</t>
  </si>
  <si>
    <t>ação 7</t>
  </si>
  <si>
    <t>Texto objetivo 8</t>
  </si>
  <si>
    <t>Texto objetivo 9</t>
  </si>
  <si>
    <t>Texto objetivo 10</t>
  </si>
  <si>
    <t>ação 8</t>
  </si>
  <si>
    <t>ação 9</t>
  </si>
  <si>
    <t>ação 10</t>
  </si>
  <si>
    <t>INCLUIR AÇÕES NOVAS</t>
  </si>
  <si>
    <t>INSERIR O NOME DO OBJETIVO</t>
  </si>
  <si>
    <t>ação nova</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</si>
  <si>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</si>
  <si>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</si>
  <si>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</si>
  <si>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</si>
  <si>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</si>
  <si>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</si>
  <si>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</si>
  <si>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</si>
  <si>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</si>
  <si>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</si>
  <si>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</si>
  <si>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</si>
  <si>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</si>
  <si>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</si>
  <si>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Agrupadas</t>
  </si>
  <si>
    <t>Excluídas</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</si>
  <si>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</si>
  <si>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</si>
  <si>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</si>
  <si>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</si>
  <si>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</si>
  <si>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</si>
  <si>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Atualizar a caracterização das pescarias que comprovadamente  interagem com as tartarugas marinhas e dimensionar o esforço de pesca anualmente.</t>
  </si>
  <si>
    <t>Nº de pescarias caracterizadas</t>
  </si>
  <si>
    <t>Bruno Giffoni/FPT</t>
  </si>
  <si>
    <t xml:space="preserve">Fundação Pró-TAMAR, Antônio Clerton Pontes (IBAMA-CEPENE), Jorge Kotas (IBAMA-CEPSUL), ICMBio-Centro TAMAR, Manoela Wariss (Instituto Aquamazon), Guilherme Scheidt (MPA), Sérgio Estima (NEMA), Camila Domit (UFPR-CEM), Juarez Pezzuti e Daniely Felix (UFPA)  </t>
  </si>
  <si>
    <t xml:space="preserve">Manter e ampliar o monitoramento do esforço das pescarias prioritárias², garantindo a manutenção da série histórica para estudos de longa duração. </t>
  </si>
  <si>
    <t>Nº de viagens de pesca monitoradas de cada pescaria</t>
  </si>
  <si>
    <t>contínuo</t>
  </si>
  <si>
    <t>Implementar um programa nacional de observadores de bordo para coleta de dados sobre as pescarias monitoradas com relação às tartarugas marinhas.</t>
  </si>
  <si>
    <t>Banco de Dados sobre captura de tartarugas marinhas no sitema do SIMPESCA/ MPA</t>
  </si>
  <si>
    <t>sem custo</t>
  </si>
  <si>
    <t>Guilherme Scheidt/MPA</t>
  </si>
  <si>
    <t>Claudia Ramos Zagaglia (CGCOP/SEMOC/MPA), Diretoria de Planejamento e Ordenamento da Pesca Industrial - DPI/SEPOP/MPA</t>
  </si>
  <si>
    <t>Dar continuidade à coleta de dados biológicos e marcação das tartarugas marinhas capturadas incidentalmente na pesca, garantindo assim série histórica para estudos de longa duração e publicação científica</t>
  </si>
  <si>
    <t>Nº de tartarugas marcadas e/ou registradas</t>
  </si>
  <si>
    <t>Fundação Pró-TAMAR, ICMBio - Centro TAMAR,  Manoela Wariss (Instituto Aquamazon), Sérgio Estima (NEMA), Camila Domit (UFPR - CEM), Juarez Pezzuti e Daniely Felix (UFPA)</t>
  </si>
  <si>
    <t>Unida à Ação acima</t>
  </si>
  <si>
    <t>Artigos Publicados</t>
  </si>
  <si>
    <t xml:space="preserve">Paulo Barata (FIOCRUZ), Fundação Pró-TAMAR, ICMBIO - Centro TAMAR,  Manoela Wariss (Instituto Aquamazon), Sérgio Estima (NEMA), Camila Domit (UFPR - CEM), Juarez Pezzuti e Daniely Felix (UFPA) </t>
  </si>
  <si>
    <t>Acesso à informação aos dados de estatística pesqueira do MPA e do banco de dados no Sistema de Licenciamento ambiental</t>
  </si>
  <si>
    <t>dados acessíveis</t>
  </si>
  <si>
    <t>Romulo Mello</t>
  </si>
  <si>
    <t>Antônio Clerton Pontes (IBAMA - CEPENE), Jorge Kotas (IBAMA - CEPSUL), ICMBio - Centro TAMAR, Guilherme Scheidt (MPA)</t>
  </si>
  <si>
    <t>Fortalecer a capacidade do ICMBio em utilizar o Programa Nacional de Rastreamento de Embarcação Pesqueira por Satélite (PREPS).</t>
  </si>
  <si>
    <t>Analistas treinados e utilizando o PREPS</t>
  </si>
  <si>
    <t>Gilberto Sales/ICMBio Centro TAMAR</t>
  </si>
  <si>
    <t>Claudia Ramos Zagaglia (CGCOP/SEMOC/MPA)</t>
  </si>
  <si>
    <t>Incorporar ao PREPS a frota de pequeno porte que interage com as tartarugas marinhas.</t>
  </si>
  <si>
    <t>Nº de frotas incorporadas ao PREPS</t>
  </si>
  <si>
    <t>Claudia Ramos Zagaglia (CGCOP/SEMOC/MPA); Coordenação Geral de Monitoramento e Informações Pesqueiras - CGMIP; Diretoria de Planejamento e Ordenamento da Pesca Industrial - DPI/SEPOP/MPA</t>
  </si>
  <si>
    <t>Desenvolver e implementar dispositivos de redução de captura de tartarugas marinhas na pesca de arrasto</t>
  </si>
  <si>
    <t xml:space="preserve">Nº de dispositivos testados;
Nº de pescarias com dispositivos implementados </t>
  </si>
  <si>
    <t>Augusto César Coelho/ICMBio</t>
  </si>
  <si>
    <t>Fundação Pró-TAMAR, Antônio Clerton Pontes (IBAMA - CEPENE), Élcio Paulo da Rocha (IBAMA - CEPNOR), Luiz Fernando Rodrigues (IBAMA - CEPSUL), Venâncio Azevedo (Instituto de Pesca/SP),   Guilherme Scheidt (MPA), Henry Louis Spach (UFPR - CEM), Ayda Alcântara (UFS), Deptos Eng de Pesca (UFRPE/UFS/UFPA)</t>
  </si>
  <si>
    <t>Desenvolver, difundir e implementar medidas mitigadoras (incluindo áreas e períodos de exclusão de pesca) para as diferentes pescarias que interagem com as tartarugas marinhas.</t>
  </si>
  <si>
    <t>Nº de estratégias de alternativas definidas</t>
  </si>
  <si>
    <t>José Henrique Becker/FPT</t>
  </si>
  <si>
    <t xml:space="preserve">Instituto de Pesca/SAA/SP, Instituto Oceanográfico-USP, Fundação Pró-Tamar, CEM/UFPR  </t>
  </si>
  <si>
    <t>Estudar e propor áreas e períodos de restrição da pesca por região. Incluída na ação acima</t>
  </si>
  <si>
    <t>Mapa espacial temporal elaborado; portarias editadas</t>
  </si>
  <si>
    <t>João Carlos Thomé/ICMBio Centro Tamar</t>
  </si>
  <si>
    <t xml:space="preserve">MMA-IBAMA, MPA, Universidades regionais , OEMA's, OMMA's,  Parceiros/protocolos regionais com o TAMAR </t>
  </si>
  <si>
    <t>Incentivar e qualificar programas de certificação pesqueira para pescarias de baixo impacto sobre populações de tartarugas marinhas. (selo verde/azul)</t>
  </si>
  <si>
    <t>Total de Programas identificados, possiveis pescarias certificadas</t>
  </si>
  <si>
    <t>Eduardo Lima/FPT</t>
  </si>
  <si>
    <t>Amigos da Prainha do Canto Verde/CE, Fundação Pró-TAMAR, IBAMA, Instituto Terramar/CE, UFC-Departamento de Engenharia de Pesca</t>
  </si>
  <si>
    <t>Apoiar/incentivar a utilização de alternativas de petrechos de pesca menos impactantes sobre as populações de tartarugas marinhas (ex: cercos flutuantes e currais de pesca), considerando o enfoque ecossistêmico (mamíferos marinhos, aves marinhas e elasmobranquios).</t>
  </si>
  <si>
    <t>Total de alternativas de petrechos de pesca identificados e divulgados</t>
  </si>
  <si>
    <t>AQUASIS - CE, Associações, Colônias e Cooperativas de Pescadores, FURG, IBAMA, MPA, NEMA, OEMAS, OMMAS, UFBA,  UFC, UFES, UFRJ, UFS, Universidades Regionais,  UFPR - CEM</t>
  </si>
  <si>
    <t>Realizar campanhas de proteção da tartaruga pelo pescador “Nem tudo que cai na rede é peixe” e outras campanhas de sensibilização e educação ambiental junto às comunidades de pescadores</t>
  </si>
  <si>
    <t>Protocolos de conservação das tartarugas marinhas divulgados; número de pescadores conscientizados</t>
  </si>
  <si>
    <t>Associação Guajiru - PB,  Fundação Pró-TAMAR, IBAMA/CEPENE, IBAMA - NEA/CE, NEMA, prefeituras municipais, CEM/UFPR</t>
  </si>
  <si>
    <t>Informação continuada a pescadores para o manejo correto de tartarugas capturadas incidentalmente e para o uso de medidas mitigadoras na pesca</t>
  </si>
  <si>
    <t>Nº de pescadores treinados</t>
  </si>
  <si>
    <t>Manoela Wariss (Instituto Aquamazon), Fundação Pró-TAMAR, ICMBio - Centro TAMAR, Sérgio Estima (NEMA),  Juarez Pezzuti e Daniely Felix (UFPA),   Camila Domit (CEM/UFPR)</t>
  </si>
  <si>
    <t>Capacitar observadores de bordo ou científico para a coleta de dados sobre a interação das pescarias com as tartarugas marinhas.</t>
  </si>
  <si>
    <t>Nº de observadores treinados</t>
  </si>
  <si>
    <t xml:space="preserve">Manoela Wariss (Instituto Aquamazon),  Fundação Pró-TAMAR, ICMBio - Centro TAMAR, Sérgio Estima (NEMA),  Juarez Pezzuti e Daniely Felix (UFPA)  </t>
  </si>
  <si>
    <t>Prover os órgãos de fiscalização de informações tecnicas sobre locais e períodos estratégicos para proteção das tartarugas marinhas.</t>
  </si>
  <si>
    <t>Informes enviados</t>
  </si>
  <si>
    <t>Diretoria de Planejamento e Ordenamento da Pesca Industrial - DPI/SEPOP/MPA. IBAMA/polícias ambientais estaduais</t>
  </si>
  <si>
    <t xml:space="preserve">Operacionalizar ou ampliar os instrumentos de gestão e ordenamento pesqueiros (fiscalização, comitês de gestão, estatísticas pesqueiras, programas de monitoramento) </t>
  </si>
  <si>
    <t>Nº de comites de gestão implementados;
Nº de frotas monitoradas
(estatística, PROBORDO, PREPS)</t>
  </si>
  <si>
    <t xml:space="preserve">Diretoria de Planejamento e Ordenamento da Pesca Industrial - DPI/SEPOP/MPA </t>
  </si>
  <si>
    <t xml:space="preserve">Fazer gestão junto ao Ministério do Meio Ambiente e ao Ministério da Pesca para que novas licenças de pescarias que impactam significativamente com tartarugas marinhas não sejam concedidas. </t>
  </si>
  <si>
    <t>pescarias regulamentadas</t>
  </si>
  <si>
    <t xml:space="preserve">Departamento de Registro da Pesca e Aquicultura - DRPA/SEMOC/MPA </t>
  </si>
  <si>
    <t>Acelerar o processo de implementação efetiva do novo modelo de permissionamento, no qual licenças múltiplas não sejam admitidas.</t>
  </si>
  <si>
    <t>Implementação do novo modelo de permissionamento</t>
  </si>
  <si>
    <t>Fortalecer a participação do tema Tartarugas Marinhas na Comissão Internacional para Conservação do Atum Atlântico (ICCAT), por meio da participação de especialistas nos fóruns.</t>
  </si>
  <si>
    <t>Nº  de especialistas de tartarugas marinhas  participando dos foruns</t>
  </si>
  <si>
    <t>Coordenação Geral de Planejamento e Ordenamento da Pesca Oeânica - CGPO/DPI/SEPOP/MPA, MRE e MMA</t>
  </si>
  <si>
    <t>Resgatar a participação do tema Tartarugas Marinhas nos fóruns de gestão das pescarias que interagem com Tartarugas Marinhas (ex: comitê de gestão da pesca da lagosta, comitê da pesca do camarão), por meio da participação de especialistas nos fóruns .</t>
  </si>
  <si>
    <t>Nº  de foruns de gestão com tartarugas marinhas</t>
  </si>
  <si>
    <t>IBAMA, ICMBio, MPA</t>
  </si>
  <si>
    <t>Propor a retomada do grupo de trabalho assessor sobre captura incidental na pesca no ICMBio.</t>
  </si>
  <si>
    <t>Grupo Criado</t>
  </si>
  <si>
    <t>ICMBio - CMA, Projeto Albatroz</t>
  </si>
  <si>
    <t>Incentivar a aproximação entre a Convenção Interamericana para Proteção e Conservação das Tartarugas Marinhas (CIT) e a ICCAT para incorporação das medidas de monitoramento e conservação de tartarugas marinhas na pesca.</t>
  </si>
  <si>
    <t xml:space="preserve">Medidas de monitoramento e conservação incorporadas </t>
  </si>
  <si>
    <t>João Carlos Thomé/ICMBio Centro TAMAR</t>
  </si>
  <si>
    <t>Coord. Geral de Planejamento e Ordenamento da Pesca Oceânica - CGPO/DPI/ SEPOP/MPA;MMA, Secretaria Pro-tempore da CIT, ICCAT (Comissão Internacional para a Conservação do Atum do Atlântico)</t>
  </si>
  <si>
    <t>Adesão e participação do Brasil na CMS - Convenção sobre a Conservação de Espécies Migratórias de Animais Silvestres</t>
  </si>
  <si>
    <t>Adesão do Brasil a CMS</t>
  </si>
  <si>
    <t>ICMBio, Ministério do Meio Ambiente (MMA) e Ministério das Relações Exteriores (MRE)</t>
  </si>
  <si>
    <t>Buscar apoio para o fortalecimento da Rede de Pesquisa e Conservação de Tartarugas Marinhas do Atlantico Sul Ocidental (RED ASO TORTUGAS)</t>
  </si>
  <si>
    <t>Rede ASO Fortelecida</t>
  </si>
  <si>
    <t>Milágros López/FPT</t>
  </si>
  <si>
    <t>Fundação Pró-TAMAR, Alejandro Fallabrino (Karumbé), Daniele Monteiro (NEMA), Laura Prosdocimi (PRICTMA),  CEM/UFPR</t>
  </si>
  <si>
    <t>Dar continuidade ao monitoramento  de desovas protegendo fêmeas, ninhos e filhotes em áreas prioritárias para conservação ou pesquisa</t>
  </si>
  <si>
    <t>Nº de ninhos, fêmeas e filhotes protegidos</t>
  </si>
  <si>
    <t>Neca Marcovaldi/ ICMBio Centro TAMAR</t>
  </si>
  <si>
    <t>Fundação Pró-TAMAR, Órgãos Estaduais de Meio Ambiente (OEMAS), Prefeituras</t>
  </si>
  <si>
    <t>Manter o programa de marcação das fêmeas seguindo metodologia do "Programa de Saturação"</t>
  </si>
  <si>
    <t>Nº de fêmeas marcadas, amostras coletadas</t>
  </si>
  <si>
    <t>Alexsandro Santos/FPT</t>
  </si>
  <si>
    <t>Fundação Pró-TAMAR, Marinha do Brasil, Reserva Biológica do Atol das Rocas</t>
  </si>
  <si>
    <t>Manter o programa de sensibilização do público em geral sobre a importância da proteção das tartarugas marinhas.</t>
  </si>
  <si>
    <t>Nº de pessoas e entidades atendidas</t>
  </si>
  <si>
    <t>Jaqueline Castilhos/FPT</t>
  </si>
  <si>
    <t>Estados CE, RN, PE, SE, BA, ES, RJ, SP, SC (OEMAS e Secretarias de Educação); Fundação Pró-TAMAR, Prefeituras Municipais de Almofala/CE, Pipa/RN, Pirambu/SE, Estância/SE, Mata de São João/BA, Camaçari/BA, Linhares/ES, Guriri/ES, Campos/RJ, Ubatuba/SP e Florianópolis/SC; Universidade Vila Velha/ES, UFS, UFCE, UFBA</t>
  </si>
  <si>
    <t>Dar continuidade aos programas de inclusão social junto às comunidades de pescadores em áreas prioritárias para as tartarugas marinhas através da promoção da cidadania, do resgate e valorização cultural, de programas de geração de renda e de melhoria de qualidade de vida.</t>
  </si>
  <si>
    <t>Estados CE, RN, PE, SE, BA, ES, RJ, SP, SC (OEMAS e Secretarias de Educação); Fundação Pró-TAMAR, Prefeituras Municipais de Almofala/CE, Pipa/RN, Pirambu/SE, Estância/SE, Mata de São João/BA, Camaçari/BA, Linhares/ES, Guriri/ES, Campos/RJ, Ubatuba/SP e Florianópolis/SC; Universidade Vila Velha/ES, UFS, UFCE, UFBA; UFPA (Juarez Pezzuti e Daniela Félix), Intituto de Pesca de São Paulo; Superintendências do MPA nos Estados</t>
  </si>
  <si>
    <t>Monitorar a prevalência da fibropapilomatose em tartarugas marinhas</t>
  </si>
  <si>
    <t>Monitorar a prevalência de tumores em tartarugas marinhas</t>
  </si>
  <si>
    <t>Custo não estimado</t>
  </si>
  <si>
    <t>Cecilia Baptistotte/  ICMBIO  Centro TAMAR</t>
  </si>
  <si>
    <t>Fundação Pró-TAMAR/ICMBio</t>
  </si>
  <si>
    <t>Promover a análise contínua, a publicação e a divulgação das informações.</t>
  </si>
  <si>
    <t>Nº de publicações</t>
  </si>
  <si>
    <t>Gustave Lopez/ FPT</t>
  </si>
  <si>
    <t>Rita Mascarenhas (Associação Guajiru), Victor Patiri (Braço Social), Fundação Pró-TAMAR, ICMBio - Centro TAMAR,  Paulo Barata (FIOCRUZ), Leandro Bugoni (FURG), Sergio Estima e Danielle Monteiro (NEMA), Sarah Vargas (UFES), Luciano Soares e Soares (Universidade da Flórida), Fabrício Santos (UFMG), Camila Domit (UFPR/CEM), Tiago Serafini (UFPR), Guilherme Longo (UFSC), Eugenia Naro-Maciel (University N. Y.)</t>
  </si>
  <si>
    <t>Elaborar e disponibilizar material informativo e educativo divulgando informações sobre as tartarugas marinhas e a importância da proteção destes animais.</t>
  </si>
  <si>
    <t>Nº de materiais informativos e educativos produzidos</t>
  </si>
  <si>
    <t>Fundação Pró-TAMAR, Instituições de ensino locais (municipais, estaduais e particulares), Prefeituras Municipais/Estaduais, Secretarias Municipais/Estaduais de Inclusão Social e da Cultura, ONG's, Universidades, CEM/UFPR</t>
  </si>
  <si>
    <t>Realizar campanhas e programas de sensibilização.</t>
  </si>
  <si>
    <t>Prefeituras Municipais/Estaduais, Secretarias Municipais/Estaduais de Inclusão Social e da Cultura, ONGs, Universidades, Instituições de Ensino Locais (municipais, estaduais e particulares), CEM/UFPR, UFPA (Juarez Pezzuti e Daniela Félix)</t>
  </si>
  <si>
    <t>Dar continuidade à orientação técnica do Centro Tamar/ICMBio aos programas de conservação realizados por outras entidades</t>
  </si>
  <si>
    <t>Nº de programas supervisionados</t>
  </si>
  <si>
    <t>Cecilia Baptistotte/  ICMBIO Centro TAMAR</t>
  </si>
  <si>
    <t>Fundação Pró-TAMAR</t>
  </si>
  <si>
    <t>Dar continuidade as atividades de pesquisa e conservação em áreas de alimentação</t>
  </si>
  <si>
    <t>Nº de registros de tartarugas marinhas;
Nº de tartarugas marinhas liberadas</t>
  </si>
  <si>
    <t>set/11,</t>
  </si>
  <si>
    <t xml:space="preserve">Fundação Pró TAMAR, IPeC, NEMA, CEM/UFPR  </t>
  </si>
  <si>
    <t>Dar continuidade ao monitoramento dos encalhes nas áreas relevantes de ocorrência de tartarugas marinhas e investigar as causas desses eventos</t>
  </si>
  <si>
    <t>Nº de encalhes com causas identificadas</t>
  </si>
  <si>
    <t>Cecilia Baptistotte/  ICMBIO Centro Tamar</t>
  </si>
  <si>
    <t xml:space="preserve">Fundação Pró TAMAR, NEMA, CEM/UFPR  </t>
  </si>
  <si>
    <t>Dar continuidade e apoiar a rede de reabilitação de tm encalhadas.</t>
  </si>
  <si>
    <t>Nº de tartarugas marinhas reabilitadas</t>
  </si>
  <si>
    <t>Monitorar a prevalência de tumores em tm</t>
  </si>
  <si>
    <t>Nº de tartarugas marinhas examinadas</t>
  </si>
  <si>
    <t>CEM/UFPR</t>
  </si>
  <si>
    <t>Elaborar e disponibilizar material informativo, educativo e científico divulgando informações sobre as tartarugas marinhas e a importância da proteção destes animais e seus habitats.</t>
  </si>
  <si>
    <t>Nº de material informativo, educativo e científico produzidos</t>
  </si>
  <si>
    <t xml:space="preserve">Associação Guajiru, Fundação Pró-TAMAR, IBAMA/CEPENE, IBAMA/NEA,  NEMA, CEM/UFPR  </t>
  </si>
  <si>
    <t>Nº de pessoas atendidas</t>
  </si>
  <si>
    <t xml:space="preserve"> Amigos da Prainha do Canto Verde/CE, AQUASIS, Associação Guajiru, Colônias de Pesca, Fundação Pró-TAMAR, IBAMA/CEPENE, IBAMA/NEA,  NEMA, Prefeituras municipais, CEM/UFPR,  UFC - Departamento de Engenharia de Pesca </t>
  </si>
  <si>
    <t>Fundação Pró-TAMAR, IBAMA/CEPENE, NEMA, Prefeituras municipais</t>
  </si>
  <si>
    <t xml:space="preserve">Contribuir com os órgãos licenciadores, nos processos de licenciamento e monitoramento ambiental em áreas prioritárias para conservação de tartarugas marinhas, com a apresentação de recomendações de medidas de mitigação e monitoramento dos impactos dos empreendimentos e atividades sobre estes animais. </t>
  </si>
  <si>
    <r>
      <t>Órgãos licenciadores utilizando as orientações do ICMBio/TAMAR</t>
    </r>
    <r>
      <rPr>
        <strike/>
        <sz val="8"/>
        <rFont val="Arial"/>
        <family val="2"/>
      </rPr>
      <t xml:space="preserve">
</t>
    </r>
    <r>
      <rPr>
        <sz val="8"/>
        <rFont val="Arial"/>
        <family val="2"/>
      </rPr>
      <t xml:space="preserve">
Nº de Termos de Referência (TR) utilizando as orientações do ICMBio/TAMAR</t>
    </r>
  </si>
  <si>
    <t>jul/2013</t>
  </si>
  <si>
    <t>Roberto Sforza/ ICMBio Centro TAMAR</t>
  </si>
  <si>
    <t>Fabíola Nunes (IBAMA), Lolita Garrido (IMA/BA), Camila Domit (CEM/UFPR)</t>
  </si>
  <si>
    <t>Revisar as Portarias IBAMA nºs 10 e 11, de 1995.</t>
  </si>
  <si>
    <t>Normativas revisadas e publicadas</t>
  </si>
  <si>
    <t>dez/2011</t>
  </si>
  <si>
    <t xml:space="preserve"> ICMBIO/DIBIO (Divisão de Biodiversidade), IBAMA, Ministério do Meio Ambiente (MMA)</t>
  </si>
  <si>
    <t>Articular nas três esferas de governo para que os novos instrumentos normativos contemplem medidas de proteção adequadas as ameaças.</t>
  </si>
  <si>
    <t>Novos instrumentos propostos e publicados</t>
  </si>
  <si>
    <t>dez/2015</t>
  </si>
  <si>
    <t>Bases do TAMAR e parceiros com os quais existam protocolos, OEMA's e OMMA's (Órgãos Municipais de Meio Ambiente)</t>
  </si>
  <si>
    <t>Criar e disponibilizar instrumentos indicando as áreas relevantes, lacunas de conhecimento, diretrizes, critérios, parâmetros e procedimentos a serem aplicados no licenciamento dos principais tipos de empreendimentos.</t>
  </si>
  <si>
    <t>Instrumentos criados e disponibilizados</t>
  </si>
  <si>
    <t>jul/2011</t>
  </si>
  <si>
    <r>
      <t>DILIC/IBAMA (Diretoria de Licenciamento), CEM/UFPR</t>
    </r>
    <r>
      <rPr>
        <sz val="8"/>
        <color rgb="FFFF0000"/>
        <rFont val="Arial"/>
        <family val="2"/>
      </rPr>
      <t/>
    </r>
  </si>
  <si>
    <t>Contribuir com a qualificação dos programas de monitoramento, por meio da análise de relatórios de monitoramento realizados nas áreas prioritárias para conservação das tartarugas marinhas.</t>
  </si>
  <si>
    <t xml:space="preserve">Nº de relatorios analisados
</t>
  </si>
  <si>
    <t>jul/2012
(contínuo)</t>
  </si>
  <si>
    <t>DILIC/IBAMA e OEMAs</t>
  </si>
  <si>
    <t>Fazer gestão junto ao GERCO para incorporação de normas de proteção às tartarugas marinhas no zoneamento nacional e nas legislações estaduais e municipais.</t>
  </si>
  <si>
    <t>Normas incorporadas</t>
  </si>
  <si>
    <t>MMA-GERCO (Programa de Gerenciamento Costeiro), OEMA's e OMMA's, ANAMA, ABEMA (Associação Brasileira de Entidades Estaduais de Meio Ambiente)</t>
  </si>
  <si>
    <t>Apoiar a criação de áreas protegidas em áreas prioritárias para tartarugas marinhas.</t>
  </si>
  <si>
    <t>Nº de áreas protegidas criadas</t>
  </si>
  <si>
    <t>Claudio Bellini/ ICMBio Centro TAMAR</t>
  </si>
  <si>
    <t>Fundação Pró-TAMAR, ICMBio</t>
  </si>
  <si>
    <t>Inserção e intensificação do tema "impactos provocados pela poluição sobre as populações de tm" nos fóruns de discussão e instâncias normativas reguladoras relacionados à ocorrência de poluição nos ambientes costeiros e marinhos.</t>
  </si>
  <si>
    <r>
      <t>N</t>
    </r>
    <r>
      <rPr>
        <vertAlign val="superscript"/>
        <sz val="9"/>
        <rFont val="Arial"/>
        <family val="2"/>
      </rPr>
      <t>o</t>
    </r>
    <r>
      <rPr>
        <sz val="9"/>
        <rFont val="Arial"/>
        <family val="2"/>
      </rPr>
      <t xml:space="preserve"> de fóruns onde o tema passa a ser tratado</t>
    </r>
  </si>
  <si>
    <t>dez/2011 (contínuo)</t>
  </si>
  <si>
    <t>Governos Federal, Estadual e Municipal; Organizações Não Governamentais (ONG's)</t>
  </si>
  <si>
    <t>Elaborar e disponibilizar para a sociedade material informativo e educativo divulgando informações sobre os impactos causados por poluição sobre as tartarugas marinhas.</t>
  </si>
  <si>
    <t>Fundação Pró-TAMAR; NEMA; CEM/UFPR</t>
  </si>
  <si>
    <t>Complementar, padronizar e divulgar os protocolos de procedimentos para coleta de dados e material biológico.</t>
  </si>
  <si>
    <t>Nº  de protocolos atualizados</t>
  </si>
  <si>
    <t>jun/2011</t>
  </si>
  <si>
    <t>Rita Mascarenhas (Associação Guajiru), Paulo Barata (FIOCRUZ), Fundação Pró-TAMAR, CEM/UFPR, Eliana Matsushima (USP)</t>
  </si>
  <si>
    <t xml:space="preserve">Avaliar metodologias existentes que são utilizadas para determinar a estimativa de captura incidental de tartarugas marinhas (cota) na pesca de espinhel pelágico.  </t>
  </si>
  <si>
    <t>Metodologias avaliadas</t>
  </si>
  <si>
    <t>Paulo Barata (FIOCRUZ), Jorge Kotas (IBAMA-CEPSUL), Guilherme Scheidt (MPA), MTSG, NOAA, Humber Agrelli (UFRPE), Western Pacific Council</t>
  </si>
  <si>
    <t>Participar das reuniões do sub-comitê de ecossistemas da ICCAT com o objetivo de  aprimorar processos de pesquisa, monitoramento e mitigação de capturas incidentais de tm na pesca de atuns</t>
  </si>
  <si>
    <t>Reunião realizada</t>
  </si>
  <si>
    <t>jun/2012</t>
  </si>
  <si>
    <t>Coordenação Geral de Planejamento e Ordenamento da Pesca Oeânica - CGPO/DPI/SEPOP/MPA, MRE, ICCAT</t>
  </si>
  <si>
    <t>Efetuar análises mais detalhadas de dados já existentes sobre captura incidental de tartarugas marinhas em pesca oceânica dentro de um ponto de vista ecossistêmico</t>
  </si>
  <si>
    <t>Artigos publicados</t>
  </si>
  <si>
    <t>dez/2012 (contínuo)</t>
  </si>
  <si>
    <t xml:space="preserve">Paulo Barata (FIOCRUZ), Fundação Pró-TAMAR, Leandro Bugoni e Eduardo Secchi (FURG), ICMBio - Centro TAMAR,  Manoela Wariss (Instituto Aquamazon), Suzana Guedes (MPA), Daniele Monteiro (NEMA), Daniely Felix e Juarez Pezzuti (UFPA), Humber Agrelli (UFRPE), Camila Domit (CEM/UFPR) </t>
  </si>
  <si>
    <t>Aumentar o conhecimento sobre a diversidade genética, a estrutura populacional e fluxo gênico das populações de tartarugas marinhas</t>
  </si>
  <si>
    <t>dez/2012</t>
  </si>
  <si>
    <t>Sarah Vargas/UFES</t>
  </si>
  <si>
    <t>Avaliar a implementação de métodos genéticos existentes para determinação sexual em filhotes de tartarugas marinhas</t>
  </si>
  <si>
    <t>dez/2014</t>
  </si>
  <si>
    <t>Luciano Soares (Universidade da Flórida); UFMG, Projeto TAMAR, UFES</t>
  </si>
  <si>
    <t>Buscar entender o fenômeno de hibridização que ocorre em alta frequência na costa brasileira.</t>
  </si>
  <si>
    <t>Avaliar a região de Abrolhos como área de alimentação de tartarugas de pente</t>
  </si>
  <si>
    <t>Relatórios e artigos publicados</t>
  </si>
  <si>
    <t>Projeto Amiga Tartaruga; PARNA Abrolhos, Instituto Ecomar, Pat, Conservação Internacional, Reserva da Biofera, SOS-Mata Atlântica</t>
  </si>
  <si>
    <t>Identificar e avaliar os impactos causados pelas diferentes agentes poluidores (lixo, material contaminantes, material de pesca descartado/perdido no mar, poluição luminosa, poluição sonora,) sobre as populações de tm</t>
  </si>
  <si>
    <t>Fundação Pró-TAMAR; UVV; USP; CEM/UFPR</t>
  </si>
  <si>
    <t>Desenvolver estudos de  larga escala temporal ou espacial para avaliação da composição e distribuição das populações com métodos além da genética.</t>
  </si>
  <si>
    <t>Camila Domit/UFPR</t>
  </si>
  <si>
    <t xml:space="preserve">FURG (Eduardo Secchi), MAQUA/UERJ (José Lailson Brito Junior &amp; Liana Rosa), CEM/UFPR (Camila Domit &amp; Liana Rosa), UVV/ES (Paulo Dias Jr.), USP/SP  (Eliana Matushima) </t>
  </si>
  <si>
    <t>Implementar um banco de amostras biológicas de tartarugas marinhas</t>
  </si>
  <si>
    <t xml:space="preserve"> Nº de amostras armazenadas</t>
  </si>
  <si>
    <t>Eliana Matushima/ USP</t>
  </si>
  <si>
    <t>UFRPE, UFS, UFMG, UFES, USP</t>
  </si>
  <si>
    <t>Capacitar médicos veterinários que atuam em programas de pesquisa e conservação relacionados à tartarugas marinhas (medicina forense) para determinação da causa de morte das tartarugas marinhas</t>
  </si>
  <si>
    <t>Nº  de veterinários capacitados</t>
  </si>
  <si>
    <t>Fundação Pró-TAMAR; USP</t>
  </si>
  <si>
    <t>Dar continuidade à análise da influência de fatores abióticos (precipitação, temperatura), nos parâmetros de incubação de ninhos.</t>
  </si>
  <si>
    <t>Antônio de Pádua/ICMBio</t>
  </si>
  <si>
    <t>Fundação Pró-TAMAR; Universidades (UFES, UFS, UVV, Flórida, UFBA, UFCE, UFPB,UFMG)</t>
  </si>
  <si>
    <t>Dar continuidade à análise dos principais impactos decorrentes da ocupação da orla marítima sobre as populações de tartarugas marinhas em áreas prioritárias de desova</t>
  </si>
  <si>
    <t>Rita Mascarenhas (Associação Guajiru), Victor Patiri (Braço Social), Paulo Barata (FIOCRUZ), Sérgio Estima e Danielle Monteiro (NEMA), Fundação Pró-TAMAR, Sarah Vargas (UFES), Fabrício Santos (UFMG),   Leandro Bugoni (FURG), Camila Domit (CEM/UFPR), Guilherme Longo (UFSC), Tiago Serafini (UFPR), Luciano Soares (Universidade da Flórida)</t>
  </si>
  <si>
    <t>Promover o aperfeiçoamento técnico/científico das equipes de profissionais envolvidos nos programas de conservação e pesquisa de tartarugas marinhas</t>
  </si>
  <si>
    <r>
      <t>N</t>
    </r>
    <r>
      <rPr>
        <vertAlign val="superscript"/>
        <sz val="8"/>
        <rFont val="Arial"/>
        <family val="2"/>
      </rPr>
      <t>o</t>
    </r>
    <r>
      <rPr>
        <sz val="8"/>
        <rFont val="Arial"/>
        <family val="2"/>
      </rPr>
      <t xml:space="preserve"> de profissionais capacitados</t>
    </r>
  </si>
  <si>
    <t xml:space="preserve">Fundação Pró-TAMAR; Universidades - UFES, UFS, UFMG, UFBA, UFCE, ESALQ/USP (Escola Superior de Agricultura); ICMBio (CGGP); WIDECAST (Rede de Trabalho de Tartarugas Marinhas do Caribe) </t>
  </si>
  <si>
    <t>Analisar os impactos sócio econômicos do programa de conservação das tartarugas marinhas</t>
  </si>
  <si>
    <t xml:space="preserve">Estudos integrados para compreensão do uso do ambiente marinho pelas espécies (telemetria, marcação, variáveis oceanograficas e ecologia alimentar). </t>
  </si>
  <si>
    <t>CEM/UFPR; Antônio de Pádua(ICMBio); Lauro Madureira (FURG); Fundação Pró-TAMAR; Luciano Soares (Univ. Flórida); Nayara Bucair (FURG); Yonat Swimmer (NOAA); Danielle Monteiro (NEMA)</t>
  </si>
  <si>
    <t>Avaliar a dispersão  de materiais e organismos por correntes marinhas que possam contribuir para o entendimento dos encalhes das tartarugas marinhas nas principais áreas de ocorrências</t>
  </si>
  <si>
    <t>Eliana Matushima (USP); Sérgio Estima (NEMA); Sílvio dos Santos Jr. (Petrobras SE/AL); Deptos de Eng de Pesca (UFRPE/UFS); Dep Biologia (UFS); Dep de Veterinária (Faculdade Pio X - SE); Fundação Pró-TAMAR; Laura Nelz (FMA/SE)</t>
  </si>
  <si>
    <t>Identificar áreas de alimentação de tartarugas marinhas prioritárias para conservação e pesquisa</t>
  </si>
  <si>
    <t>Fundação Pró TAMAR, Centro de Estudos do Mar/UFPR, Núcleo de Educação e Monitoramento Ambiental - NEMA, Instituto de Pesquisas Cananéia - IPeC, Sociedade em Defesa do Litoral Brasileiro-SDLB, Instituto Laje Viva, Universidade Estadual Paulista UNESP-São Vicente, Laboratório de Genética Marinha da Universidade do Estado do Rio de Janeiro - LGMar/UERJ, CEPSUL-IBAMA, CEPNOR-IBAMA, CEPENE-IBAMA, Estação Ecológica dos Tamoios-ICMBio, Estação Ecológica dos Tupinambás-ICMBio, Estação Ecológica dos Tupiniquins - ICMBio</t>
  </si>
  <si>
    <t>Fazer gestão sobre instituições de fomento, públicas e privadas, para financiar as ações e pesquisas indicadas neste plano de ação (PAN)</t>
  </si>
  <si>
    <t>Ações financiadas</t>
  </si>
  <si>
    <t>dez/2011 (continuo)</t>
  </si>
  <si>
    <t>Guy Marcovaldi/ ICMBio Centro TAMAR</t>
  </si>
  <si>
    <t>Fundação Pró- TAMAR, UFMG; Universidade da Flórida; PETROBRAS; MPA; FUNBIO (Fundo Brasileiro para a Biodiversidade), NOAA</t>
  </si>
  <si>
    <t>1-Monitoramento das principais pescarias que interagem com tartarugas marinhas, em 05 anos</t>
  </si>
  <si>
    <t>2-Redução das capturas incidentais e da mortalidade de tartarugas marinhas nas atividades pesqueiras, em 5 anos</t>
  </si>
  <si>
    <t>3-Intensificação do tema "captura incidentais de tartarugas marinhas" nos fóruns de gestão e ordenamento pesqueiro, nacionais e internacionais,  das principais pescarias que interagem com tartarugas marinhas, em 5 anos.</t>
  </si>
  <si>
    <t>4-Monitoramento das áreas prioritárias de reprodução das tartarugas marinhas, em cinco anos</t>
  </si>
  <si>
    <t>5-Identificação, proteção e monitoramento das principais áreas de alimentação das tartarugas marinhas, em cinco anos</t>
  </si>
  <si>
    <t>6-Redução dos impactos antropogênicos nas principais áreas de ocorrências das tartarugas marinhas, em cinco anos</t>
  </si>
  <si>
    <t>7-Redução dos impactos provocados pela poluição³ sobre as tartarugas marinhas, em cinco anos</t>
  </si>
  <si>
    <t>8-Aumento do conhecimento científico relacionado à conservação de tartarugas marinhas, em cinco anos AVALIAR A OPÇÃO DE DISTRIBUIR AS AÇÕES DESTE OBJETIVO EM AÇÕES DOS OUTROS OBJETIVOS - GERAÇÃO E USO DOS CONHECIMENTOS APRESENTADOS EM CADA OBJETIVO, E NÃO EM UM OBJETIVO SEPARADO.</t>
  </si>
  <si>
    <t xml:space="preserve">A caracterização das pescarias vem sendo feita, no entanto a estimativa do esforço de pesca só foi realizada para algumas pescarias. </t>
  </si>
  <si>
    <t>4 pescarias de arrasto caracterizadas e com esforço total estimado em Rio Grande,  5 pescarias de espinhel pelágico caracterizadas e com o esforço total estimado, algumas pescarias de emalhe costeiro e emalhe industrial no S/SE caracterizadas e com esforço total estimado. 11 pescarias caracterizadas no PR. Pescaria de cerco flutuante em Sp e Curral de pesca no CE caracterizadas e com esforço de pesca estimado</t>
  </si>
  <si>
    <t>Dificuldade em abranger os diferentes portos de uma mesma região. Isso é mais comum em relação às pescarias artesanais em que os pontos de desembarque são mais difusos tornando mais difícil dimensionar a frota total.</t>
  </si>
  <si>
    <t>Bruno Giffoni</t>
  </si>
  <si>
    <t xml:space="preserve">Ação sendo realizada por instituições que durante o último ano implementaram esforços para monitorar diferentes pescarias e suas interações com as tartarugas marinhas. </t>
  </si>
  <si>
    <t>Pescarias monitoradas no período: Espinhel S/SE (EAS = 9, EID = 1, EIM = 3, EPJ = 1); Emalhe S/SE (REA = 1, REC = 4); Arrasto RS e SE (parelha para peixes = 17; camarão = 7; simples = 2; Tangones para peixes = 3); Cerco Flutuante - SP; Curral de pesca - CE, Rede de emalhe costeiro - SP, 4.413 desembarques acompanhados em 6 comunidades de pesca do Paraná</t>
  </si>
  <si>
    <t>Ação sendo realizada por instituições que durante o último ano implementaram esforços para monitorar a captura incidental de tartarugas marinhas e a coleta de informações biológicas</t>
  </si>
  <si>
    <t>1114 registros de tartarugas capturadas incidentalmente na pesca, sendo 807 marcadas (RS, SC, PR, SP, RJ, ES, BA, SE, CE)</t>
  </si>
  <si>
    <t>Em 2010 40 Analistas Ambientais do ICMBio, inclusive do Centro Tamar, participaram de treinamento específico e já estão habilitados para uso do Preps. Em em 2011 não houve treinamento.</t>
  </si>
  <si>
    <t>40 Analistas treinados</t>
  </si>
  <si>
    <t>Claudia Zagaglia/Ibama e Johan Pereira do CGGP/ICMBio</t>
  </si>
  <si>
    <t>Não houveram aporte de recursos por parte do ICMBio para este fim. Todavia foi viabilizado junto ao MPA um projeto Nacional em 2010 para ser realizado um experimento do TED em três áreas (Belem/PA sob a responsabilidade do CEPNOR; Pirambu/SE sob a responsabilidade da UFS/FAPESE e Ubatuba/SP sob a responsabilidade do Instituto da Pesca de SP); contudo não obtivemos retorno do MPA. Uma segunda alternativa foi viabilizada, em 2010, através de um proocedimento do MPF, devido a mortalidade de TM em Sergipe. Durante a reunião com a participação de diversas instituições o MPA/SE e o CEPENE se comprometeram a viabilizar o estudo de TED para as embarcações que atuam na pesca de arrasto do camarão na lama do São Francisco, porém o prjeto não foi levado adiante.</t>
  </si>
  <si>
    <t>Augusto César Coelho - ICMBio</t>
  </si>
  <si>
    <t>Em andamento; dentro do prazo;</t>
  </si>
  <si>
    <t>colaboradores não tem acesso a recursos específicos para execução das ações.</t>
  </si>
  <si>
    <t xml:space="preserve">TAMAR/SP/BR / CEM-UFPR/PR ; NEMA/RS; </t>
  </si>
  <si>
    <t>Portarias Regionais</t>
  </si>
  <si>
    <t>Sem nenhum produto obtido até o presente momento</t>
  </si>
  <si>
    <t>Atraso no processo de planejamento e mobilização comunitária; até o momento não há previsão de quando será organizado a certificação. Desorganização do setor pesqueiro e maior envolvimento dos orgão publicos voltados para esse setor</t>
  </si>
  <si>
    <t>René Scharer -Amigos da Prainha do Canto Verde</t>
  </si>
  <si>
    <t>70 dispositivos de agregação de peixes em Almofala/CE; Divulgação do anzol circular 18/0</t>
  </si>
  <si>
    <t>Falta de recursos para a distribuição e divulgação do anzol circular para um número maior de embarcações de espinhel; Instalação de 70 dispositivos de atratação para peixes em Almofala em parceria com o Intituto de Assessoria e Pesquisa a Pesca e Aquicultura Sustentável - IAPPAS/CE</t>
  </si>
  <si>
    <t>Eduardo Lima - FPT, Danielle Monteiro, Sergio estima</t>
  </si>
  <si>
    <t>Continuidade da Atividade de monitoramento de áreas de pesca e sensibilização de pescadores denominada Assombração. Conclusão da fase inicial da atividade prevista para maio de 2013</t>
  </si>
  <si>
    <t>Elaboração de mapa de áreas de pesca ao longo do litoral sul do estado de Alagoas, Sergipe e norte da Bahia. Publicação de resultados em artigo científico.</t>
  </si>
  <si>
    <t>Ajustes na metodologia originalmente executada no ano de 2011 para melhoria dos dados obtidos ao longo de 2012-2013.</t>
  </si>
  <si>
    <t>Erik Allan Pinheiro dos Santos</t>
  </si>
  <si>
    <t xml:space="preserve">Informações repassadas aos pescadores utilizando diferentes estratégias; durante as viagens monitoradas, em entrevistas no porto ou mesmo a bordo de cada embarcação atracada. Além do repasse direto das informações também foram distribuídos DVDs e ferramentas mitigatórias </t>
  </si>
  <si>
    <t xml:space="preserve">Cerca de 200 pescadores informados no porto de Rio Grande - RS, cerca de 180 pescadores receberam as informações a bordo de embarcações que tiveram viagens monitoradas e mais 70 pescadores nas embarcações abordadas nos portos e atracadouros ao longo do rio Itajaí-Açu - SC. 30 pescadores informados no Paraná, além de diversos pescadores informados nos 9 Estados onde existem bases do TAMAR </t>
  </si>
  <si>
    <t>Tivemos uma atualização dos problemas relacionados a fiscalização de pesca de arrasto e uso do TED com o Ibama (agosto de 2012) e com relação a pescad a lagosta e consumo direto de TMs no Ceará, mas não fizemos um documento completo conforme planejado</t>
  </si>
  <si>
    <t>Fiscalização articulada e planejeda em conjunto</t>
  </si>
  <si>
    <t>A ação não foi completamente realizada por falta de iniciativa minha neste sentido</t>
  </si>
  <si>
    <t>Gilberto Sales</t>
  </si>
  <si>
    <t>Nas pescarias que foram ordenadas neste período (emalhes SE/S) , foram proibidas novas licenças para a pesca industrial</t>
  </si>
  <si>
    <t>Controle de esforço de pesca industrial</t>
  </si>
  <si>
    <t>Não temos os fóruns de ordenamento pesqueiro funcionando a contento no âmbito do MPA e MMA</t>
  </si>
  <si>
    <t xml:space="preserve">Foi dada continuidade na apresentação de trabalhos científicos na ICCAT (x em 2010 e y em 2012). </t>
  </si>
  <si>
    <t>consilidação do espaço do Tamar nos fóruns correlatos.</t>
  </si>
  <si>
    <t>A participação de especialistas do Tamar nos espaços de gestão de atuns e afins no Brasil ficou prejudicado em 2011 por conta do não funcionamento dos fóruns de gestão nacionais (CPG e SCC de atuns e afins do MPA)</t>
  </si>
  <si>
    <t>Foi dada continuidade na qualificação dos gestores do Tamar para atuarem junto aos fóruns oficiais de gestão e ordenamento pesqueiro. Porém, esses fóruns não estão funcionando a contento poe conta de dificuldades institucionais entre MPA e MMA.</t>
  </si>
  <si>
    <t>Apesar de fomentado e recomendado pelo Tamar e outros programas de conservação, não foi recriado este espaço. Há uma dúvida entre MMA, ICMBio e MPA, em relação a qual instituição deve estar vinculado este tipo de instrumento de gestão.</t>
  </si>
  <si>
    <t>Minuta do MOU semelhante ao feito no Pacifico encaminhada para analise da IACCT</t>
  </si>
  <si>
    <t>Aguardava-se a oportunidade da reuniao que trataria do tema captura incidental de Tartarugas marinhas pelo ICCAT</t>
  </si>
  <si>
    <t xml:space="preserve">VI Reunião da Rede ASO, Nov 2011, Florianópolis, Brasil.
</t>
  </si>
  <si>
    <t>Informe Executivo do ASO 2011</t>
  </si>
  <si>
    <t>Milagros López</t>
  </si>
  <si>
    <t>Falta de aporte dos dados das duas últimas temporadas da Rebio do Atol das Rocas para o Sitamar. Esta unidade de conservação concentra uma das areas de desova de C. mydas consideradas prioritarias para conservação da especie no Brasil</t>
  </si>
  <si>
    <t>Neca Marcovaldi</t>
  </si>
  <si>
    <t>As atividades de marcação de fêmeas e coleta de dados e amostras biologicas estão em andamento, seguindo metodologia padrão do Projeto TAMAR</t>
  </si>
  <si>
    <t>Alexsandro Santos</t>
  </si>
  <si>
    <t>programa de sensibilização mantido com estudantes, turistas, veranistas e moradores do entorno das áreas prioritárias.</t>
  </si>
  <si>
    <t>atendimentos nos CVs e CEAs, liberaçã programada de filhotes, limpeza de praias, Tamar na escola , outros.</t>
  </si>
  <si>
    <t>Jaqueline - Sigre</t>
  </si>
  <si>
    <t>programas de inclusão e de valorização desenvolvidos com moradores do entornos das áreads prioritárias</t>
  </si>
  <si>
    <t>em andamento, seguindo metodologia padrão do Projeto TAMAR</t>
  </si>
  <si>
    <t>2554 fêmas examinadas (sim: 25 CC/ 5 EI/ 18 LO)</t>
  </si>
  <si>
    <t>Cecília</t>
  </si>
  <si>
    <t>idealização e organização de eventos para a divulgação e sensibilização do público nas áreas prioritárias de reprodução das tartarugas marinhas</t>
  </si>
  <si>
    <t>criação e impressão de material educativo: outdoor, cartaz A4, banner 1,2x1,0 m e 4,9 X 1,0 m</t>
  </si>
  <si>
    <t>pegar com jaque</t>
  </si>
  <si>
    <t>pegar com Jaque</t>
  </si>
  <si>
    <t>pegar texto com Cecília</t>
  </si>
  <si>
    <t>pegar com Cecília</t>
  </si>
  <si>
    <t>Em andamento; Continuo</t>
  </si>
  <si>
    <t>TAMAR/SP/BR / CEM-UFPR/PR ; NEMA/RS; CRAM-FURG/RS</t>
  </si>
  <si>
    <t>Eduardo Lima - FPT</t>
  </si>
  <si>
    <t xml:space="preserve">Atividade de sensibilização executada em conjunto com o monitoramento denominado Assombração. </t>
  </si>
  <si>
    <t>Grupos produtivos formados e apoiados; Programas de Eduacação Ambiental para crianças e adolescentes instituidos. Atividades em execução: TAMAR na escola (Pirambu-Abaís-Ponta dos Mangues); apoio a grupos folclóricos e de Capoeira nas comunidades de Pirambu, povoado de Ponta dos Mangues e Abais; apoio a grupo de bordadeira em Pirambu e Ponta dos Mangues; realização de evento cultural anual denominado Culturarte que mobiliza comunidades de Pirambu, Abais e Ponta dos Mangues, Nossa praia é a vida (soltura de filhotes e atividades educativas) em Pirambu- Abaís- Ponta dos Mangues; visita às escolas com atividades diversificadas; reuniões regulares com as comunidades; Programa de visitas orientadas no Centro de educação ambiental em Pirambu (REBIO de Santa Isabel); Capacitação continuada da equipe de pescadores tartarugueiros e trainees.</t>
  </si>
  <si>
    <t>Erik Allan Pinheiro dos Santos / Eduardo Lima</t>
  </si>
  <si>
    <t xml:space="preserve">A ação está em andamento com as seguintes atividades: análise de Estudos Ambientais de empreendimentos em áreas prioritárias para a conservação das tartarugas marinhas e emissão, quando cabível, de pareceres técnicos com recomendações de mitigação e/ou monitoramento de impactos sobre estes animais; elaboração de Notas Técnicas com avaliações de situações de ocorrência de impactos de empreendimentos já licenciados sobre as tartarugas marinhas e indicação de medidas mitigadoras; e contribuição em minutas de Termos de Referência de empreendimentos encaminhados pelos órgão licenciadores, indicando informações, análises e medidas a serem apresentadas nos estudos. </t>
  </si>
  <si>
    <t>Pareceres Técnicos (12 em 2012 e 18 em 2011); Notas Técnicas (1 em 2010 e 3 em 2011); TRs (4 em 2010 e 7 em 2011)</t>
  </si>
  <si>
    <t>A ação indica os TRs como indicador da meta de inserir nos órgãos licenciadores mecanismos que orientem a consulta ao ICMBio/TAMAR nos processos de licenciamento e monitoramento. Temos contribuído em alguns TRs recebidos, porém, o principal instrumento formal de manifestação do TAMAR, em face da exigência contida na Resolução CONAMA 10/96, e que absorve a maior parte do tempo de trabalho, é a emissão de Pareceres Técnicos, e estes não estão considerados como indicadores da meta. Tendo em vista que não temos como exigir dos licenciadores que nos encaminhem os TRs para contribuições, mas o envio dos Estudos Ambientais é compulsório, sugiro alterar o indicador para Nº de manifestações do TAMAR emitidas, o que poderá englobar os Pareceres, TRs e Notas Técnicas, também não consideradas no indicador, mas importante instrumento de orientação aos licenciadores e empreendedores.</t>
  </si>
  <si>
    <t>Roberto Sforza</t>
  </si>
  <si>
    <t>minuta de portaria 11</t>
  </si>
  <si>
    <t>Claudio Bellini e Roberto Sforza</t>
  </si>
  <si>
    <t>A estrutura e conteúdo preliminar do Guia de Licenciamento TAMAR já foram elaborados, mas ainda dependem de contribuições pela equipe do TAMAR e colaboradores. Em paralelo, a COPAH/DILIC/IBAMA está em fase final de elaboração, com a contribuição do TAMAR, de uma Nota Técnica para orientação de procedimentos padronizados para (i) conteúdo de Termo de Referência, (ii) Principais impactos ambientais e medidas  mitigadoras associadas e (iii) programas de monitoramento.</t>
  </si>
  <si>
    <t>Minuta de Guia de Licenciamento do TAMAR; Minuta de Nota Técnica COPAH/DILIC/IBAMA</t>
  </si>
  <si>
    <t>Esta ação está em andamento e ainda não foi concluída em função da necessidade de alteração da estratégia de execução. Pela indisponibilidade de recursos para contratação de uma consultoria de apoio à elaboração do Guia de Licenciamento TAMAR, principal produto para atingir esta meta, optou-se pela elaboração do Guia pela própria equipe do TAMAR que atua no licenciamento, o que implicou na necessidade de maior prazo para sua conclusão. A contribuição com a NT da COPAH/DILIC também requer tempo de análise, cuja rapidez fica comprometida pela limitação no tamanho da equipe dedicada e pela grande demanda de emissão de manifestações em processos de licenciamento.</t>
  </si>
  <si>
    <t>Relatórios de Programas de Monitoramento de Praias, e de Programas de Monitoramento da Biota a partir de navios ou plataformas, recebidos, catalogados e arquivados até análise. Relatórios de PMPs em áreas prioritárias são os preferenciais para análise.</t>
  </si>
  <si>
    <t>4 relatórios de PMPs analisados (2 em 2010 e 2 em 2011).</t>
  </si>
  <si>
    <t xml:space="preserve">Foram recebidos pelo TAMAR 25 relatórios de monitoramentos em 2010 e 35 em 2011. Porém, a elevada demanda de emissão de manifestações em processos de licenciamento ocupa quase integralmente o tempo da reduzida equipe técnica do TAMAR que atua no licenciamento. Outro aspecto é que a diretriz da DIBIO/ICMBio é não atuar na supervisão da implantação dos empreendimentos, por ser atribuição dos licenciadores, o que contribuiu para reduzir a prioridade deste item. </t>
  </si>
  <si>
    <t>Não aconteceram os foruns do GERCO</t>
  </si>
  <si>
    <t>conjuntuura institucional indefinida não permitiu a articulação</t>
  </si>
  <si>
    <t>JOAO CARLOS THOME</t>
  </si>
  <si>
    <t>Algumas propostas para criação de UC em áreas de desova e alimentação de TM, encontravam-se em andamento, sendo acrescentadas 2 novas propostas: Mona da Praia da Pipa, RN e do Parque Nacional Marinho da Ilha dos Franceses, ES.</t>
  </si>
  <si>
    <t>Ucs propostas: Parque Nacional Marinho da Ilha dos Franceses, ES, Reserva de Desenvolvimento Sustentável da Foz do Rio Doce, ES, Refúgio de Vida Silvestre da Praia do Forte, BA,  Refúgio de Vida Silvestre da Praia de Arembepe, BA,  Refúgio de Vida Silvestre da Foz do Rio São Francisco, SE e Monumento Natural da Praia da Pipa, RN.</t>
  </si>
  <si>
    <t>A elaboração de propostas para a criação de Unidades de Conservação não garante a decretação das mesmas em virtude de que o agente proponente é normalmente o maior interessado e que irá depender de articulação e vontade politica dos outros atores, tanto no âmbito regional, quanto no político nacional.</t>
  </si>
  <si>
    <t>Claudio Bellini</t>
  </si>
  <si>
    <t xml:space="preserve">Protocolos para coleta de dados em areas de reprodução, de pescarias monitoradas, não monitoradas, captura intencional e registros gerais (encalhes); de marcação e biometria, de coleta de tecidos, de manejo de animais com tumores atualizados </t>
  </si>
  <si>
    <t>ESTIMATING TOTAL BY-CATCH OF LOGGERHEAD SEA TURTLES, CARETTA CARETTA, IN THE SOUTHWESTERN ATLANTIC OCEAN. Aresentado no ICCAT 2012 - Maite Pons 1,2, Philip Miller 1,2, Bruno Giffoni 3, Andres Domingo 1 and Gilberto Sales</t>
  </si>
  <si>
    <t>Artigos publicados e em andamento assim como teses de mestrados e doutorados utilizando informações geradas a partir do monitoramento das capturas incidentais de tartarugas marinhas nas diferentes pescarias</t>
  </si>
  <si>
    <t xml:space="preserve">Ação sendo realizada por vários grupos (descrever os principais trabalhos em andamento). </t>
  </si>
  <si>
    <t xml:space="preserve">inserir artigos publicados - Gus (Eugênia, Anelise, Fabrício...) </t>
  </si>
  <si>
    <t>Sarah Vargas</t>
  </si>
  <si>
    <t>Realização de revisões sobre o tema.</t>
  </si>
  <si>
    <t>Ação sendo realizada com sucesso e um produto já foi gerado.</t>
  </si>
  <si>
    <t>Nuclear markers reveal a complex introgression pattern among marine turtle species on the Brazilian coast. Molecular Ecology</t>
  </si>
  <si>
    <t>Reuniao com Chefia do Parque realizada e equipe local capacitada para monitorar desova nas na Ilha. Planejado para 2013 discussao dos monitoramentos para caracterizar como area de alimentacao.</t>
  </si>
  <si>
    <t>equipe capacitada e relatorio sendo executado pelo Parna</t>
  </si>
  <si>
    <t>JOAO Carlos Thome</t>
  </si>
  <si>
    <t>Desde 2010, 21 estudos foram registrados no SISBIO ou comunicado por colaboradors desta ação. Entre estes, 9 com contaminação química, 5 com tecnicas de esqueletocronologia e idade,  5 com morfometria e análise de crescimento,  5 com  análise de isótopos estáveis (razão isotópica), 3 avaliação de razão sexual, um estoques parasitarios e um com descrição de perfil bioquímico. 70% dos trabalhos são com CM, sendo que 52% são desenvolvidos exclusivamente no Sul e Sudeste do Brasil e 38% comparando estas areas com alguma região do nordeste brasileiro. 66% dos estudos estarão concluídos ao final do ano de 2013.</t>
  </si>
  <si>
    <t>Até o momento nenhum estudo foi concluido, mas o PAN serviu com estimulo ao desenvolvimento de ações nesta linha de pesquisa, pois entre os 21 trabalhos existentes mais de 70% iniciou em 2011/2012</t>
  </si>
  <si>
    <t>Camila Domit e colaboradores (Eduardo Secchi, leandro Bugonni, Danielle Monteiro, Paulo Dias, Cecília Baptistotte, Paulo Barata.</t>
  </si>
  <si>
    <t>Amostras armazenadas em Coordenações regionais do Projeto Tamar</t>
  </si>
  <si>
    <t>CM, EI - Atol das Rocas;   CC, EI - Quissama, Farol, Atafona, São Francisco do Itabapoana;                           CM, EI - Fernando de Noronha;                               CC, LO, EI - Abaís, Pirambu, Ponta dos Mangues;               CC, DC - Anchieta, Comboios, Povoação, Pontal do Ipiranga, Guriri, Itaunas; CC, LO, CM, EI - Arembepe, Praia do Forte, Costa do Sauipe, Sitio do Conde;        EI, CC, CM – Pipa;              CM, EI, CC, LO – Almofala; CC - Itajaí</t>
  </si>
  <si>
    <t>Falta de Recursos</t>
  </si>
  <si>
    <t>Colaboração com a pesquisadora Mariana Fuentes (James Cook University)</t>
  </si>
  <si>
    <t xml:space="preserve">2011
Mapeamento do litoral de Sergipe para elaboração do Guia de Relevância
Elaboração de Mapa de Ameaças (veículos , Uso de Praia e Iluminação) BA
2012
Análise dos encalhes atípicos do RJ para elaboração de Nota Técnica
Organização do Guia de Licenciamento
Elaboração do mapeamento das desovas por quilometro para as praias do ES
Revisão do Guia de Relevância da BA 
Preparação da publicação do Guia de Relevância da BA
Revisão do Guia de Iluminação
</t>
  </si>
  <si>
    <t xml:space="preserve">Produto
Resumo do Simpósio Internacional Tartarugas Marinhas
Guia de Sensibilidade Bahia
Nota técnica sobre a Dragagem no RJ
</t>
  </si>
  <si>
    <t>pegar com Jaqueline</t>
  </si>
  <si>
    <t>Ação sendo realizada com sucesso, produtos já foram gerados.</t>
  </si>
  <si>
    <t>ver com César</t>
  </si>
  <si>
    <t>Em andamento; Requer mudança de prazo.</t>
  </si>
  <si>
    <t xml:space="preserve">Alguns colaboradores foram listados no Plano de Ação mas não consultados formalmente sobre a participação no mesmo; Falta de acesso dos colaboradores a recursos para execução das ações; </t>
  </si>
  <si>
    <t>Atualizar a caracterização das pescarias PRIORITÁRIAS* anualmente.</t>
  </si>
  <si>
    <t>*ATUALIZAR  PESCARIAS PRIORITÁRIAS PARA O PAN</t>
  </si>
  <si>
    <t>Incluir: Instituto Albatroz; UNIVALI; UFRPE; PROBORDO</t>
  </si>
  <si>
    <t>RÔMULO MELLO</t>
  </si>
  <si>
    <t>Fundação Pró-TAMAR, ICMBio - Centro TAMAR,  Manoela Wariss (Instituto Aquamazon), Sérgio Estima (NEMA), Camila Domit (UFPR - CEM), Juarez Pezzuti e Daniely Felix (UFPA),  UFF, Biopesca,</t>
  </si>
  <si>
    <t>unir à ação acima</t>
  </si>
  <si>
    <t>Rômulo Mello / ICMBio</t>
  </si>
  <si>
    <t>Rodrigo Claudino (MPA) Coordenador da pesca oceânica</t>
  </si>
  <si>
    <t>Formalizar convite oficial aos parceiros elencados para participação das ações propostas e solicitar confirmar do interesse em participar.</t>
  </si>
  <si>
    <t>Incluir na ação acima</t>
  </si>
  <si>
    <t>Gil Sales/ICMBio Centro Tamar</t>
  </si>
  <si>
    <t>resgatar as informações com os colaboradores (NEMA, CEM / UFPR, TAMAR, CEPSUL)</t>
  </si>
  <si>
    <t>Incluir CEM / UFPR</t>
  </si>
  <si>
    <t>Fortalecimento e apoio de propostas nesta linha pelo MPA e MMA, incluindo a abertura de editais que possam financiar estas propostas .Retirar Instituto Terramar/Universidade Federal do Ceará</t>
  </si>
  <si>
    <t>No Paraná esta é uma proposta a ser realizada junto ao programa de certificação, entretanto ainda esta na fase de discussão e mobilização das instituições (Programa 2013 a 2015).</t>
  </si>
  <si>
    <t>Fortalecimento e apoio de propostas nesta linha pelo MPA e MMA, incluindo a abertura de editais que possam financiar estas propostas (Camila) Criação de Editais e fundo especificos para a</t>
  </si>
  <si>
    <t>Verificar a possibilidade de unificar as ações de sensibilização e EA</t>
  </si>
  <si>
    <t>Elaboração de uma rede de discussão junto ao Centro TAMAR/ICMBIO quanto a programas de sensibilização relacionados a capturas para que os programas já aplicados em diferentes locais sirvam de exemplo e estimulo para o trabalho em outras regioes, assim como fortalecer um intercambio de grupos que trabalham com a pesca para os pescadores e comunidades tradicionais tenham a visao da magnitude das açoes. Que tenham a compreenção que açoes semelhantes sao realizadas em todo o Brasil (Camila) Falta de recursos para desenvolvimento completo da ação (Eduardo Lima - CE)</t>
  </si>
  <si>
    <t>inserir informações dos resultados obtidos nos outros estados</t>
  </si>
  <si>
    <t>Nº de comites de gestão implementados;
Nº de frotas monitoradas e fiscalizadas
(estatística, PROBORDO, PREPS)</t>
  </si>
  <si>
    <t>Rodrigo Claudino (MPA)</t>
  </si>
  <si>
    <t>Departamento de Registro da Pesca e Aquicultura - DRPA/SEMOC/MPA, MMA</t>
  </si>
  <si>
    <t>resgatar os trabalhos apresentados no ICCAT</t>
  </si>
  <si>
    <t>Adesão e participação do Brasil na CMS</t>
  </si>
  <si>
    <t>Resultado: Intervalo internidal, de remigração, n médio de desovas por fêmeas por temporada</t>
  </si>
  <si>
    <t>Gustave Lopez / Frederico Tognin /  Daphne Wrobell / Paulo Barata / Alexsandro Santos / Paulo Lara / Maria Angela Marcovaldi / Milagros Lopez / Augusto cesar Coelho /  Jaqueline Castilho / Armando Barsante / Claudio Belini/ João Carlos Tomé /  Denise Rieth / Daniella Torres</t>
  </si>
  <si>
    <t xml:space="preserve">Fundação Pró TAMAR, NEMA, CEM/UFPR, Biopesca, PMPs, UNIVILLI, GEMARS, CECLIMAR </t>
  </si>
  <si>
    <t>Dar continuidade à realização de campanhas e programas de sensibilização.</t>
  </si>
  <si>
    <t>Falta de recursos para desenvolvimento completo da ação (Eduardo Lima)</t>
  </si>
  <si>
    <t>Nº de manifestações emitidas (TRs+Pareceres+Notas Técnicas)</t>
  </si>
  <si>
    <t>Esta é uma ação de caráter contínuo e imprevisível, tendo em vista que não controlamos o número e período pelo qual os empreendimentos serão propostos. Sugiro alterar para data de término imprevista.</t>
  </si>
  <si>
    <t>Minutas de Portarias/INs entregues para a DIBIO.</t>
  </si>
  <si>
    <t>auxiliar a DIBIO na articulação com o IBAMA</t>
  </si>
  <si>
    <t>Sugestão para nova data de término é em jul/2013</t>
  </si>
  <si>
    <t>DILIC/IBAMA (Fabíola Nunes COPAH/DILIC e CGPEG/DILIC), Camila Domit CEM/UFPR, Lolita Garrido (IMA/BA), OEMAs do RJ, ES, SE, AL, PB, PE e RN.</t>
  </si>
  <si>
    <t>Equipe técnica do TAMAR/ICMBio.</t>
  </si>
  <si>
    <t>EM ALGUNS ESTADOS O GERCO ANDOU E NÃO INCLUIU TMS</t>
  </si>
  <si>
    <t>Nº de propostas de criação de áreas protegidas elaboradas.</t>
  </si>
  <si>
    <t>Fundação Pró-TAMAR, COCUC/DIMAM/ICMBio</t>
  </si>
  <si>
    <t>SUGERIDA A INCLUSÃO DE UMA AÇÃO PARA INCLUIR NOS PLANOS DE MANEJO (ELABORAÇÃO OU REVISÃO) AS TMS</t>
  </si>
  <si>
    <t>Nova ação: Atualização anual dos protocolos</t>
  </si>
  <si>
    <t>Paulo Barata (FIOCRUZ), Jorge Kotas (IBAMA-CEPSUL), Guilherme Scheidt MPA) ?, NOAA, Humber Agrelli (UFRPE), Western Pacific Council, Rui Moraes (contratado para fazer avaliação de risco para captura no atlântico - ICCAT)</t>
  </si>
  <si>
    <t>Análise foi feita mas não encontrou metodologia adequada para estimação de cotas</t>
  </si>
  <si>
    <t>Promover a coleta de dados continuada, análise e publicação, garantindo a manutenção da série histórica para estudos de longa duração.</t>
  </si>
  <si>
    <t>JÁ ALTERADA PELO OUTRO GRUPO</t>
  </si>
  <si>
    <t>Identificar parceiroS com condições/interesse de executar a metodologia.</t>
  </si>
  <si>
    <t>Os estudos são financiados pelas proprias instituições ou projetos regionais (CUSTO MAIOR que R$400 mil). Manutenção dos custos mínimos (R$50 mil) com a possibilidade financiar a elaboração de um ws para discussão metodológica e avaliação nacional dos resultados.</t>
  </si>
  <si>
    <t>University of Florida, College of Staten Island, Universidade Federal de Rio Grande, Universidade Federal do Espírito Santo, Universidade Federal de Minas Gerais, Universidade do Estado do Rio de Janeiro, Pontifícia Universidade Católica de São Paulo.</t>
  </si>
  <si>
    <t>Gustave Lopez / Frederico Tognin /  Daphne Wrobell / Paulo Barata / Alexsandro Santos / Paulo Lara / Maria Angela Marcovaldi / Milagros Lopez / Augusto cesar Coelho /  Jaqueline Castilho / Armando Barsante / Claudio Belini/ João Carlos Tomé /  Denise Rieth / Daniella Torres / Roberto Sforza / Nilamon Oliveira / Eduardo Saliés / Bruno Gifoni</t>
  </si>
  <si>
    <t>Número de atividades de capacitação/treinamento.</t>
  </si>
  <si>
    <t>Prorrogar para dez/2014</t>
  </si>
  <si>
    <t>Formalizar convite oficial aos parceiros elencados para participação das ações propostas e solicitar confirmar do interesse em participar. Unidades de Conservação (ESECs Tupinambas, Tamoios, Tuiniquins/ICMBio) são potenciais áreas de alimentação mas não são instituições que possam colaborar diretamente na pesquisa de outras áreas de ocorrências de TMs;</t>
  </si>
  <si>
    <t>PARA A RECOMENDAÇÃO AO LADO = RÔMULO</t>
  </si>
  <si>
    <t>ARTICULAR COM MCT, MPA E OUTROS A INCLUSÃO DESTAS DEMANDAS DE FINANCIAMENTO NOS SEUS RESPECTIVOS EDITAIS E PLANEJAMENTOS ORÇAMENTÁRIOS</t>
  </si>
  <si>
    <t xml:space="preserve">Realizados </t>
  </si>
  <si>
    <t>Desde 2010, 21 estudos foram registrados no SISBIO ou comunicado por colaboradors desta ação. Entre estes, 9 com contaminação química, 5 com tecnicas de esqueletocronologia e idade,  5 com morfometria e análise de crescimento,  5 com  análise de isótopos estáveis (razão isotópica), 3 avaliação de razão sexual, um estoques parasitarios e um com descrição de perfil bioquímico. 70% dos trabalhos são com CM, sendo que 52% são desenvolvidos exclusivamente no Sul e Sudeste do Brasil e 38% comparando estas areas com alguma região do nordeste brasileiro.</t>
  </si>
  <si>
    <t>Ação sendo realizada com sucesso, produtos já foram gerados e varios em progresso</t>
  </si>
  <si>
    <t>Varios artigos publicados: Jordao et al 2015, Molfetti et al 2012, Naro-Maciel et al 2014, Naro-Maciel et al. 2012, Proietti et al. 2012, Proietti et al 2014, Proietti et al 2014(2), Putmann et al 2013, Shamblin et al 2014, Vilaca et al 2012, Vilaca et al 2013a, Vilaca et al 2013b, Vargas et al 2015 (aceito), Vargas et al (em preparacao) - todos em anexo</t>
  </si>
  <si>
    <t>Dois artigos publicados: Vilaca et al 2012 e Proietti et al 2014(2)</t>
  </si>
  <si>
    <t>A equipe foi extendida: Luciano Soares (Universidade da Flórida); UFMG, Projeto TAMAR, UFES e FURG</t>
  </si>
  <si>
    <t xml:space="preserve">VI Reunião da Rede ASO, Nov 2011, Florianópolis, Brasil.
VII Reunião da Rede ASO, Nov 2013, Piriápolis, Uruguai.
</t>
  </si>
  <si>
    <t>Informe Executivo do ASO 2011, Informe Executivo do ASO 2013</t>
  </si>
  <si>
    <t>Pareceres técnicos: 18 em 2011, 12 em 2012, 15 em 2013, 15 em 2014 e 1 em 2015. Notas técnicas: 1 em 2010, 3 em 2011, 06 em 2013, 15 em 2014 e 16 em 2015. TRs: 4 em 2010, 7 em 2011.</t>
  </si>
  <si>
    <t>Em execução: O prazo expirou , mas ação está sendo desenvolvida em processo de finalização. Foi entregue à DIBIO a 1ª versão do guia de licenciamento que está em fase de revisão final.</t>
  </si>
  <si>
    <t xml:space="preserve">Expedições realizadas, com captura de indivíduos, marcações e coleta de tecido. Equipe capacitada e relatório sendo executado pelo Parna Abrolhos. </t>
  </si>
  <si>
    <t>Relatório sendo executado pelo Parna Abrolhos.</t>
  </si>
  <si>
    <t>João Carlos Thomé</t>
  </si>
  <si>
    <t>Relatórios de PMPs analisados: 4 d Petrobras, 40 do Porto de Açu, 38 da Queiroz Galvão (Bacia do Jequitinhonha)</t>
  </si>
  <si>
    <t>UCs propostas: Parque Nacional Marinho da Ilha dos Franceses, ES, Reserva de Desenvolvimento Sustentável da Foz do Rio Doce, ES, Refúgio de Vida Silvestre da Praia do Forte, BA,  Refúgio de Vida Silvestre da Praia de Arembepe, BA,  Refúgio de Vida Silvestre da Foz do Rio São Francisco, SE e Monumento Natural da Praia da Pipa, RN.</t>
  </si>
  <si>
    <t>Tema muito específico e pouco estudado para tartarugas marinhas. Existem trabalhos com repteis em geral, mas ate entao nenhuma nova tecnologia foi implementada para tartarugas marinhas</t>
  </si>
  <si>
    <t>Até o final do prazo, nenhum estudo foi concluido, mas o PAN serviu com estímulo ao desenvolvimento de ações nesta linha de pesquisa, pois entre os 21 trabalhos existentes mais de 70% iniciou em 2011/2012</t>
  </si>
  <si>
    <t xml:space="preserve">TESE (01) envolvendo morfometria geometrica foi finalizada em 2015 e demonstra diferenças de estoques em exemplares de Chelonia mydas (seguindo o publicado por Naro-Maciel et al 2015 quanto as variações biogeograficas com base em analise genetica);  TESE (01) sendo concluida em 2016 com parametros de mercurio e metais traço, assim como isotopos estaveis, para CE, RN, RJ, SP, PR, SC, RS e que demonstra padrões distintos de acumulo destes em C. mydas juvenis oriundas de diferentes regiões.  </t>
  </si>
  <si>
    <t>Estudos de larga escala temporal, ainda não foram concluídos</t>
  </si>
  <si>
    <t>Guy Marcovaldi/ Fundação Pró-Tamar</t>
  </si>
  <si>
    <t xml:space="preserve">Centenas de milhares de participantes em ações de sensibilização e educação ambiental, incluindo: Nossa Praia é a Vida, Nem Tudo que Cai na Rede é Peixe, Trilha Ecológica, Culturarte, Tamarear, Tamar na Escola, Cuidar do Mar na Escola, e ações complementares </t>
  </si>
  <si>
    <t>Evandro de Martini</t>
  </si>
  <si>
    <t>Crise institucional culminou com a extinção do Ministério da Pesca (MPA) e o programa Pro-Bordo está suspenso há anos</t>
  </si>
  <si>
    <t>Crise institucional culminou com a extinção do Ministério da Pesca (MPA)</t>
  </si>
  <si>
    <t>Cerca de 4 milhões de pessoas atingidas nos 8 Centros de Visitantes, no período 2011-2015, incluindo mais de 8 mil visitas de escolas</t>
  </si>
  <si>
    <t>Mais de 100 pessoas capacitadas, de entidades governamentais, ONGs e empresas executoras de PMP's (Programa de Monitoramento de Praia). O Centro TAMAR continua sendo referência na orientaçao técnica sobre TM's em todo o Brasil.</t>
  </si>
  <si>
    <t>Dezenas de milhares de ocorrências de TM's vivas ou mortas nas áreas de alimentação. Tamar segue com as atividades de pesquisa e conservação em CE;RN;PE;AL;SE;BA;ES;RJ;SP;SC. Nestes e em outros estados, outras entidades continuaram desenvolvendo suas atividades como CEM no PR e NEMA e CRAM-FURG no RS.</t>
  </si>
  <si>
    <t>TAMAR/SP/BR / CEM-UFPR/PR ; NEMA/RS; CRAM-FURG/RS, Evandro de Martini</t>
  </si>
  <si>
    <t>23.267 encalhes registrados no período 2011-2015, dos quais 3.723 tiveram evidencia de interação com pesca.</t>
  </si>
  <si>
    <t>667 TM's reabilitadas no período 2011-2015.</t>
  </si>
  <si>
    <t>Erik Allan Pinheiro dos Santos / Eduardo Lima / Evandro de Martini</t>
  </si>
  <si>
    <t>Material educativo sobre o tema lixo está disponível nos 8 centros de visitantes. Houve matérias no site do tamar e na mídia, falando sobre problemática do lixo, principalmente do plástico</t>
  </si>
  <si>
    <t>Cecília Baptistotte, Evandro de Martini</t>
  </si>
  <si>
    <t>Participação de  analistas ambientais do Centro Tamar nas reuniões da ICCAT com o tema TM's</t>
  </si>
  <si>
    <t>Séries históricas de mais de 30 anos continuadas. 154 publicações no período 2011-2015, entre artigos, resumos, monografias, dissertações e teses</t>
  </si>
  <si>
    <t>Gilberto Sales, Evandro de Martini</t>
  </si>
  <si>
    <t>Não temos os fóruns de ordenamento pesqueiro funcionando a contento no âmbito do MPA e MMA. Crise institucional culminou com a extinção do Ministério da Pesca (MPA)</t>
  </si>
  <si>
    <t>Tivemos uma atualização dos problemas relacionados a fiscalização de pesca de arrasto e uso do TED com o Ibama (agosto de 2012) e com relação a pesca da lagosta e consumo direto de TMs no Ceará, mas não fizemos um documento completo conforme planejado</t>
  </si>
  <si>
    <t>Participação de  analistas ambientais do Centro Tamar em fóruns de gestão, introduzindo o tema TM's</t>
  </si>
  <si>
    <t>7 publicações científicas sobre fibropapilomatose e suas causas, envolvendo poluição. 1 artigo sobre influência de contaminantes (Macedo et al., 2015)</t>
  </si>
  <si>
    <t xml:space="preserve">Nem todos os agentes poluidores puderam ser avaliados, por falta de recursos específicos para o tema e falta de pesquisadores interessados
</t>
  </si>
  <si>
    <t>Em execução conjunta com equipe do PARNA: Estão sendo realizadas 4 expedições/ano, com captura de indivíduos, marcações e coleta de tecido. Identificar parceiros com condições/interesse de executar a metodologia.</t>
  </si>
  <si>
    <t>Estudos em andamento, ainda não foram concluídos</t>
  </si>
  <si>
    <t>Um artigo publicado (Silva et al., 2015), duas monografias (2015), uma apresentação em evento internacional (2013)</t>
  </si>
  <si>
    <t>durante a campanha reprodutiva 2010/2011 foram flagradas 2.296 fêmeas, sendo que 1079 foram marcadas pela primeira vez; foram coletadas aproximadamente 280 amostras de tecido. No período 2011-2015, mais de 5.000 fêmeas marcadas</t>
  </si>
  <si>
    <t>milhares de profissionais capacitados, de entidades governamentais, ONGs e empresas executoras de PMP's (Programa de Monitoramento de Praia). O Centro TAMAR continua sendo referência na orientaçao técnica sobre TM's em todo o Brasil.</t>
  </si>
  <si>
    <t xml:space="preserve">Cerca de 200 pescadores informados no porto de Rio Grande - RS, cerca de 180 pescadores receberam as informações a bordo de embarcações que tiveram viagens monitoradas e mais 70 pescadores nas embarcações abordadas nos portos e atracadouros ao longo do rio Itajaí-Açu - SC. 30 pescadores informados no Paraná, além de milhares de pescadores informados nos 9 Estados onde existem bases do TAMAR </t>
  </si>
  <si>
    <t>Fundação Pró-Tamar gerou 640 empregos diretos (dados de 2015), em sua maioria são comunitários, pescadores e familiares. Milhares de pessoas atingidas próximo às áreas de alimentação, em atendimentos de Inclusão Social e Envolvimento Comunitário, divididos em: Grupos Produtivos (artesanato), Educação Ambiental, Capacitação de jovens, Apoio a Instituições Socioeducativas, Atividades de Valorização Cultural (realização de eventos culturais anuais), Apoio a grupos folclóricos, de capoeira, bordadeiras etc.</t>
  </si>
  <si>
    <t>775 pessoas participaram dos programas de  inclusão social no entorno das áreas prioritárias (grupos produtivos - artesanato; inclusão digital,  grupos folclóricos, outros).</t>
  </si>
  <si>
    <t>2554 fêmas examinadas. 7 publicações científicas sobre fibropapilomatose e suas causas</t>
  </si>
  <si>
    <t>Material educativo sobre TM's e seus habitats está disponível nos centros de visitantes nas áreas de alimentação. Houve matérias no site do tamar e na mídia.</t>
  </si>
  <si>
    <t>criação e impressão de material educativo: outdoor, cartaz A4, banner 1,2x1,0 m e 4,9 X 1,0 m. Material educativo sobre TM's  está disponível nos centros de visitantes nas áreas de reprodução</t>
  </si>
  <si>
    <t>Fundação Pró-TAMAR, Antônio Clerton Pontes (IBAMA-CEPENE), Jorge Kotas (IBAMA-CEPSUL), ICMBio-Centro TAMAR, Manoela Wariss (Instituto Aquamazon), Guilherme Scheidt (MPA), Sérgio Estima (NEMA), Camila Domit (UFPR-CEM), Juarez Pezzuti e Daniely Felix (UFPA), INCLUIR COLABORADORES NÃO CONTEMPLADOS ORIGINALMENTE.</t>
  </si>
  <si>
    <r>
      <t>O produto esperado e atores envolvidos são os mesmos da ação: "</t>
    </r>
    <r>
      <rPr>
        <i/>
        <sz val="11"/>
        <rFont val="Calibri"/>
        <family val="2"/>
        <scheme val="minor"/>
      </rPr>
      <t xml:space="preserve">Efetuar análises mais detalhadas de dados já existentes sobre captura incidental de tartarugas marinhas em pesca oceânica dentro de um ponto de vista ecossistêmico", </t>
    </r>
    <r>
      <rPr>
        <sz val="11"/>
        <rFont val="Calibri"/>
        <family val="2"/>
        <scheme val="minor"/>
      </rPr>
      <t>relacionada ao objetivo: "</t>
    </r>
    <r>
      <rPr>
        <i/>
        <sz val="11"/>
        <rFont val="Calibri"/>
        <family val="2"/>
        <scheme val="minor"/>
      </rPr>
      <t>Aumento do conhecimento científico relacionado à conservação de tartarugas marinhas, em cinco anos". Por isso sugerimos juntar essas ações em uma única ação</t>
    </r>
  </si>
  <si>
    <r>
      <t xml:space="preserve">(SP) Horário de pesca como medida para redução de capturas de C.mydas no emalhe testada (Tamar/SP); Publicação em andamento.                    </t>
    </r>
    <r>
      <rPr>
        <sz val="11"/>
        <rFont val="Calibri"/>
        <family val="2"/>
      </rPr>
      <t xml:space="preserve">(PR) Caracterização da pesca e interações com tartarugas marinhas finalizada no inicio de 2012. Avaliação de alterações de período do ano, local da pescaria e altura da rede quanto a influencia nas taxas de captura dos animais. (CEM-Paraná);           </t>
    </r>
  </si>
  <si>
    <t>Manuais divulgados e número de pescadores informados Número de comunidades de pesca informados</t>
  </si>
  <si>
    <t>durante a campanha reprodutiva 2010/2011 foram flagradas 2.296 fêmeas, sendo que 1079 foram marcadas pela primeira vez; foram coletadas aproximadamente 280 amostras de tecido</t>
  </si>
  <si>
    <t>775 pessoas participaram dos programas de  inclusão social no entorno das áreas prioritárias (grupos produtivos - artesanato; inclusão digital,  grupos folclóricos, outros). INSERIR CONFECÇÕES</t>
  </si>
  <si>
    <r>
      <rPr>
        <b/>
        <sz val="11"/>
        <rFont val="Calibri"/>
        <family val="2"/>
        <scheme val="minor"/>
      </rPr>
      <t xml:space="preserve">NOVA AÇÃO: CONTRIBUIR PARA O </t>
    </r>
    <r>
      <rPr>
        <sz val="11"/>
        <rFont val="Calibri"/>
        <family val="2"/>
        <scheme val="minor"/>
      </rPr>
      <t xml:space="preserve">DESENVOLVER/TESTAR metodologias PARA AVALIAÇÃO DA MÁXIMA CAPTURA INCIDENTAL SUSTENTÁVEL de tartarugas marinhas (cota) nas pescarias prioritárias.  </t>
    </r>
  </si>
  <si>
    <r>
      <t xml:space="preserve">A ação é contínua. Devemos corrigir a data de término que apesar de aparecer contínua também aparece Dezembro de 2012 </t>
    </r>
    <r>
      <rPr>
        <sz val="11"/>
        <rFont val="Calibri"/>
        <family val="2"/>
        <scheme val="minor"/>
      </rPr>
      <t>2015</t>
    </r>
  </si>
  <si>
    <r>
      <rPr>
        <sz val="8"/>
        <rFont val="Arial"/>
        <family val="2"/>
      </rPr>
      <t>Projeto TAMAR, Luciano Soares (Universidade da Flórida), PUC-RS, UERJ, UFES, UFMG, FURG, IPeC, Eugenia Naro-Maciel (University N.Y.)</t>
    </r>
  </si>
  <si>
    <t>Não foi obtida verba para aquisição de um freezer ultra-low. Nào obtivemos respostas das instituições. USP mantém sangue/soro de CM. Verificar se SISBIO atende</t>
  </si>
  <si>
    <r>
      <t xml:space="preserve">Marcovaldi et al 2010. Satellite-tracked movements of female Dermochelys coriacea from southeastern Brazil. ESR 15: 77–86. 
Almeida et al. 2011. Satellite-tracked movements of female </t>
    </r>
    <r>
      <rPr>
        <i/>
        <sz val="12"/>
        <rFont val="Calibri"/>
        <family val="2"/>
        <scheme val="minor"/>
      </rPr>
      <t xml:space="preserve">Dermochelys coriacea </t>
    </r>
    <r>
      <rPr>
        <sz val="12"/>
        <rFont val="Calibri"/>
        <family val="2"/>
        <scheme val="minor"/>
      </rPr>
      <t>from southeastern Brazil. ESR 15: 77–86.  
Da Silva et al. 2011. Satellite-tracking highlights multiple foraging strategies and threats for olive ridley turtles in Brazil. MEPS 443: 237–247.</t>
    </r>
  </si>
  <si>
    <r>
      <t xml:space="preserve">Grupo de trabalho em andamento para levantamento de informações de áreas de alimentação de C.mydas no âmbito da REDE ASO (Atlântico Sul Ocidental;   </t>
    </r>
    <r>
      <rPr>
        <sz val="11"/>
        <rFont val="Calibri"/>
        <family val="2"/>
      </rPr>
      <t xml:space="preserve">         (PR) Mapeadas as áreas de maior interação entre tartarugas marinhas e artes de pesca, assim como os recursos presentes na dieta da espécie </t>
    </r>
    <r>
      <rPr>
        <i/>
        <sz val="11"/>
        <rFont val="Calibri"/>
        <family val="2"/>
      </rPr>
      <t>C.mydas</t>
    </r>
    <r>
      <rPr>
        <sz val="11"/>
        <rFont val="Calibri"/>
        <family val="2"/>
      </rPr>
      <t xml:space="preserve">. Estas informações indicam as áreas que necessitam propostas de manejo ou mesmo serem protegidas para a conservação das tartarugas marinhas no estado.(CEM-PR)                              (RS) Projeto de doutorado Danielle Monteiro (NEMA) iniciado no 2º semestre de 2012 com </t>
    </r>
    <r>
      <rPr>
        <i/>
        <sz val="11"/>
        <rFont val="Calibri"/>
        <family val="2"/>
      </rPr>
      <t>C.caretta</t>
    </r>
    <r>
      <rPr>
        <sz val="11"/>
        <rFont val="Calibri"/>
        <family val="2"/>
      </rPr>
      <t>. Conclusão prevista para 2016.(NEMA-RS)</t>
    </r>
  </si>
  <si>
    <t>Esse ano, via Fundação Pró Tamar, o Bradesco se transformou num importante apoiador da pesquisa e conservação das tartarugas marinhas. Os recursos também obtidos pela Fundação Pró Tamar através da bilheteria e lojas continua sendo a principal fonte de renda para essa atividade, prevista no termo de cooperação./ Recursos obtidos por outras entidades parceiras junto a instituições financiadoras (FAPs, CNPq, CAPES, FUNBIO, MPA, Fundação Boticário, entre outras INCLUIR) que são investidos em conservação</t>
  </si>
  <si>
    <r>
      <t xml:space="preserve">colaboradores não tem acesso a recursos específicos para execução das ações. </t>
    </r>
    <r>
      <rPr>
        <b/>
        <sz val="12"/>
        <rFont val="Calibri"/>
        <family val="2"/>
        <scheme val="minor"/>
      </rPr>
      <t>DESENVOLVIMENTO DA MEDIDA JÁ REALIZADO. DIFUSÃO INICIADA. PORÉM DEMANDA DE TEMPO PARA IMPLEMENTAÇÃO ATRAVÉS DE ACORDOS DE PESCA (SP)</t>
    </r>
  </si>
  <si>
    <t>Ninhos protegidos e filhotes foram liberados ao mar por temporada: Temp 11/12: 21.033 ninhos  e 1.201.426 filhotes;
Temp 12/13: 24.214 ninhos e 1.525.663 filhotes;
Temp 13/14: 27.164 ninhos e  2.100.443 filhotes;
Temp 14/15: 25.064 ninhos e 1.154.053 filhotes</t>
  </si>
  <si>
    <r>
      <t>Órgãos licenciadores utilizando as orientações do ICMBio/TAMAR</t>
    </r>
    <r>
      <rPr>
        <strike/>
        <sz val="12"/>
        <rFont val="Calibri"/>
        <family val="2"/>
        <scheme val="minor"/>
      </rPr>
      <t xml:space="preserve">
</t>
    </r>
    <r>
      <rPr>
        <sz val="12"/>
        <rFont val="Calibri"/>
        <family val="2"/>
        <scheme val="minor"/>
      </rPr>
      <t xml:space="preserve">
Nº de Termos de Referência (TR) utilizando as orientações do ICMBio/TAMAR</t>
    </r>
  </si>
  <si>
    <t>Projeto TAMAR, Luciano Soares (Universidade da Flórida), PUC-RS, UERJ, UFES, UFMG, FURG, IPeC, Eugenia Naro-Maciel (University N.Y.)</t>
  </si>
  <si>
    <r>
      <t>N</t>
    </r>
    <r>
      <rPr>
        <vertAlign val="superscript"/>
        <sz val="12"/>
        <rFont val="Calibri"/>
        <family val="2"/>
        <scheme val="minor"/>
      </rPr>
      <t>o</t>
    </r>
    <r>
      <rPr>
        <sz val="12"/>
        <rFont val="Calibri"/>
        <family val="2"/>
        <scheme val="minor"/>
      </rPr>
      <t xml:space="preserve"> de profissionais capacitados</t>
    </r>
  </si>
  <si>
    <r>
      <t xml:space="preserve">Grupo de trabalho em andamento para levantamento de informações de áreas de alimentação de C.mydas no âmbito da REDE ASO (Atlântico Sul Ocidental;            (PR) Mapeadas as áreas de maior interação entre tartarugas marinhas e artes de pesca, assim como os recursos presentes na dieta da espécie </t>
    </r>
    <r>
      <rPr>
        <i/>
        <sz val="12"/>
        <rFont val="Calibri"/>
        <family val="2"/>
        <scheme val="minor"/>
      </rPr>
      <t>C.mydas</t>
    </r>
    <r>
      <rPr>
        <sz val="12"/>
        <rFont val="Calibri"/>
        <family val="2"/>
        <scheme val="minor"/>
      </rPr>
      <t xml:space="preserve">. Estas informações indicam as áreas que necessitam propostas de manejo ou mesmo serem protegidas para a conservação das tartarugas marinhas no estado.(CEM-PR)                              (RS) Projeto de doutorado Danielle Monteiro (NEMA) iniciado no 2º semestre de 2012 com </t>
    </r>
    <r>
      <rPr>
        <i/>
        <sz val="12"/>
        <rFont val="Calibri"/>
        <family val="2"/>
        <scheme val="minor"/>
      </rPr>
      <t>C.caretta</t>
    </r>
    <r>
      <rPr>
        <sz val="12"/>
        <rFont val="Calibri"/>
        <family val="2"/>
        <scheme val="minor"/>
      </rPr>
      <t xml:space="preserve">. Conclusão prevista para 2016(NEMA-RS). Pesquisas em andamento na área de interação com pesca. Grupos e redes de parceiros implementados ao longo dos anos, como a RETAMANE (Rede de TM's do NE). Proposta de criação de UC em Farol do Albardão (RS)
</t>
    </r>
  </si>
  <si>
    <t xml:space="preserve">8-Aumento do conhecimento científico relacionado à conservação de tartarugas marinhas, em cinco anos </t>
  </si>
  <si>
    <t>CONTINUIDADE E APRIMORAMENTO DE AÇÕES DE CONSERVAÇÃO E PESQUISA DIRECIONADAS À RECUPERAÇÃO E SOBREVIVÊNCIA DAS CINCO ESPÉCIES DE TARTARUGAS MARINHAS QUE 
OCORREM NO BRASIL, EM NÍVEIS SAUDÁVEIS CAPAZES DE EXERCER SEU PAPEL ECOLÓGICO</t>
  </si>
  <si>
    <t>01/11/2015 - 01/06/2016</t>
  </si>
  <si>
    <t>Plano de Ação Nacional para Conservação das Tartarugas Marinhas</t>
  </si>
  <si>
    <t>CONTINUIDADE E APRIMORAMENTO DE AÇÕES DE CONSERVAÇÃO E PESQUISA DIRECIONADAS À RECUPERAÇÃO E SOBREVIVÊNCIA DAS CINCO ESPÉCIES DE TARTARUGAS MARINHAS QUE OCORREM NO BRASIL, EM NÍVEIS SAUDÁVEIS CAPAZES DE EXERCER SEU PAPEL ECOLÓGICO</t>
  </si>
  <si>
    <t xml:space="preserve">(SP) Horário de pesca como medida para redução de capturas de C.mydas no emalhe testada (Tamar/SP); Publicação em andamento.  Difusão da proposta de redução da pesca costeira diurna realizada junto as principais comunidades pesqueiras de Ubatuba. Produção de vídeo para difusão da medida mitigadora em andamento. Previsão de finalização - nov/2015.                  (PR) Caracterização da pesca e interações com tartarugas marinhas finalizada no inicio de 2012. Avaliação de alterações de período do ano, local da pescaria e altura da rede quanto a influencia nas taxas de captura dos animais. (CEM-Paraná);           </t>
  </si>
  <si>
    <t>01/11/2015 - 01/07/2016</t>
  </si>
  <si>
    <t xml:space="preserve">Acão nacional de agrupamento das informacões e mapeamentos  não iniciada. Apenas ações regionalizadas ou pelo Tamar Pesca. </t>
  </si>
  <si>
    <t>Não priorização da ação pelo articulador</t>
  </si>
  <si>
    <t>João Carlos Thome e Bruno Giffoni</t>
  </si>
  <si>
    <t>Representante do Brasil no ICCAT apresentou a proposta de Memorandum de Entendimento entre a CIT e IACCT e Secretaria Pro-Tempore da CIT participou da última reunião do IACCT dando início ao processo do convênio e ações conjuntas</t>
  </si>
  <si>
    <t>Foram protegidos cerca de 21600 ninhos, as fêmeas matrizes e aproximadamente 1 milhão de filhotes foram liberados ao mar</t>
  </si>
  <si>
    <r>
      <t>Falta de aporte dos dados das duas últimas temporadas da Rebio do Atol das Rocas para o Sitamar. Esta unidade de conservação concentra uma das áreas de desova de</t>
    </r>
    <r>
      <rPr>
        <i/>
        <sz val="11"/>
        <rFont val="Calibri"/>
        <family val="2"/>
        <scheme val="minor"/>
      </rPr>
      <t xml:space="preserve"> C. mydas</t>
    </r>
    <r>
      <rPr>
        <sz val="11"/>
        <rFont val="Calibri"/>
        <family val="2"/>
        <scheme val="minor"/>
      </rPr>
      <t xml:space="preserve"> consideradas prioritárias para conservação da espécie no Brasil</t>
    </r>
  </si>
  <si>
    <t>Programa de sensibilização mantido com estudantes, turistas, veranistas e moradores do entorno das áreas prioritárias.</t>
  </si>
  <si>
    <t>Programas de inclusão e de valorização desenvolvidos com moradores do entornos das áreas prioritárias</t>
  </si>
  <si>
    <t>Em andamento, seguindo metodologia padrão do Projeto TAMAR</t>
  </si>
  <si>
    <t>2011
Workshop para avaliação de resultados e planejamento (BA e SE com participação do RJ)
Elaboração de publicação sobre áreas de desovas no RJ
Coleta de dados e análise para a publicação sobre Eretmochelys imbricata no RN
Coleta e análse dos dados da saturação de captura e recaptura em praia de desova de Caretta caretta, Praia do Forte, BA
Análise de dados e elaboração da publicação sobre movimentos de Lepidochelys olivácea rastreados por satélite a partir da área de desova em Sergipe.
Análise de dados e elaboração da publicação sobre movimentos de Caretta caretta rastreados por satélite a partir da área de desova no norte da Bahia.
Análise e elaboração da publicação sobre movimentos de Dermochelys coriacea rastreados por satélite a partir da área de desova no Espírito Santo.
Análise e elaboração da publicação sobre movimentos de Eretmochelys imbricata rastreados por satélite a partir da área de desova no norte da Bahia.
Análise de dados para publicação sobre padrão reprodutivo de Lepidochelys olivacea
2012
Reformulaçâo do modelo de relatório técnico anual
Visita de pesquisadores para apoiar avaliação de resultados e desenho experimental
(Karen Bjorndal, Alan Bolten, Paulo Barata)
Coleta de dados e análise para a publicação sobre Eretmochelys imbricata no RN
Workshop para avaliação de resultados e planejamento (BA e SE com participação do RJ)
Workshop para redefinição de prioridades ( ES - Julho e Agosto de 2012) (RN e CE - Novembro de 2012)</t>
  </si>
  <si>
    <t>Resumo no Simposio Internacional Tartarugas Marinhas- dados preliminares da saturação de marcação e recaptura em praia de desova de Caretta caretta em Praia do Forte 
- Resumo RJ - Nesting Ecology of a loggerhead nesting population in the northern coast of Rio de Janeiro
- Poster no CBO - Ecologia reprodutiva e conservação da tartaruga cabeçuda no norte do Rio de Janeiro
- Publicação SE - Strong site fidelity and longer internesting interval for solitary nesting olive ridley sea turtles in Brazil (ano da publicação 2012) – resultados obtidos das abordagens realizadas nas áreas prioritárias 
- Artigo ( tese FILOGEOGRAFIA GLOBAL DA TARTARUGA OLIVA (LEPIDOCHELYS OLIVACEA) ) enviado para revista em 2012 (Aquatic Conservation: Marine and Freshwater Ecossystems mas ainda sem retorno do aceite) 
- Satellite tracking of hawksbill turtles Eretmochelys imbricata nesting in northern Bahia, Brazil: insights on movements and foraging destinations.
- Satellite-tracking highlights multiple foraging strategies and threats for Olive Ridley turtles in Brazil
- Satellite-tracking of female loggerhead turtles highlights fidelity behavior in northeastern Brazil
- Satellite-tracked movements of female Dermochelys coriacea from southeastern Brazil
- 2012 Mixed stock analysis of the leatherback turtles from Brazil: records from four years. – ES
- Submissão para publicação em agosto 2012  (Eight years of nesting hawksbill turtles (Eretmochelys imbricata) in the Southern coastline of state of Rio Grande do Norte, Brazil -Endangered Species Research</t>
  </si>
  <si>
    <t>Idealização e organização de eventos para a divulgação e sensibilização do público nas áreas prioritárias de reprodução das tartarugas marinhas</t>
  </si>
  <si>
    <r>
      <t xml:space="preserve">3073 ocorrências de TMs vivas e 6566 TMs mortas registradas de nov/2010 a dez/2011 (Tamar/CE;RN;PE;AL;SE;BA;ES;RJ;SP;SC) 
</t>
    </r>
    <r>
      <rPr>
        <sz val="11"/>
        <rFont val="Calibri"/>
        <family val="2"/>
      </rPr>
      <t>Desde 2008 a região costeira e ilhas do Paraná são monitoradas de forma sistemática quanto a emalhes e encalhes de tartarugas marinhas. Mais de 600 exemplares mortos foram registrados neste período. A principal espécie analisada na região é C.mydas e as principais áreas de alimentação (pradarias de gramas marinhas) vem sendo anualmente monitoradas.(CEM-Paraná);
843 ocorrências de TMs mortas e 43 vivas em 2011 no litoral sul e médio do RS; 103 tartarugas atendidas na reabilitação do CRAM e liberaradas 31 em 2011.  (NEMA e CRAM-FURG-RS)</t>
    </r>
  </si>
  <si>
    <t xml:space="preserve"> Os colaboradores originalmente indicados para esta ação são mais aplicáveis para a ação “Criar e disponibilizar instrumentos .... a serem aplicados no licenciamento dos principais tipos de empreendimentos”, com a qual apresenta certa sobreposição. Sugiro que os colaboradores desta ação sejam os demais analistas do TAMAR, as UCs em áreas da CONAMA 10/96, a FPT com a contribuição da equipe técnica do TAMAR e os órgãos licenciadores.</t>
  </si>
  <si>
    <t>Resolucao CONAMA não priorizada . Revisada a portaria 11 (iluminação) atualizando e incluindo novas áreas prioritárias, sendo decidido pelo GT que a mesma deveria ser em conjunto com o IBAMA, devido a competências de fiscalização. (parou neste ponto),
As informações de praia e coordenadas geográficas poderão ser utilizadas na portaria 10</t>
  </si>
  <si>
    <t>Ação nacional de agrupamento das ações e informações não iniciada. Apenas ações regionais sendo realizadas</t>
  </si>
  <si>
    <t>João Carlos Thome</t>
  </si>
  <si>
    <t>Momento de indefinição institucional não recomenda alterações de portaria CONAMA e IBAMA</t>
  </si>
  <si>
    <t>Não houve aporte de recursos por parte do ICMBio para este fim. Todavia foi viabilizado junto ao MPA um projeto Nacional em 2010 para ser realizado um experimento do TED em três áreas (Belem/PA sob a responsabilidade do CEPNOR; Pirambu/SE sob a responsabilidade da UFS/FAPESE e Ubatuba/SP sob a responsabilidade do Instituto da Pesca de SP); contudo não obtivemos retorno do MPA. Uma segunda alternativa foi viabilizada, em 2010, através de um proocedimento do MPF, devido a mortalidade de TM em Sergipe. Durante a reunião com a participação de diversas instituições o MPA/SE e o CEPENE se comprometeram a viabilizar o estudo de TED para as embarcações que atuam na pesca de arrasto do camarão na lama do São Francisco, porém o projeto não foi levado adiante.</t>
  </si>
  <si>
    <t>Resolucao Conama não priorizada . Revisada a portaria 11 (iluminacao) atualizando e incluindo novas áreas prioritárias, sendo decidido pelo GT que a mesma deveria ser em conjunto com o IBAMA, devido a competências de fiscalização. (parou neste ponto),
As informações de praia e coordenadas geográficas poderão ser utilizadas na portaria 10</t>
  </si>
  <si>
    <t>Fiscalização articulada e planejada em conjunto</t>
  </si>
  <si>
    <t>Aguardava-se a oportunidade da reunião que trataria do tema captura incidental de Tartarugas marinhas pelo ICCAT</t>
  </si>
  <si>
    <r>
      <t xml:space="preserve">Falta de aporte dos dados das duas últimas temporadas da Rebio do Atol das Rocas para o Sitamar. Esta unidade de conservação concentra uma das áreas de desova de </t>
    </r>
    <r>
      <rPr>
        <i/>
        <sz val="12"/>
        <rFont val="Calibri"/>
        <family val="2"/>
        <scheme val="minor"/>
      </rPr>
      <t>C. mydas</t>
    </r>
    <r>
      <rPr>
        <sz val="12"/>
        <rFont val="Calibri"/>
        <family val="2"/>
        <scheme val="minor"/>
      </rPr>
      <t xml:space="preserve"> consideradas prioritárias para conservação da espécie no Brasil</t>
    </r>
  </si>
  <si>
    <r>
      <t xml:space="preserve">Falta de aporte dos dados das duas últimas temporadas da Rebio do Atol das Rocas para o Sitamar. Esta unidade de conservação concentra uma das areas de desova de </t>
    </r>
    <r>
      <rPr>
        <i/>
        <sz val="12"/>
        <rFont val="Calibri"/>
        <family val="2"/>
        <scheme val="minor"/>
      </rPr>
      <t>C. mydas</t>
    </r>
    <r>
      <rPr>
        <sz val="12"/>
        <rFont val="Calibri"/>
        <family val="2"/>
        <scheme val="minor"/>
      </rPr>
      <t xml:space="preserve"> consideradas prioritárias para conservação da espécie no Brasil</t>
    </r>
  </si>
  <si>
    <t>atendimentos nos CVs e CEAs, liberação programada de filhotes, limpeza de praias, Tamar na escola, outros.</t>
  </si>
  <si>
    <t>2011
Workshop para avaliação de resultados e planejamento (BA e SE com participação do RJ)
Elaboração de publicação sobre áreas de desovas no RJ
Coleta de dados e análise para a publicação sobre Eretmochelys imbricata no RN
Coleta e análse dos dados da saturação de captura e recaptura em praia de desova de Caretta caretta, Praia do Forte, BA
Análise de dados e elaboração da publicação sobre movimentos de Lepidochelys olivácea rastreados por satélite a partir da área de desova em Sergipe.
Análise de dados e elaboração da publicação sobre movimentos de Caretta caretta rastreados por satélite a partir da área de desova no norte da Bahia.
Análise e elaboração da publicação sobre movimentos de Dermochelys coriacea rastreados por satélite a partir da área de desova no Espírito Santo.
Análise e elaboração da publicação sobre movimentos de Eretmochelys imbricata rastreados por satélite a partir da área de desova no norte da Bahia.
Análise de dados para publicação sobre padrão reprodutivo de Lepidochelys olivacea
2012
Reformulaçâo do modelo de relatório técnico anual
Visita de pesquisadores para apoiar avaliação de resultados e desenho experimental
(Karen Bjorndal, Alan Bolten, Paulo Barata)
Coleta de dados e análise para a publicação sobre Eretmochelys imbricata no RN
Workshop para avaliação de resultados e planejamento (BA e SE com participação do RJ)
Workshop para redefinição de prioridades ( ES - Julho e Agosto de 2012) (RN e CE - Novembro de 2012)</t>
  </si>
  <si>
    <t>Resolução CONAMA não priorizada. Revisada a portaria 11 (iluminação) atualizando e incluindo novas áreas prioritárias, sendo decidido pelo GT que a mesma deveria ser em conjunto com o IBAMA, devido a competências de fiscalização (parou neste ponto),
As informações de praia e coordenadas geográficas poderão ser utilizadas na portaria 10</t>
  </si>
  <si>
    <t xml:space="preserve">Protocolos para coleta de dados em áreas de reprodução, de pescarias monitoradas, não monitoradas, captura intencional e registros gerais (encalhes); de marcação e biometria, de coleta de tecidos, de manejo de animais com tumores atualizados </t>
  </si>
  <si>
    <t>Remoção da ação</t>
  </si>
  <si>
    <t>Reunião com Chefia do Parque realizada e equipe local capacitada para monitorar desova nas na Ilha.</t>
  </si>
  <si>
    <r>
      <t xml:space="preserve">.Da Silva A.C.C.D, dos Santos EAP, Oliveira FLC, Weber MI, Batista JAF, Serafini TZ, Castilhos JC (2011). Satellite-tracking highlights multiple foraging strategies and threats for olive ridley turtles in Brazil. Marine Ecology Progress Series 443: 237–247.
.Antonio P. Almeida, Scott A. Eckert, Soraya C. Bruno, Juarez T. Scalfoni, Bruno Giffoni, Milagros López-Mendilaharsu and João Carlos A. Thomé. 2011. Satellite-tracked movements of female </t>
    </r>
    <r>
      <rPr>
        <i/>
        <sz val="10"/>
        <rFont val="Calibri"/>
        <family val="2"/>
        <scheme val="minor"/>
      </rPr>
      <t xml:space="preserve">Dermochelys coriacea </t>
    </r>
    <r>
      <rPr>
        <sz val="10"/>
        <rFont val="Calibri"/>
        <family val="2"/>
        <scheme val="minor"/>
      </rPr>
      <t>from southeastern Brazil. Endangered Species Research. 15: 77–86.
.MARCOVALDI, MÂ, LOPEZ, GG, SOARES, LS, LÓPEZ-MENDILAHARSU, M. 2012. Satellite tracking of hawksbill turtles Eretmochelys imbricata nesting in northern Bahia, Brazil: turtle movements and foraging destinations In Endangered Species Research (Print). , v.17, 123-132
.MARCOVALDI, M. A., LOPEZ, GG, SOARES, LS, LIMA, EHSM, THOMÉ, JCA, ALMEIDA, AP. 2010. Satellite-tracking of female loggerhead turtles highlights fidelity behavior in northeastern Brazil In Endangered Species Research (Print). , v.12, 263-272
.COLMAN, LILIANA P., PATRÍCIO, ANA RITA C., MCGOWAN, ANDREW, SANTOS, ARMANDO J. B., MARCOVALDI, MARIA ÂNGELA, BELLINI, CLÁUDIO, GODLEY, BRENDAN J.. 2015. Long-term growth and survival dynamics of green turtles (Chelonia mydas) at an isolated tropical archipelago in Brazil In Marine Biology (Berlin). , v.162, 111-122
.PROIETTI, MAIRA C., REISSER, JULIA, MARINS, LUIS FERNANDO, RODRIGUEZ-ZARATE, CLARA, MARCOVALDI, MARIA A., MONTEIRO, DANIELLE S., PATTIARATCHI, CHARITHA, SECCHI, EDUARDO R.. 2014. Genetic Structure and Natal Origins of Immature Hawksbill Turtles (Eretmochelys imbricata) in Brazilian Waters In Plos One. , v.9, e88746
.BARCELÓ, C, DOMINGO, A, MILLER, P, ORTEGA, L, GIFFONI, B, SALES, G, MCNAUGHTON, L, MARCOVALDI, M, HEPPELL, SS, SWIMMER, Y. 2013. High-use areas, seasonal movements and dive patterns of juvenile loggerhead sea turtles in the Southwestern Atlantic Ocean In Marine Ecology. Progress Series (Halstenbek). , v.479, 235-250
.NARO-MACIEL, E., BONDIOLI, A. C. V., MARTIN, M., DE PADUA ALMEIDA, A., BAPTISTOTTE, C., BELLINI, C., MARCOVALDI, M. A., SANTOS, A. J. B., Amato, G.. 2012. The Interplay of Homing and Dispersal in Green Turtles: A Focus on the Southwestern Atlantic In Journal of Heredity. , v.103, 792-805</t>
    </r>
  </si>
  <si>
    <t>Inúmeras ações do Centro TAMAR, Fundação Pró-Tamar e parceiros foram financiadas por instituições de fomento públicas e privadas. Centro TAMAR: gestão junto ao CNPQ, FUNBIO. Para entidades não governamentais, como a Fundaçao Pró-Tamar, programas de autossustentação e parcerias com empresas e patrocinadores, como por exemplo: Bradesco, Arcelor-Mittal.</t>
  </si>
  <si>
    <t>Curso Univali/MPA 2011: 30 alunos; 
Curso Univali 2013: 30 alunos; 
Embarques de observadores Tamar/ Albatroz/ Sindipi/ Nema: 32 observadores; 
Totalizando 92 pessoas capacitadas</t>
  </si>
  <si>
    <t>Brasil ratificou a Convenção em 2015.</t>
  </si>
  <si>
    <t>Dados de tm's com tumores coletados continuamente, com geração de série histórica. 7 publicações científicas sobre fibropapilomatose e suas causas.</t>
  </si>
  <si>
    <t>Ação não priorizada. Falta de Recursos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</si>
</sst>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00_);_(* \(#,##0.00\);_(* \-??_);_(@_)"/>
    <numFmt numFmtId="166" formatCode="mm/yy"/>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sz val="14"/>
      <name val="Calibri"/>
      <family val="2"/>
      <scheme val="minor"/>
    </font>
    <font>
      <b/>
      <sz val="12"/>
      <color theme="1"/>
      <name val="Calibri"/>
      <family val="2"/>
      <scheme val="minor"/>
    </font>
    <font>
      <b/>
      <sz val="12"/>
      <name val="Calibri"/>
      <family val="2"/>
      <scheme val="minor"/>
    </font>
    <font>
      <b/>
      <sz val="14"/>
      <color theme="0"/>
      <name val="Calibri"/>
      <family val="2"/>
      <scheme val="minor"/>
    </font>
    <font>
      <i/>
      <sz val="11"/>
      <color theme="1"/>
      <name val="Calibri"/>
      <family val="2"/>
      <scheme val="minor"/>
    </font>
    <font>
      <b/>
      <sz val="12"/>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u/>
      <sz val="10"/>
      <color theme="10"/>
      <name val="Arial"/>
      <family val="2"/>
    </font>
    <font>
      <sz val="11"/>
      <color rgb="FFFF0000"/>
      <name val="Calibri"/>
      <family val="2"/>
      <scheme val="minor"/>
    </font>
    <font>
      <sz val="9"/>
      <color indexed="81"/>
      <name val="Tahoma"/>
      <family val="2"/>
    </font>
    <font>
      <b/>
      <sz val="9"/>
      <color indexed="81"/>
      <name val="Tahoma"/>
      <family val="2"/>
    </font>
    <font>
      <b/>
      <sz val="11"/>
      <color rgb="FFFF0000"/>
      <name val="Calibri"/>
      <family val="2"/>
      <scheme val="minor"/>
    </font>
    <font>
      <sz val="8"/>
      <name val="Arial"/>
      <family val="2"/>
    </font>
    <font>
      <vertAlign val="superscript"/>
      <sz val="8"/>
      <name val="Arial"/>
      <family val="2"/>
    </font>
    <font>
      <strike/>
      <sz val="8"/>
      <name val="Arial"/>
      <family val="2"/>
    </font>
    <font>
      <sz val="8"/>
      <color rgb="FFFF0000"/>
      <name val="Arial"/>
      <family val="2"/>
    </font>
    <font>
      <sz val="9"/>
      <name val="Arial"/>
      <family val="2"/>
    </font>
    <font>
      <vertAlign val="superscript"/>
      <sz val="9"/>
      <name val="Arial"/>
      <family val="2"/>
    </font>
    <font>
      <sz val="11"/>
      <name val="Calibri"/>
      <family val="2"/>
      <scheme val="minor"/>
    </font>
    <font>
      <sz val="11"/>
      <color rgb="FF9C6500"/>
      <name val="Calibri"/>
      <family val="2"/>
      <scheme val="minor"/>
    </font>
    <font>
      <u/>
      <sz val="10"/>
      <color indexed="12"/>
      <name val="Arial"/>
      <family val="2"/>
    </font>
    <font>
      <sz val="11"/>
      <color indexed="8"/>
      <name val="Calibri"/>
      <family val="2"/>
    </font>
    <font>
      <sz val="11"/>
      <name val="Calibri"/>
      <family val="2"/>
    </font>
    <font>
      <sz val="12"/>
      <color theme="0"/>
      <name val="Calibri"/>
      <family val="2"/>
      <scheme val="minor"/>
    </font>
    <font>
      <sz val="12"/>
      <name val="Calibri"/>
      <family val="2"/>
      <scheme val="minor"/>
    </font>
    <font>
      <i/>
      <sz val="11"/>
      <name val="Calibri"/>
      <family val="2"/>
      <scheme val="minor"/>
    </font>
    <font>
      <b/>
      <sz val="11"/>
      <name val="Calibri"/>
      <family val="2"/>
      <scheme val="minor"/>
    </font>
    <font>
      <strike/>
      <sz val="11"/>
      <name val="Calibri"/>
      <family val="2"/>
      <scheme val="minor"/>
    </font>
    <font>
      <strike/>
      <sz val="12"/>
      <name val="Calibri"/>
      <family val="2"/>
      <scheme val="minor"/>
    </font>
    <font>
      <i/>
      <sz val="12"/>
      <name val="Calibri"/>
      <family val="2"/>
      <scheme val="minor"/>
    </font>
    <font>
      <i/>
      <sz val="11"/>
      <name val="Calibri"/>
      <family val="2"/>
    </font>
    <font>
      <vertAlign val="superscript"/>
      <sz val="12"/>
      <name val="Calibri"/>
      <family val="2"/>
      <scheme val="minor"/>
    </font>
    <font>
      <sz val="12"/>
      <color rgb="FFC00000"/>
      <name val="Calibri"/>
      <family val="2"/>
      <scheme val="minor"/>
    </font>
    <font>
      <i/>
      <sz val="10"/>
      <name val="Calibri"/>
      <family val="2"/>
      <scheme val="minor"/>
    </font>
  </fonts>
  <fills count="2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15407"/>
        <bgColor indexed="64"/>
      </patternFill>
    </fill>
    <fill>
      <patternFill patternType="solid">
        <fgColor theme="8" tint="0.79998168889431442"/>
        <bgColor indexed="64"/>
      </patternFill>
    </fill>
    <fill>
      <patternFill patternType="solid">
        <fgColor theme="3"/>
        <bgColor indexed="64"/>
      </patternFill>
    </fill>
    <fill>
      <patternFill patternType="solid">
        <fgColor theme="4" tint="-0.249977111117893"/>
        <bgColor indexed="64"/>
      </patternFill>
    </fill>
    <fill>
      <patternFill patternType="solid">
        <fgColor rgb="FFFF99CC"/>
        <bgColor indexed="64"/>
      </patternFill>
    </fill>
    <fill>
      <patternFill patternType="solid">
        <fgColor rgb="FFFFEB9C"/>
      </patternFill>
    </fill>
    <fill>
      <patternFill patternType="solid">
        <fgColor theme="6" tint="0.79998168889431442"/>
        <bgColor indexed="65"/>
      </patternFill>
    </fill>
    <fill>
      <patternFill patternType="solid">
        <fgColor theme="6" tint="0.79998168889431442"/>
        <bgColor indexed="27"/>
      </patternFill>
    </fill>
  </fills>
  <borders count="46">
    <border>
      <left/>
      <right/>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double">
        <color indexed="64"/>
      </left>
      <right/>
      <top style="hair">
        <color indexed="64"/>
      </top>
      <bottom style="double">
        <color indexed="64"/>
      </bottom>
      <diagonal/>
    </border>
    <border>
      <left style="thin">
        <color auto="1"/>
      </left>
      <right/>
      <top style="thin">
        <color auto="1"/>
      </top>
      <bottom style="thin">
        <color auto="1"/>
      </bottom>
      <diagonal/>
    </border>
    <border>
      <left style="double">
        <color indexed="64"/>
      </left>
      <right style="double">
        <color indexed="64"/>
      </right>
      <top/>
      <bottom/>
      <diagonal/>
    </border>
  </borders>
  <cellStyleXfs count="11">
    <xf numFmtId="0" fontId="0" fillId="0" borderId="0"/>
    <xf numFmtId="9" fontId="1" fillId="0" borderId="0" applyFont="0" applyFill="0" applyBorder="0" applyAlignment="0" applyProtection="0"/>
    <xf numFmtId="0" fontId="1" fillId="0" borderId="0"/>
    <xf numFmtId="0" fontId="18" fillId="0" borderId="0" applyNumberFormat="0" applyFill="0" applyBorder="0" applyAlignment="0" applyProtection="0"/>
    <xf numFmtId="164" fontId="1" fillId="0" borderId="0" applyFont="0" applyFill="0" applyBorder="0" applyAlignment="0" applyProtection="0"/>
    <xf numFmtId="0" fontId="30" fillId="23" borderId="0" applyNumberFormat="0" applyBorder="0" applyAlignment="0" applyProtection="0"/>
    <xf numFmtId="0" fontId="31" fillId="0" borderId="0" applyNumberFormat="0" applyFill="0" applyBorder="0" applyAlignment="0" applyProtection="0"/>
    <xf numFmtId="165" fontId="32" fillId="0" borderId="0" applyFill="0" applyBorder="0" applyAlignment="0" applyProtection="0"/>
    <xf numFmtId="0" fontId="32" fillId="0" borderId="0"/>
    <xf numFmtId="9" fontId="32" fillId="0" borderId="0" applyFill="0" applyBorder="0" applyAlignment="0" applyProtection="0"/>
    <xf numFmtId="0" fontId="32" fillId="0" borderId="0"/>
  </cellStyleXfs>
  <cellXfs count="349">
    <xf numFmtId="0" fontId="0" fillId="0" borderId="0" xfId="0"/>
    <xf numFmtId="0" fontId="0" fillId="3" borderId="0" xfId="0" applyFill="1"/>
    <xf numFmtId="0" fontId="0" fillId="4" borderId="0" xfId="0" applyFill="1"/>
    <xf numFmtId="0" fontId="2" fillId="4" borderId="0" xfId="0" applyFont="1" applyFill="1"/>
    <xf numFmtId="0" fontId="0" fillId="6" borderId="0" xfId="0" applyFill="1"/>
    <xf numFmtId="0" fontId="0" fillId="3" borderId="1" xfId="0" applyFill="1" applyBorder="1"/>
    <xf numFmtId="0" fontId="0" fillId="3" borderId="0" xfId="0" applyFill="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0" fillId="3" borderId="4" xfId="0" applyFill="1" applyBorder="1" applyAlignment="1"/>
    <xf numFmtId="0" fontId="0" fillId="3" borderId="2" xfId="0" applyFill="1" applyBorder="1" applyAlignment="1"/>
    <xf numFmtId="0" fontId="0" fillId="3" borderId="5" xfId="0" applyFill="1" applyBorder="1" applyAlignment="1"/>
    <xf numFmtId="0" fontId="7" fillId="3" borderId="2" xfId="0" applyFont="1" applyFill="1" applyBorder="1" applyAlignment="1">
      <alignment vertical="center" wrapText="1"/>
    </xf>
    <xf numFmtId="0" fontId="7" fillId="3" borderId="5" xfId="0" applyFont="1" applyFill="1" applyBorder="1" applyAlignment="1">
      <alignment vertical="center" wrapText="1"/>
    </xf>
    <xf numFmtId="0" fontId="0" fillId="3" borderId="3" xfId="0" applyFill="1" applyBorder="1"/>
    <xf numFmtId="0" fontId="0" fillId="3" borderId="9" xfId="0" applyFill="1" applyBorder="1"/>
    <xf numFmtId="0" fontId="0" fillId="4" borderId="0" xfId="0" applyFill="1" applyAlignment="1">
      <alignment wrapText="1"/>
    </xf>
    <xf numFmtId="0" fontId="0" fillId="6" borderId="0" xfId="0" applyFill="1" applyAlignment="1">
      <alignment wrapText="1"/>
    </xf>
    <xf numFmtId="0" fontId="0" fillId="3" borderId="0" xfId="0" applyFill="1" applyAlignment="1">
      <alignment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1" fontId="9" fillId="13" borderId="6" xfId="0" applyNumberFormat="1" applyFont="1" applyFill="1" applyBorder="1" applyAlignment="1">
      <alignment horizontal="center" vertical="center" wrapText="1"/>
    </xf>
    <xf numFmtId="0" fontId="9" fillId="14" borderId="6" xfId="0" applyFont="1" applyFill="1" applyBorder="1" applyAlignment="1">
      <alignment horizontal="center" vertical="center" wrapText="1"/>
    </xf>
    <xf numFmtId="0" fontId="6" fillId="10" borderId="8" xfId="0" applyFont="1" applyFill="1" applyBorder="1" applyAlignment="1">
      <alignment horizontal="center" vertical="center"/>
    </xf>
    <xf numFmtId="0" fontId="6" fillId="19" borderId="10"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6" fillId="17" borderId="10" xfId="0" applyFont="1" applyFill="1" applyBorder="1" applyAlignment="1">
      <alignment horizontal="center" vertical="center" wrapText="1"/>
    </xf>
    <xf numFmtId="0" fontId="6" fillId="3" borderId="9" xfId="0" applyFont="1" applyFill="1" applyBorder="1" applyAlignment="1">
      <alignment horizontal="center"/>
    </xf>
    <xf numFmtId="0" fontId="4" fillId="15" borderId="0" xfId="0" applyFont="1" applyFill="1"/>
    <xf numFmtId="0" fontId="0" fillId="15" borderId="0" xfId="0" applyFill="1"/>
    <xf numFmtId="0" fontId="0" fillId="11" borderId="12" xfId="0" applyFill="1" applyBorder="1"/>
    <xf numFmtId="0" fontId="0" fillId="12" borderId="12" xfId="0" applyFill="1" applyBorder="1"/>
    <xf numFmtId="0" fontId="0" fillId="13" borderId="12" xfId="0" applyFill="1" applyBorder="1"/>
    <xf numFmtId="0" fontId="0" fillId="14" borderId="13" xfId="0" applyFill="1" applyBorder="1"/>
    <xf numFmtId="0" fontId="2" fillId="21" borderId="17" xfId="0" applyFont="1" applyFill="1" applyBorder="1" applyAlignment="1">
      <alignment vertical="center" wrapText="1"/>
    </xf>
    <xf numFmtId="0" fontId="2" fillId="21" borderId="17" xfId="0" applyFont="1" applyFill="1" applyBorder="1" applyAlignment="1">
      <alignment horizontal="center" vertical="center" wrapText="1"/>
    </xf>
    <xf numFmtId="0" fontId="3" fillId="7" borderId="0" xfId="0" applyFont="1" applyFill="1" applyAlignment="1">
      <alignment horizontal="center" vertical="center"/>
    </xf>
    <xf numFmtId="0" fontId="0" fillId="5" borderId="12" xfId="0" applyFill="1" applyBorder="1"/>
    <xf numFmtId="0" fontId="0" fillId="18" borderId="23" xfId="0" applyFill="1" applyBorder="1"/>
    <xf numFmtId="0" fontId="0" fillId="5" borderId="24" xfId="0" applyFill="1" applyBorder="1"/>
    <xf numFmtId="0" fontId="0" fillId="11" borderId="24" xfId="0" applyFill="1" applyBorder="1"/>
    <xf numFmtId="0" fontId="0" fillId="12" borderId="24" xfId="0" applyFill="1" applyBorder="1"/>
    <xf numFmtId="0" fontId="0" fillId="13" borderId="24" xfId="0" applyFill="1" applyBorder="1"/>
    <xf numFmtId="0" fontId="0" fillId="14" borderId="25" xfId="0" applyFill="1" applyBorder="1"/>
    <xf numFmtId="0" fontId="11" fillId="2" borderId="27" xfId="0" applyFont="1" applyFill="1" applyBorder="1"/>
    <xf numFmtId="0" fontId="11" fillId="2" borderId="28" xfId="0" applyFont="1" applyFill="1" applyBorder="1"/>
    <xf numFmtId="0" fontId="11" fillId="2" borderId="14" xfId="0" applyFont="1" applyFill="1" applyBorder="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3" fillId="0" borderId="26" xfId="0" applyFont="1" applyBorder="1" applyAlignment="1">
      <alignment horizontal="center"/>
    </xf>
    <xf numFmtId="0" fontId="2" fillId="21" borderId="0" xfId="0" applyFont="1" applyFill="1" applyAlignment="1">
      <alignment horizontal="center" vertical="center" wrapText="1"/>
    </xf>
    <xf numFmtId="0" fontId="10" fillId="20" borderId="0" xfId="0" applyFont="1" applyFill="1" applyAlignment="1">
      <alignment vertical="center"/>
    </xf>
    <xf numFmtId="0" fontId="4" fillId="18" borderId="12" xfId="0" applyFont="1" applyFill="1" applyBorder="1"/>
    <xf numFmtId="0" fontId="11" fillId="2" borderId="16" xfId="0" applyFont="1" applyFill="1" applyBorder="1" applyAlignment="1">
      <alignment horizontal="left"/>
    </xf>
    <xf numFmtId="0" fontId="0" fillId="6" borderId="3" xfId="0" applyFill="1" applyBorder="1"/>
    <xf numFmtId="0" fontId="13" fillId="6" borderId="29" xfId="0" applyFont="1" applyFill="1" applyBorder="1" applyAlignment="1">
      <alignment horizontal="center" vertical="center"/>
    </xf>
    <xf numFmtId="0" fontId="14" fillId="6" borderId="0" xfId="0" applyFont="1" applyFill="1" applyAlignment="1">
      <alignment horizontal="left"/>
    </xf>
    <xf numFmtId="0" fontId="15" fillId="6" borderId="0" xfId="0" applyFont="1" applyFill="1" applyAlignment="1">
      <alignment horizontal="left"/>
    </xf>
    <xf numFmtId="0" fontId="1" fillId="6" borderId="0" xfId="2" applyFont="1" applyFill="1"/>
    <xf numFmtId="0" fontId="1" fillId="6" borderId="0" xfId="2" applyFont="1" applyFill="1" applyAlignment="1">
      <alignment wrapText="1"/>
    </xf>
    <xf numFmtId="0" fontId="16" fillId="6" borderId="0" xfId="0" applyFont="1" applyFill="1"/>
    <xf numFmtId="0" fontId="17" fillId="6" borderId="0" xfId="0" applyFont="1" applyFill="1"/>
    <xf numFmtId="0" fontId="18" fillId="6" borderId="0" xfId="3" applyFill="1"/>
    <xf numFmtId="0" fontId="0" fillId="3" borderId="21" xfId="0" applyFill="1" applyBorder="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20" xfId="0" applyFill="1" applyBorder="1" applyAlignment="1">
      <alignment horizontal="center" vertic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19" fillId="0" borderId="0" xfId="0" applyFont="1"/>
    <xf numFmtId="0" fontId="0" fillId="6" borderId="20" xfId="0" applyFill="1" applyBorder="1" applyAlignment="1">
      <alignment horizontal="center" vertical="center"/>
    </xf>
    <xf numFmtId="0" fontId="9" fillId="18" borderId="6" xfId="0" applyFont="1" applyFill="1" applyBorder="1" applyAlignment="1">
      <alignment horizontal="center" vertical="center" wrapText="1"/>
    </xf>
    <xf numFmtId="0" fontId="0" fillId="0" borderId="0" xfId="0" applyAlignment="1">
      <alignment vertical="center"/>
    </xf>
    <xf numFmtId="0" fontId="2" fillId="7" borderId="11" xfId="0" applyFont="1" applyFill="1" applyBorder="1" applyAlignment="1">
      <alignment vertical="center"/>
    </xf>
    <xf numFmtId="0" fontId="2" fillId="7" borderId="11" xfId="0" applyFont="1" applyFill="1" applyBorder="1" applyAlignment="1">
      <alignment horizontal="center" vertical="center"/>
    </xf>
    <xf numFmtId="0" fontId="2" fillId="7" borderId="11" xfId="0" applyFont="1" applyFill="1" applyBorder="1" applyAlignment="1">
      <alignment horizontal="center" vertical="center" wrapText="1"/>
    </xf>
    <xf numFmtId="0" fontId="4" fillId="18" borderId="0" xfId="0" applyFont="1" applyFill="1"/>
    <xf numFmtId="0" fontId="9" fillId="8" borderId="2" xfId="0" applyFont="1" applyFill="1" applyBorder="1" applyAlignment="1">
      <alignment horizontal="center"/>
    </xf>
    <xf numFmtId="0" fontId="2" fillId="21" borderId="17" xfId="0" applyFont="1" applyFill="1" applyBorder="1" applyAlignment="1">
      <alignment horizontal="center" vertical="center" wrapText="1"/>
    </xf>
    <xf numFmtId="0" fontId="5" fillId="3" borderId="1" xfId="0" applyFont="1" applyFill="1" applyBorder="1" applyAlignment="1">
      <alignment horizontal="left"/>
    </xf>
    <xf numFmtId="0" fontId="0" fillId="22" borderId="13" xfId="0" applyFill="1" applyBorder="1"/>
    <xf numFmtId="0" fontId="8" fillId="22" borderId="8" xfId="0" applyFont="1" applyFill="1" applyBorder="1" applyAlignment="1">
      <alignment horizontal="center" vertical="center"/>
    </xf>
    <xf numFmtId="0" fontId="8" fillId="22" borderId="20" xfId="0" applyFont="1" applyFill="1" applyBorder="1" applyAlignment="1">
      <alignment horizontal="center" vertical="center"/>
    </xf>
    <xf numFmtId="0" fontId="6" fillId="0" borderId="14" xfId="0" applyFont="1" applyBorder="1" applyAlignment="1">
      <alignment horizontal="center"/>
    </xf>
    <xf numFmtId="9" fontId="6" fillId="0" borderId="14" xfId="1" applyFont="1" applyBorder="1" applyAlignment="1">
      <alignment horizontal="center"/>
    </xf>
    <xf numFmtId="0" fontId="6" fillId="0" borderId="22" xfId="0" applyFont="1" applyBorder="1" applyAlignment="1">
      <alignment horizontal="center"/>
    </xf>
    <xf numFmtId="9" fontId="6" fillId="0" borderId="22" xfId="1" applyFont="1" applyBorder="1" applyAlignment="1">
      <alignment horizontal="center"/>
    </xf>
    <xf numFmtId="0" fontId="6" fillId="0" borderId="15" xfId="0" applyFont="1" applyBorder="1" applyAlignment="1">
      <alignment horizontal="center"/>
    </xf>
    <xf numFmtId="9" fontId="6" fillId="0" borderId="15" xfId="1" applyFont="1" applyBorder="1" applyAlignment="1">
      <alignment horizontal="center"/>
    </xf>
    <xf numFmtId="9" fontId="0" fillId="0" borderId="11" xfId="0" applyNumberFormat="1" applyBorder="1" applyAlignment="1">
      <alignment horizontal="center"/>
    </xf>
    <xf numFmtId="0" fontId="2" fillId="21" borderId="30" xfId="0" applyFont="1" applyFill="1" applyBorder="1" applyAlignment="1">
      <alignment vertical="center" wrapText="1"/>
    </xf>
    <xf numFmtId="0" fontId="0" fillId="0" borderId="31" xfId="0" applyBorder="1" applyAlignment="1">
      <alignment horizontal="center"/>
    </xf>
    <xf numFmtId="9" fontId="0" fillId="0" borderId="31" xfId="0" applyNumberFormat="1" applyBorder="1" applyAlignment="1">
      <alignment horizontal="center"/>
    </xf>
    <xf numFmtId="0" fontId="0" fillId="0" borderId="30" xfId="0" applyBorder="1"/>
    <xf numFmtId="0" fontId="0" fillId="0" borderId="12" xfId="0" applyBorder="1"/>
    <xf numFmtId="0" fontId="4" fillId="18" borderId="11" xfId="0" applyFont="1" applyFill="1" applyBorder="1" applyAlignment="1">
      <alignment horizontal="center"/>
    </xf>
    <xf numFmtId="0" fontId="2" fillId="7" borderId="32" xfId="0" applyFont="1" applyFill="1" applyBorder="1" applyAlignment="1">
      <alignment horizontal="center" vertical="center" wrapText="1"/>
    </xf>
    <xf numFmtId="0" fontId="2" fillId="7" borderId="32" xfId="0" applyFont="1" applyFill="1" applyBorder="1" applyAlignment="1">
      <alignment horizontal="center" vertical="center"/>
    </xf>
    <xf numFmtId="0" fontId="0" fillId="3" borderId="0" xfId="0" applyFill="1" applyAlignment="1">
      <alignment horizontal="center" vertical="center"/>
    </xf>
    <xf numFmtId="0" fontId="29" fillId="3" borderId="9"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11" fillId="2" borderId="43" xfId="0" applyFont="1" applyFill="1" applyBorder="1"/>
    <xf numFmtId="0" fontId="0" fillId="3" borderId="1" xfId="0" applyFill="1" applyBorder="1"/>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1" fontId="9" fillId="13" borderId="6" xfId="0" applyNumberFormat="1" applyFont="1" applyFill="1" applyBorder="1" applyAlignment="1">
      <alignment horizontal="center" vertical="center" wrapText="1"/>
    </xf>
    <xf numFmtId="0" fontId="9" fillId="14" borderId="6" xfId="0" applyFont="1" applyFill="1" applyBorder="1" applyAlignment="1">
      <alignment horizontal="center" vertical="center" wrapText="1"/>
    </xf>
    <xf numFmtId="0" fontId="2" fillId="21" borderId="17" xfId="0" applyFont="1" applyFill="1" applyBorder="1" applyAlignment="1">
      <alignment vertical="center" wrapText="1"/>
    </xf>
    <xf numFmtId="0" fontId="2" fillId="21" borderId="17" xfId="0" applyFont="1" applyFill="1" applyBorder="1" applyAlignment="1">
      <alignment horizontal="center" vertical="center" wrapText="1"/>
    </xf>
    <xf numFmtId="0" fontId="0" fillId="18" borderId="23" xfId="0" applyFill="1" applyBorder="1"/>
    <xf numFmtId="0" fontId="0" fillId="5" borderId="24" xfId="0" applyFill="1" applyBorder="1"/>
    <xf numFmtId="0" fontId="0" fillId="11" borderId="24" xfId="0" applyFill="1" applyBorder="1"/>
    <xf numFmtId="0" fontId="0" fillId="12" borderId="24" xfId="0" applyFill="1" applyBorder="1"/>
    <xf numFmtId="0" fontId="0" fillId="13" borderId="24" xfId="0" applyFill="1" applyBorder="1"/>
    <xf numFmtId="0" fontId="0" fillId="14" borderId="25" xfId="0" applyFill="1" applyBorder="1"/>
    <xf numFmtId="0" fontId="11" fillId="2" borderId="27" xfId="0" applyFont="1" applyFill="1" applyBorder="1"/>
    <xf numFmtId="0" fontId="11" fillId="2" borderId="28" xfId="0" applyFont="1" applyFill="1" applyBorder="1"/>
    <xf numFmtId="0" fontId="11" fillId="2" borderId="14" xfId="0" applyFont="1" applyFill="1" applyBorder="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9" fillId="18" borderId="6" xfId="0" applyFont="1" applyFill="1" applyBorder="1" applyAlignment="1">
      <alignment horizontal="center" vertical="center" wrapText="1"/>
    </xf>
    <xf numFmtId="0" fontId="2" fillId="7" borderId="11" xfId="0" applyFont="1" applyFill="1" applyBorder="1" applyAlignment="1">
      <alignment vertical="center"/>
    </xf>
    <xf numFmtId="0" fontId="2" fillId="7" borderId="11" xfId="0" applyFont="1" applyFill="1" applyBorder="1" applyAlignment="1">
      <alignment horizontal="center" vertical="center"/>
    </xf>
    <xf numFmtId="0" fontId="6" fillId="0" borderId="14" xfId="0" applyFont="1" applyBorder="1" applyAlignment="1">
      <alignment horizontal="center"/>
    </xf>
    <xf numFmtId="9" fontId="6" fillId="0" borderId="14" xfId="1" applyFont="1" applyBorder="1" applyAlignment="1">
      <alignment horizontal="center"/>
    </xf>
    <xf numFmtId="0" fontId="6" fillId="0" borderId="22" xfId="0" applyFont="1" applyBorder="1" applyAlignment="1">
      <alignment horizontal="center"/>
    </xf>
    <xf numFmtId="9" fontId="6" fillId="0" borderId="22" xfId="1" applyFont="1" applyBorder="1" applyAlignment="1">
      <alignment horizontal="center"/>
    </xf>
    <xf numFmtId="0" fontId="6" fillId="0" borderId="15" xfId="0" applyFont="1" applyBorder="1" applyAlignment="1">
      <alignment horizontal="center"/>
    </xf>
    <xf numFmtId="9" fontId="6" fillId="0" borderId="15" xfId="1" applyFont="1" applyBorder="1" applyAlignment="1">
      <alignment horizontal="center"/>
    </xf>
    <xf numFmtId="9" fontId="0" fillId="0" borderId="31" xfId="0" applyNumberFormat="1" applyBorder="1" applyAlignment="1">
      <alignment horizontal="center"/>
    </xf>
    <xf numFmtId="0" fontId="4" fillId="18" borderId="11" xfId="0" applyFont="1" applyFill="1" applyBorder="1" applyAlignment="1">
      <alignment horizontal="center"/>
    </xf>
    <xf numFmtId="0" fontId="2" fillId="7" borderId="32" xfId="0" applyFont="1" applyFill="1" applyBorder="1" applyAlignment="1">
      <alignment horizontal="center" vertical="center" wrapText="1"/>
    </xf>
    <xf numFmtId="0" fontId="2" fillId="7" borderId="32" xfId="0" applyFont="1" applyFill="1" applyBorder="1" applyAlignment="1">
      <alignment horizontal="center" vertical="center"/>
    </xf>
    <xf numFmtId="0" fontId="0" fillId="3" borderId="9" xfId="0" applyFill="1" applyBorder="1" applyAlignment="1">
      <alignment horizontal="left" vertical="center"/>
    </xf>
    <xf numFmtId="0" fontId="0" fillId="3" borderId="3" xfId="0" applyFill="1" applyBorder="1" applyAlignment="1">
      <alignment horizontal="left" vertical="center"/>
    </xf>
    <xf numFmtId="0" fontId="35" fillId="10" borderId="8" xfId="0" applyFont="1" applyFill="1" applyBorder="1" applyAlignment="1">
      <alignment horizontal="center" vertical="center"/>
    </xf>
    <xf numFmtId="0" fontId="35" fillId="10" borderId="20" xfId="0" applyFont="1" applyFill="1" applyBorder="1" applyAlignment="1">
      <alignment horizontal="center" vertical="center"/>
    </xf>
    <xf numFmtId="0" fontId="35" fillId="19" borderId="10" xfId="0" applyFont="1" applyFill="1" applyBorder="1" applyAlignment="1">
      <alignment horizontal="center" vertical="center" wrapText="1"/>
    </xf>
    <xf numFmtId="0" fontId="35" fillId="17" borderId="6" xfId="0" applyFont="1" applyFill="1" applyBorder="1" applyAlignment="1">
      <alignment horizontal="center" vertical="center" wrapText="1"/>
    </xf>
    <xf numFmtId="0" fontId="35" fillId="17" borderId="10" xfId="0" applyFont="1" applyFill="1" applyBorder="1" applyAlignment="1">
      <alignment horizontal="center" vertical="center" wrapText="1"/>
    </xf>
    <xf numFmtId="0" fontId="14" fillId="3" borderId="9" xfId="0" applyFont="1" applyFill="1" applyBorder="1" applyAlignment="1">
      <alignment horizontal="left" vertical="center" wrapText="1"/>
    </xf>
    <xf numFmtId="0" fontId="29" fillId="3" borderId="9" xfId="0" applyFont="1" applyFill="1" applyBorder="1" applyAlignment="1">
      <alignment horizontal="left" vertical="center"/>
    </xf>
    <xf numFmtId="0" fontId="29" fillId="3" borderId="3" xfId="0" applyFont="1" applyFill="1" applyBorder="1" applyAlignment="1">
      <alignment horizontal="left" vertical="center"/>
    </xf>
    <xf numFmtId="0" fontId="33" fillId="3" borderId="3" xfId="0" applyFont="1" applyFill="1" applyBorder="1" applyAlignment="1">
      <alignment horizontal="left" vertical="center" wrapText="1"/>
    </xf>
    <xf numFmtId="0" fontId="23" fillId="3" borderId="3" xfId="0" applyNumberFormat="1" applyFont="1" applyFill="1" applyBorder="1" applyAlignment="1">
      <alignment horizontal="left" vertical="center" wrapText="1"/>
    </xf>
    <xf numFmtId="0" fontId="38" fillId="3" borderId="9" xfId="0" applyFont="1" applyFill="1" applyBorder="1" applyAlignment="1">
      <alignment horizontal="left" vertical="center" wrapText="1"/>
    </xf>
    <xf numFmtId="0" fontId="35" fillId="3" borderId="9" xfId="0" applyFont="1" applyFill="1" applyBorder="1" applyAlignment="1">
      <alignment horizontal="left" vertical="center" wrapText="1"/>
    </xf>
    <xf numFmtId="0" fontId="35" fillId="3" borderId="9" xfId="0" applyFont="1" applyFill="1" applyBorder="1" applyAlignment="1">
      <alignment horizontal="left" vertical="center"/>
    </xf>
    <xf numFmtId="0" fontId="35" fillId="3" borderId="3" xfId="0" applyFont="1" applyFill="1" applyBorder="1" applyAlignment="1">
      <alignment horizontal="left" vertical="center" wrapText="1"/>
    </xf>
    <xf numFmtId="0" fontId="35" fillId="3" borderId="0" xfId="0" applyFont="1" applyFill="1" applyAlignment="1">
      <alignment horizontal="center" vertical="center"/>
    </xf>
    <xf numFmtId="0" fontId="35" fillId="3" borderId="3" xfId="0" applyNumberFormat="1" applyFont="1" applyFill="1" applyBorder="1" applyAlignment="1">
      <alignment horizontal="left" vertical="center" wrapText="1"/>
    </xf>
    <xf numFmtId="0" fontId="39" fillId="3" borderId="9" xfId="0" applyFont="1" applyFill="1" applyBorder="1" applyAlignment="1">
      <alignment horizontal="left" vertical="center" wrapText="1"/>
    </xf>
    <xf numFmtId="17" fontId="35" fillId="3" borderId="3" xfId="0" applyNumberFormat="1" applyFont="1" applyFill="1" applyBorder="1" applyAlignment="1">
      <alignment horizontal="left" vertical="center"/>
    </xf>
    <xf numFmtId="164" fontId="35" fillId="3" borderId="3" xfId="4" applyFont="1" applyFill="1" applyBorder="1" applyAlignment="1">
      <alignment horizontal="left" vertical="center"/>
    </xf>
    <xf numFmtId="0" fontId="35" fillId="3" borderId="3" xfId="0" applyFont="1" applyFill="1" applyBorder="1" applyAlignment="1">
      <alignment horizontal="left" vertical="center"/>
    </xf>
    <xf numFmtId="17" fontId="35" fillId="3" borderId="9" xfId="0" applyNumberFormat="1" applyFont="1" applyFill="1" applyBorder="1" applyAlignment="1">
      <alignment horizontal="left" vertical="center"/>
    </xf>
    <xf numFmtId="0" fontId="9" fillId="3" borderId="6" xfId="0" applyFont="1" applyFill="1" applyBorder="1" applyAlignment="1">
      <alignment horizontal="left" vertical="center" wrapText="1"/>
    </xf>
    <xf numFmtId="164" fontId="35" fillId="3" borderId="3" xfId="4" applyFont="1" applyFill="1" applyBorder="1" applyAlignment="1">
      <alignment horizontal="left" vertical="center" wrapText="1"/>
    </xf>
    <xf numFmtId="0" fontId="35" fillId="3" borderId="42" xfId="0" applyFont="1" applyFill="1" applyBorder="1" applyAlignment="1">
      <alignment horizontal="left" vertical="center" wrapText="1"/>
    </xf>
    <xf numFmtId="0" fontId="35" fillId="3" borderId="0" xfId="0" applyFont="1" applyFill="1" applyAlignment="1">
      <alignment horizontal="left" vertical="center"/>
    </xf>
    <xf numFmtId="17" fontId="35" fillId="3" borderId="3" xfId="0" applyNumberFormat="1" applyFont="1" applyFill="1" applyBorder="1" applyAlignment="1">
      <alignment horizontal="left" vertical="center" wrapText="1"/>
    </xf>
    <xf numFmtId="0" fontId="35" fillId="25" borderId="41" xfId="10" applyFont="1" applyFill="1" applyBorder="1" applyAlignment="1">
      <alignment horizontal="left" vertical="center" wrapText="1"/>
    </xf>
    <xf numFmtId="0" fontId="35" fillId="25" borderId="41" xfId="10" applyFont="1" applyFill="1" applyBorder="1" applyAlignment="1">
      <alignment horizontal="left" vertical="center"/>
    </xf>
    <xf numFmtId="2" fontId="35" fillId="25" borderId="41" xfId="8" applyNumberFormat="1" applyFont="1" applyFill="1" applyBorder="1" applyAlignment="1">
      <alignment horizontal="left" vertical="center" wrapText="1"/>
    </xf>
    <xf numFmtId="0" fontId="35" fillId="25" borderId="41" xfId="8" applyFont="1" applyFill="1" applyBorder="1" applyAlignment="1">
      <alignment horizontal="left" vertical="center" wrapText="1"/>
    </xf>
    <xf numFmtId="0" fontId="35" fillId="25" borderId="41" xfId="8" applyFont="1" applyFill="1" applyBorder="1" applyAlignment="1">
      <alignment horizontal="left" vertical="center"/>
    </xf>
    <xf numFmtId="165" fontId="35" fillId="25" borderId="41" xfId="7" applyFont="1" applyFill="1" applyBorder="1" applyAlignment="1" applyProtection="1">
      <alignment horizontal="left" vertical="center" wrapText="1"/>
    </xf>
    <xf numFmtId="164" fontId="35" fillId="3" borderId="9" xfId="4" applyFont="1" applyFill="1" applyBorder="1" applyAlignment="1">
      <alignment horizontal="left" vertical="center" wrapText="1"/>
    </xf>
    <xf numFmtId="0" fontId="35" fillId="3" borderId="3" xfId="0" applyFont="1" applyFill="1" applyBorder="1" applyAlignment="1">
      <alignment horizontal="left" vertical="center" wrapText="1" shrinkToFit="1"/>
    </xf>
    <xf numFmtId="0" fontId="35" fillId="3" borderId="39" xfId="0" applyFont="1" applyFill="1" applyBorder="1" applyAlignment="1">
      <alignment horizontal="left" vertical="center" wrapText="1"/>
    </xf>
    <xf numFmtId="0" fontId="35" fillId="3" borderId="21" xfId="0" applyFont="1" applyFill="1" applyBorder="1" applyAlignment="1">
      <alignment horizontal="left" vertical="center" wrapText="1"/>
    </xf>
    <xf numFmtId="17" fontId="35" fillId="3" borderId="21" xfId="0" applyNumberFormat="1" applyFont="1" applyFill="1" applyBorder="1" applyAlignment="1">
      <alignment horizontal="left" vertical="center"/>
    </xf>
    <xf numFmtId="17" fontId="35" fillId="3" borderId="21" xfId="0" applyNumberFormat="1" applyFont="1" applyFill="1" applyBorder="1" applyAlignment="1">
      <alignment horizontal="left" vertical="center" wrapText="1"/>
    </xf>
    <xf numFmtId="0" fontId="35" fillId="3" borderId="37" xfId="0" applyFont="1" applyFill="1" applyBorder="1" applyAlignment="1">
      <alignment horizontal="left" vertical="center" wrapText="1"/>
    </xf>
    <xf numFmtId="0" fontId="35" fillId="3" borderId="38" xfId="0" applyFont="1" applyFill="1" applyBorder="1" applyAlignment="1">
      <alignment horizontal="left" vertical="center" wrapText="1"/>
    </xf>
    <xf numFmtId="0" fontId="9" fillId="25" borderId="41" xfId="8" applyFont="1" applyFill="1" applyBorder="1" applyAlignment="1">
      <alignment horizontal="left" vertical="center" wrapText="1"/>
    </xf>
    <xf numFmtId="0" fontId="35" fillId="25" borderId="40" xfId="8" applyFont="1" applyFill="1" applyBorder="1" applyAlignment="1">
      <alignment horizontal="left" vertical="center" wrapText="1"/>
    </xf>
    <xf numFmtId="0" fontId="35" fillId="3" borderId="42" xfId="0" applyFont="1" applyFill="1" applyBorder="1" applyAlignment="1">
      <alignment horizontal="left" vertical="center"/>
    </xf>
    <xf numFmtId="0" fontId="35" fillId="3" borderId="0" xfId="0" applyFont="1" applyFill="1" applyAlignment="1">
      <alignment horizontal="left" vertical="center" wrapText="1"/>
    </xf>
    <xf numFmtId="17" fontId="35" fillId="3" borderId="42" xfId="0" applyNumberFormat="1" applyFont="1" applyFill="1" applyBorder="1" applyAlignment="1">
      <alignment horizontal="left" vertical="center"/>
    </xf>
    <xf numFmtId="0" fontId="35" fillId="3" borderId="41" xfId="10" applyFont="1" applyFill="1" applyBorder="1" applyAlignment="1">
      <alignment horizontal="left" vertical="center"/>
    </xf>
    <xf numFmtId="0" fontId="35" fillId="3" borderId="41" xfId="8" applyFont="1" applyFill="1" applyBorder="1" applyAlignment="1">
      <alignment horizontal="left" vertical="center"/>
    </xf>
    <xf numFmtId="16" fontId="35" fillId="3" borderId="9" xfId="0" applyNumberFormat="1" applyFont="1" applyFill="1" applyBorder="1" applyAlignment="1">
      <alignment horizontal="left" vertical="center"/>
    </xf>
    <xf numFmtId="0" fontId="35" fillId="3" borderId="40" xfId="8" applyFont="1" applyFill="1" applyBorder="1" applyAlignment="1">
      <alignment horizontal="left" vertical="center"/>
    </xf>
    <xf numFmtId="0" fontId="35" fillId="24" borderId="3" xfId="5" applyFont="1" applyFill="1" applyBorder="1" applyAlignment="1">
      <alignment horizontal="left" vertical="center" wrapText="1"/>
    </xf>
    <xf numFmtId="166" fontId="35" fillId="25" borderId="41" xfId="8" applyNumberFormat="1" applyFont="1" applyFill="1" applyBorder="1" applyAlignment="1">
      <alignment horizontal="left" vertical="center"/>
    </xf>
    <xf numFmtId="0" fontId="35" fillId="3" borderId="0" xfId="0" applyFont="1" applyFill="1" applyAlignment="1">
      <alignment vertical="center"/>
    </xf>
    <xf numFmtId="0" fontId="2" fillId="6" borderId="0" xfId="0" applyFont="1" applyFill="1" applyBorder="1" applyAlignment="1">
      <alignment horizontal="center" vertical="center" wrapText="1"/>
    </xf>
    <xf numFmtId="0" fontId="2" fillId="6" borderId="0" xfId="0" applyFont="1" applyFill="1" applyBorder="1" applyAlignment="1">
      <alignment horizontal="center" vertical="center"/>
    </xf>
    <xf numFmtId="0" fontId="6" fillId="6" borderId="0" xfId="0" applyFont="1" applyFill="1" applyBorder="1" applyAlignment="1">
      <alignment horizontal="center"/>
    </xf>
    <xf numFmtId="9" fontId="6" fillId="6" borderId="0" xfId="1" applyFont="1" applyFill="1" applyBorder="1" applyAlignment="1">
      <alignment horizontal="center"/>
    </xf>
    <xf numFmtId="0" fontId="0" fillId="6" borderId="0" xfId="0" applyFill="1" applyBorder="1" applyAlignment="1">
      <alignment horizontal="center"/>
    </xf>
    <xf numFmtId="9" fontId="0" fillId="6" borderId="0" xfId="0" applyNumberFormat="1" applyFill="1" applyBorder="1" applyAlignment="1">
      <alignment horizontal="center"/>
    </xf>
    <xf numFmtId="0" fontId="4" fillId="18" borderId="17" xfId="0" applyFont="1" applyFill="1" applyBorder="1" applyAlignment="1"/>
    <xf numFmtId="0" fontId="4" fillId="18" borderId="19" xfId="0" applyFont="1" applyFill="1" applyBorder="1" applyAlignment="1"/>
    <xf numFmtId="0" fontId="0" fillId="0" borderId="0" xfId="0" applyBorder="1"/>
    <xf numFmtId="0" fontId="4" fillId="6" borderId="0" xfId="0" applyFont="1" applyFill="1" applyBorder="1" applyAlignment="1">
      <alignment horizont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7" fillId="3" borderId="2" xfId="0" applyFont="1" applyFill="1" applyBorder="1" applyAlignment="1">
      <alignment horizontal="left" vertical="center" wrapText="1"/>
    </xf>
    <xf numFmtId="0" fontId="7" fillId="3" borderId="5" xfId="0" applyFont="1" applyFill="1" applyBorder="1" applyAlignment="1">
      <alignment horizontal="left" vertical="center" wrapText="1"/>
    </xf>
    <xf numFmtId="0" fontId="0" fillId="3" borderId="0" xfId="0" applyFill="1" applyAlignment="1">
      <alignment horizontal="left" vertical="center"/>
    </xf>
    <xf numFmtId="0" fontId="14" fillId="3" borderId="3" xfId="0" applyFont="1" applyFill="1" applyBorder="1" applyAlignment="1">
      <alignment horizontal="left" vertical="center" wrapText="1"/>
    </xf>
    <xf numFmtId="17" fontId="29" fillId="3" borderId="3" xfId="0" applyNumberFormat="1" applyFont="1" applyFill="1" applyBorder="1" applyAlignment="1">
      <alignment horizontal="left" vertical="center"/>
    </xf>
    <xf numFmtId="164" fontId="29" fillId="3" borderId="3" xfId="4" applyFont="1" applyFill="1" applyBorder="1" applyAlignment="1">
      <alignment horizontal="left" vertical="center"/>
    </xf>
    <xf numFmtId="0" fontId="7" fillId="3" borderId="3" xfId="0" applyFont="1" applyFill="1" applyBorder="1" applyAlignment="1">
      <alignment horizontal="left" vertical="center" wrapText="1"/>
    </xf>
    <xf numFmtId="17" fontId="29" fillId="3" borderId="9" xfId="0" applyNumberFormat="1" applyFont="1" applyFill="1" applyBorder="1" applyAlignment="1">
      <alignment horizontal="left" vertical="center"/>
    </xf>
    <xf numFmtId="0" fontId="29" fillId="3" borderId="3" xfId="0" applyNumberFormat="1" applyFont="1" applyFill="1" applyBorder="1" applyAlignment="1">
      <alignment horizontal="left" vertical="center" wrapText="1"/>
    </xf>
    <xf numFmtId="164" fontId="29" fillId="3" borderId="3" xfId="4" applyFont="1" applyFill="1" applyBorder="1" applyAlignment="1">
      <alignment horizontal="left" vertical="center" wrapText="1"/>
    </xf>
    <xf numFmtId="0" fontId="29" fillId="3" borderId="0" xfId="0" applyFont="1" applyFill="1" applyAlignment="1">
      <alignment horizontal="left" vertical="center" wrapText="1"/>
    </xf>
    <xf numFmtId="17" fontId="29" fillId="3" borderId="3" xfId="0" applyNumberFormat="1" applyFont="1" applyFill="1" applyBorder="1" applyAlignment="1">
      <alignment horizontal="left" vertical="center" wrapText="1"/>
    </xf>
    <xf numFmtId="164" fontId="29" fillId="3" borderId="9" xfId="4" applyFont="1" applyFill="1" applyBorder="1" applyAlignment="1">
      <alignment horizontal="left" vertical="center" wrapText="1"/>
    </xf>
    <xf numFmtId="0" fontId="29" fillId="3" borderId="3" xfId="0" applyFont="1" applyFill="1" applyBorder="1" applyAlignment="1">
      <alignment horizontal="left" vertical="center" wrapText="1" shrinkToFit="1"/>
    </xf>
    <xf numFmtId="0" fontId="29" fillId="3" borderId="39" xfId="0" applyFont="1" applyFill="1" applyBorder="1" applyAlignment="1">
      <alignment horizontal="left" vertical="center" wrapText="1"/>
    </xf>
    <xf numFmtId="0" fontId="29" fillId="3" borderId="21" xfId="0" applyFont="1" applyFill="1" applyBorder="1" applyAlignment="1">
      <alignment horizontal="left" vertical="center" wrapText="1"/>
    </xf>
    <xf numFmtId="17" fontId="29" fillId="3" borderId="21" xfId="0" applyNumberFormat="1" applyFont="1" applyFill="1" applyBorder="1" applyAlignment="1">
      <alignment horizontal="left" vertical="center"/>
    </xf>
    <xf numFmtId="17" fontId="29" fillId="3" borderId="21" xfId="0" applyNumberFormat="1" applyFont="1" applyFill="1" applyBorder="1" applyAlignment="1">
      <alignment horizontal="left" vertical="center" wrapText="1"/>
    </xf>
    <xf numFmtId="0" fontId="29" fillId="3" borderId="37" xfId="0" applyFont="1" applyFill="1" applyBorder="1" applyAlignment="1">
      <alignment horizontal="left" vertical="center" wrapText="1"/>
    </xf>
    <xf numFmtId="0" fontId="29" fillId="3" borderId="38" xfId="0" applyFont="1" applyFill="1" applyBorder="1" applyAlignment="1">
      <alignment horizontal="left" vertical="center" wrapText="1"/>
    </xf>
    <xf numFmtId="0" fontId="8" fillId="22" borderId="8" xfId="0" applyFont="1" applyFill="1" applyBorder="1" applyAlignment="1">
      <alignment horizontal="left" vertical="center"/>
    </xf>
    <xf numFmtId="0" fontId="13" fillId="6" borderId="29" xfId="0" applyFont="1" applyFill="1" applyBorder="1" applyAlignment="1">
      <alignment horizontal="left" vertical="center"/>
    </xf>
    <xf numFmtId="0" fontId="8" fillId="22" borderId="20" xfId="0" applyFont="1" applyFill="1" applyBorder="1" applyAlignment="1">
      <alignment horizontal="left" vertical="center"/>
    </xf>
    <xf numFmtId="0" fontId="0" fillId="6" borderId="20" xfId="0"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4" borderId="0" xfId="0" applyFont="1" applyFill="1" applyAlignment="1">
      <alignment horizontal="left" vertical="center"/>
    </xf>
    <xf numFmtId="0" fontId="0" fillId="4" borderId="0" xfId="0" applyFill="1" applyAlignment="1">
      <alignment horizontal="left" vertical="center"/>
    </xf>
    <xf numFmtId="0" fontId="0" fillId="4" borderId="0" xfId="0" applyFill="1" applyAlignment="1">
      <alignment horizontal="left" vertical="center" wrapText="1"/>
    </xf>
    <xf numFmtId="0" fontId="0" fillId="6" borderId="0" xfId="0" applyFill="1" applyAlignment="1">
      <alignment horizontal="left" vertical="center"/>
    </xf>
    <xf numFmtId="0" fontId="0" fillId="6" borderId="0" xfId="0" applyFill="1" applyAlignment="1">
      <alignment horizontal="left" vertical="center" wrapText="1"/>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0" fillId="3" borderId="0" xfId="0" applyFill="1" applyAlignment="1">
      <alignment horizontal="left" vertical="center" wrapText="1"/>
    </xf>
    <xf numFmtId="14" fontId="0" fillId="3" borderId="2" xfId="0" applyNumberFormat="1" applyFill="1" applyBorder="1" applyAlignment="1">
      <alignment horizontal="left" vertical="center"/>
    </xf>
    <xf numFmtId="0" fontId="0" fillId="3" borderId="2" xfId="0" applyFill="1" applyBorder="1" applyAlignment="1">
      <alignment horizontal="left" vertical="center"/>
    </xf>
    <xf numFmtId="0" fontId="0" fillId="3" borderId="5" xfId="0" applyFill="1" applyBorder="1" applyAlignment="1">
      <alignment horizontal="left" vertical="center"/>
    </xf>
    <xf numFmtId="0" fontId="4" fillId="18" borderId="0" xfId="0" applyFont="1" applyFill="1" applyAlignment="1">
      <alignment horizontal="left" vertical="center"/>
    </xf>
    <xf numFmtId="2" fontId="29" fillId="3" borderId="9" xfId="0" applyNumberFormat="1" applyFont="1" applyFill="1" applyBorder="1" applyAlignment="1">
      <alignment horizontal="left" vertical="center" wrapText="1"/>
    </xf>
    <xf numFmtId="16" fontId="29" fillId="3" borderId="9" xfId="0" applyNumberFormat="1" applyFont="1" applyFill="1" applyBorder="1" applyAlignment="1">
      <alignment horizontal="left" vertical="center"/>
    </xf>
    <xf numFmtId="0" fontId="38" fillId="3" borderId="9" xfId="0" applyFont="1" applyFill="1" applyBorder="1" applyAlignment="1">
      <alignment horizontal="left" vertical="center"/>
    </xf>
    <xf numFmtId="0" fontId="39" fillId="3" borderId="9" xfId="0" applyFont="1" applyFill="1" applyBorder="1" applyAlignment="1">
      <alignment horizontal="left" vertical="center"/>
    </xf>
    <xf numFmtId="0" fontId="35" fillId="3" borderId="0" xfId="0" applyFont="1" applyFill="1" applyAlignment="1">
      <alignment horizontal="left" vertical="center" wrapText="1" indent="2"/>
    </xf>
    <xf numFmtId="0" fontId="6" fillId="3" borderId="9" xfId="0" applyFont="1" applyFill="1" applyBorder="1" applyAlignment="1">
      <alignment horizontal="left" vertical="center"/>
    </xf>
    <xf numFmtId="0" fontId="0" fillId="6" borderId="3" xfId="0" applyFill="1" applyBorder="1" applyAlignment="1">
      <alignment horizontal="left" vertical="center"/>
    </xf>
    <xf numFmtId="0" fontId="8" fillId="22" borderId="8" xfId="0" applyFont="1" applyFill="1" applyBorder="1" applyAlignment="1">
      <alignment vertical="center"/>
    </xf>
    <xf numFmtId="0" fontId="8" fillId="22" borderId="20" xfId="0" applyFont="1" applyFill="1" applyBorder="1" applyAlignment="1">
      <alignment vertical="center"/>
    </xf>
    <xf numFmtId="0" fontId="12" fillId="9" borderId="4"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5" xfId="0" applyFont="1" applyFill="1" applyBorder="1" applyAlignment="1">
      <alignment horizontal="center" vertical="center"/>
    </xf>
    <xf numFmtId="0" fontId="9" fillId="8" borderId="2" xfId="0" applyFont="1" applyFill="1" applyBorder="1" applyAlignment="1">
      <alignment horizontal="center" vertical="center"/>
    </xf>
    <xf numFmtId="0" fontId="9" fillId="9" borderId="4"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5" xfId="0" applyFont="1" applyFill="1" applyBorder="1" applyAlignment="1">
      <alignment horizontal="center" vertical="center"/>
    </xf>
    <xf numFmtId="0" fontId="0" fillId="0" borderId="0" xfId="0" applyFill="1"/>
    <xf numFmtId="0" fontId="35" fillId="3" borderId="2" xfId="0" applyFont="1" applyFill="1" applyBorder="1" applyAlignment="1">
      <alignment vertical="center" wrapText="1"/>
    </xf>
    <xf numFmtId="14" fontId="0" fillId="3" borderId="4" xfId="0" applyNumberFormat="1" applyFill="1" applyBorder="1" applyAlignment="1"/>
    <xf numFmtId="0" fontId="2" fillId="7" borderId="32" xfId="0" applyFont="1" applyFill="1" applyBorder="1" applyAlignment="1">
      <alignment vertical="center"/>
    </xf>
    <xf numFmtId="0" fontId="6" fillId="0" borderId="16" xfId="0" applyFont="1" applyBorder="1" applyAlignment="1">
      <alignment horizontal="center"/>
    </xf>
    <xf numFmtId="0" fontId="4" fillId="18" borderId="45" xfId="0" applyFont="1" applyFill="1" applyBorder="1"/>
    <xf numFmtId="0" fontId="0" fillId="5" borderId="45" xfId="0" applyFill="1" applyBorder="1"/>
    <xf numFmtId="0" fontId="0" fillId="11" borderId="45" xfId="0" applyFill="1" applyBorder="1"/>
    <xf numFmtId="0" fontId="0" fillId="12" borderId="45" xfId="0" applyFill="1" applyBorder="1"/>
    <xf numFmtId="0" fontId="0" fillId="13" borderId="45" xfId="0" applyFill="1" applyBorder="1"/>
    <xf numFmtId="0" fontId="0" fillId="14" borderId="32" xfId="0" applyFill="1" applyBorder="1"/>
    <xf numFmtId="0" fontId="0" fillId="22" borderId="32" xfId="0" applyFill="1" applyBorder="1"/>
    <xf numFmtId="0" fontId="2" fillId="21" borderId="11" xfId="0" applyFont="1" applyFill="1" applyBorder="1" applyAlignment="1">
      <alignment vertical="center" wrapText="1"/>
    </xf>
    <xf numFmtId="0" fontId="4" fillId="6" borderId="12" xfId="0" applyFont="1" applyFill="1" applyBorder="1" applyAlignment="1">
      <alignment horizont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vertical="center" wrapText="1"/>
    </xf>
    <xf numFmtId="0" fontId="6" fillId="6" borderId="0" xfId="0" applyFont="1" applyFill="1" applyAlignment="1">
      <alignment vertical="center"/>
    </xf>
    <xf numFmtId="0" fontId="6" fillId="6" borderId="0" xfId="0" applyFont="1" applyFill="1" applyAlignment="1">
      <alignment vertical="center" wrapText="1"/>
    </xf>
    <xf numFmtId="0" fontId="6" fillId="3" borderId="1" xfId="0" applyFont="1" applyFill="1" applyBorder="1"/>
    <xf numFmtId="0" fontId="43" fillId="3" borderId="1" xfId="0" applyFont="1" applyFill="1" applyBorder="1" applyAlignment="1">
      <alignment vertical="center"/>
    </xf>
    <xf numFmtId="0" fontId="6" fillId="3" borderId="1" xfId="0" applyFont="1" applyFill="1" applyBorder="1" applyAlignment="1">
      <alignment vertical="center"/>
    </xf>
    <xf numFmtId="0" fontId="6" fillId="3" borderId="0" xfId="0" applyFont="1" applyFill="1" applyAlignment="1">
      <alignment vertical="center"/>
    </xf>
    <xf numFmtId="0" fontId="6" fillId="3" borderId="0" xfId="0" applyFont="1" applyFill="1" applyAlignment="1">
      <alignment vertical="center" wrapText="1"/>
    </xf>
    <xf numFmtId="0" fontId="12" fillId="4" borderId="2" xfId="0" applyFont="1" applyFill="1" applyBorder="1" applyAlignment="1">
      <alignment vertical="center"/>
    </xf>
    <xf numFmtId="0" fontId="12" fillId="4" borderId="5" xfId="0" applyFont="1" applyFill="1" applyBorder="1" applyAlignment="1">
      <alignment vertical="center"/>
    </xf>
    <xf numFmtId="0" fontId="35" fillId="3" borderId="5" xfId="0" applyFont="1" applyFill="1" applyBorder="1" applyAlignment="1">
      <alignment vertical="center" wrapText="1"/>
    </xf>
    <xf numFmtId="14" fontId="6" fillId="3" borderId="2" xfId="0" applyNumberFormat="1" applyFont="1" applyFill="1" applyBorder="1" applyAlignment="1">
      <alignment vertical="center"/>
    </xf>
    <xf numFmtId="0" fontId="6" fillId="3" borderId="2" xfId="0" applyFont="1" applyFill="1" applyBorder="1" applyAlignment="1">
      <alignment vertical="center"/>
    </xf>
    <xf numFmtId="0" fontId="6" fillId="3" borderId="5" xfId="0" applyFont="1" applyFill="1" applyBorder="1" applyAlignment="1">
      <alignment vertical="center"/>
    </xf>
    <xf numFmtId="0" fontId="34" fillId="18" borderId="0" xfId="0" applyFont="1" applyFill="1" applyAlignment="1">
      <alignment vertical="center"/>
    </xf>
    <xf numFmtId="0" fontId="6" fillId="3" borderId="0" xfId="0" applyFont="1" applyFill="1" applyAlignment="1">
      <alignment horizontal="center" vertical="center"/>
    </xf>
    <xf numFmtId="0" fontId="6" fillId="3" borderId="3" xfId="0" applyFont="1" applyFill="1" applyBorder="1" applyAlignment="1">
      <alignment vertical="center"/>
    </xf>
    <xf numFmtId="0" fontId="6" fillId="0" borderId="9" xfId="0" applyFont="1" applyFill="1" applyBorder="1" applyAlignment="1">
      <alignment vertical="center"/>
    </xf>
    <xf numFmtId="0" fontId="6" fillId="6" borderId="9" xfId="0" applyFont="1" applyFill="1" applyBorder="1" applyAlignment="1">
      <alignment vertical="center"/>
    </xf>
    <xf numFmtId="0" fontId="6" fillId="0" borderId="3" xfId="0" applyFont="1" applyFill="1" applyBorder="1" applyAlignment="1">
      <alignment vertical="center"/>
    </xf>
    <xf numFmtId="0" fontId="8" fillId="6" borderId="29" xfId="0" applyFont="1" applyFill="1" applyBorder="1" applyAlignment="1">
      <alignment vertical="center"/>
    </xf>
    <xf numFmtId="0" fontId="6" fillId="6" borderId="20" xfId="0" applyFont="1" applyFill="1" applyBorder="1" applyAlignment="1">
      <alignment vertical="center"/>
    </xf>
    <xf numFmtId="0" fontId="6" fillId="6" borderId="3" xfId="0" applyFont="1" applyFill="1" applyBorder="1" applyAlignment="1">
      <alignment vertical="center"/>
    </xf>
    <xf numFmtId="0" fontId="6" fillId="6" borderId="7" xfId="0" applyFont="1" applyFill="1" applyBorder="1" applyAlignment="1">
      <alignment vertical="center"/>
    </xf>
    <xf numFmtId="0" fontId="35" fillId="3" borderId="9"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35" fillId="3" borderId="9"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35" fillId="3" borderId="9" xfId="0" applyFont="1" applyFill="1" applyBorder="1" applyAlignment="1">
      <alignment horizontal="left" vertical="center" wrapText="1"/>
    </xf>
    <xf numFmtId="0" fontId="35" fillId="3" borderId="9" xfId="0" applyFont="1" applyFill="1" applyBorder="1" applyAlignment="1">
      <alignment horizontal="left" vertical="center" wrapText="1"/>
    </xf>
    <xf numFmtId="17" fontId="35" fillId="3" borderId="9" xfId="0" applyNumberFormat="1" applyFont="1" applyFill="1" applyBorder="1" applyAlignment="1">
      <alignment horizontal="left" vertical="center" wrapText="1"/>
    </xf>
    <xf numFmtId="0" fontId="35" fillId="3" borderId="44" xfId="0" applyFont="1" applyFill="1" applyBorder="1" applyAlignment="1">
      <alignment horizontal="left" vertical="center" wrapText="1"/>
    </xf>
    <xf numFmtId="0" fontId="19" fillId="0" borderId="0" xfId="0" applyFont="1" applyAlignment="1">
      <alignment horizontal="left" vertical="top"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29" fillId="3" borderId="21"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9" fillId="8" borderId="4"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5" xfId="0" applyFont="1" applyFill="1" applyBorder="1" applyAlignment="1">
      <alignment horizontal="center" vertical="center"/>
    </xf>
    <xf numFmtId="0" fontId="9" fillId="16" borderId="4" xfId="0" applyFont="1" applyFill="1" applyBorder="1" applyAlignment="1">
      <alignment horizontal="center" vertical="center"/>
    </xf>
    <xf numFmtId="0" fontId="9" fillId="16" borderId="2" xfId="0" applyFont="1" applyFill="1" applyBorder="1" applyAlignment="1">
      <alignment horizontal="center" vertical="center"/>
    </xf>
    <xf numFmtId="0" fontId="9" fillId="16" borderId="5" xfId="0" applyFont="1" applyFill="1" applyBorder="1" applyAlignment="1">
      <alignment horizontal="center" vertical="center"/>
    </xf>
    <xf numFmtId="0" fontId="29" fillId="3" borderId="20" xfId="0" applyFont="1" applyFill="1" applyBorder="1" applyAlignment="1">
      <alignment horizontal="left" vertical="center" wrapText="1"/>
    </xf>
    <xf numFmtId="0" fontId="2" fillId="21" borderId="17" xfId="0" applyFont="1" applyFill="1" applyBorder="1" applyAlignment="1">
      <alignment horizontal="center" vertical="center" wrapText="1"/>
    </xf>
    <xf numFmtId="0" fontId="2" fillId="21" borderId="19" xfId="0" applyFont="1" applyFill="1" applyBorder="1" applyAlignment="1">
      <alignment horizontal="center" vertical="center" wrapText="1"/>
    </xf>
    <xf numFmtId="0" fontId="5" fillId="3" borderId="1" xfId="0" applyFont="1" applyFill="1" applyBorder="1" applyAlignment="1">
      <alignment horizontal="left"/>
    </xf>
    <xf numFmtId="0" fontId="4" fillId="18" borderId="11" xfId="0" applyFont="1" applyFill="1" applyBorder="1" applyAlignment="1">
      <alignment horizontal="center"/>
    </xf>
    <xf numFmtId="0" fontId="19" fillId="21" borderId="19" xfId="0" applyFont="1" applyFill="1" applyBorder="1" applyAlignment="1">
      <alignment horizontal="center" wrapText="1"/>
    </xf>
    <xf numFmtId="0" fontId="19" fillId="21" borderId="18" xfId="0" applyFont="1" applyFill="1" applyBorder="1" applyAlignment="1">
      <alignment horizontal="center" wrapText="1"/>
    </xf>
    <xf numFmtId="0" fontId="22" fillId="0" borderId="0" xfId="0" applyFont="1" applyBorder="1" applyAlignment="1">
      <alignment horizontal="center"/>
    </xf>
    <xf numFmtId="0" fontId="29" fillId="3" borderId="2"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35" fillId="3" borderId="4" xfId="0" applyFont="1" applyFill="1" applyBorder="1" applyAlignment="1">
      <alignment horizontal="left" vertical="center" wrapText="1"/>
    </xf>
    <xf numFmtId="0" fontId="35" fillId="3" borderId="2" xfId="0" applyFont="1" applyFill="1" applyBorder="1" applyAlignment="1">
      <alignment horizontal="left" vertical="center" wrapText="1"/>
    </xf>
    <xf numFmtId="0" fontId="35" fillId="3" borderId="21" xfId="0" applyFont="1" applyFill="1" applyBorder="1" applyAlignment="1">
      <alignment horizontal="left" vertical="center" wrapText="1"/>
    </xf>
    <xf numFmtId="0" fontId="35" fillId="3" borderId="7" xfId="0" applyFont="1" applyFill="1" applyBorder="1" applyAlignment="1">
      <alignment horizontal="left" vertical="center" wrapText="1"/>
    </xf>
    <xf numFmtId="0" fontId="35" fillId="3" borderId="9" xfId="0" applyFont="1" applyFill="1" applyBorder="1" applyAlignment="1">
      <alignment horizontal="left" vertical="center" wrapText="1"/>
    </xf>
    <xf numFmtId="0" fontId="35" fillId="3" borderId="37" xfId="0" applyFont="1" applyFill="1" applyBorder="1" applyAlignment="1">
      <alignment horizontal="left" vertical="center" wrapText="1"/>
    </xf>
    <xf numFmtId="0" fontId="35" fillId="3" borderId="20" xfId="0" applyFont="1" applyFill="1" applyBorder="1" applyAlignment="1">
      <alignment horizontal="left" vertical="center" wrapText="1"/>
    </xf>
    <xf numFmtId="0" fontId="2" fillId="21" borderId="18" xfId="0" applyFont="1" applyFill="1" applyBorder="1" applyAlignment="1">
      <alignment horizontal="center" vertical="center" wrapText="1"/>
    </xf>
    <xf numFmtId="0" fontId="22" fillId="6" borderId="0" xfId="0" applyFont="1" applyFill="1" applyBorder="1" applyAlignment="1">
      <alignment horizontal="center"/>
    </xf>
    <xf numFmtId="0" fontId="19" fillId="6" borderId="0" xfId="0" applyFont="1" applyFill="1" applyBorder="1" applyAlignment="1">
      <alignment horizontal="center" wrapText="1"/>
    </xf>
    <xf numFmtId="0" fontId="22" fillId="0" borderId="33" xfId="0" applyFont="1" applyBorder="1" applyAlignment="1">
      <alignment horizontal="center"/>
    </xf>
    <xf numFmtId="0" fontId="22" fillId="0" borderId="34" xfId="0" applyFont="1" applyBorder="1" applyAlignment="1">
      <alignment horizontal="center"/>
    </xf>
    <xf numFmtId="0" fontId="19" fillId="0" borderId="35" xfId="0" applyFont="1" applyBorder="1" applyAlignment="1">
      <alignment horizontal="center" wrapText="1"/>
    </xf>
    <xf numFmtId="0" fontId="19" fillId="0" borderId="36" xfId="0" applyFont="1" applyBorder="1" applyAlignment="1">
      <alignment horizontal="center" wrapText="1"/>
    </xf>
    <xf numFmtId="0" fontId="9" fillId="8" borderId="4" xfId="0" applyFont="1" applyFill="1" applyBorder="1" applyAlignment="1">
      <alignment horizontal="center"/>
    </xf>
    <xf numFmtId="0" fontId="9" fillId="8" borderId="2" xfId="0" applyFont="1" applyFill="1" applyBorder="1" applyAlignment="1">
      <alignment horizontal="center"/>
    </xf>
    <xf numFmtId="0" fontId="9" fillId="8" borderId="5" xfId="0" applyFont="1" applyFill="1" applyBorder="1" applyAlignment="1">
      <alignment horizontal="center"/>
    </xf>
    <xf numFmtId="0" fontId="9" fillId="16" borderId="4" xfId="0" applyFont="1" applyFill="1" applyBorder="1" applyAlignment="1">
      <alignment horizontal="center"/>
    </xf>
    <xf numFmtId="0" fontId="9" fillId="16" borderId="2" xfId="0" applyFont="1" applyFill="1" applyBorder="1" applyAlignment="1">
      <alignment horizontal="center"/>
    </xf>
    <xf numFmtId="0" fontId="9" fillId="16" borderId="5" xfId="0" applyFont="1" applyFill="1" applyBorder="1" applyAlignment="1">
      <alignment horizontal="center"/>
    </xf>
  </cellXfs>
  <cellStyles count="11">
    <cellStyle name="Hiperlink" xfId="3" builtinId="8"/>
    <cellStyle name="Hyperlink 2" xfId="6"/>
    <cellStyle name="Neutra" xfId="5" builtinId="28"/>
    <cellStyle name="Normal" xfId="0" builtinId="0"/>
    <cellStyle name="Normal 2" xfId="2"/>
    <cellStyle name="Normal 2 2" xfId="8"/>
    <cellStyle name="Normal 3" xfId="10"/>
    <cellStyle name="Porcentagem" xfId="1" builtinId="5"/>
    <cellStyle name="Porcentagem 2" xfId="9"/>
    <cellStyle name="Separador de milhares 2" xfId="4"/>
    <cellStyle name="Separador de milhares 2 2" xfId="7"/>
  </cellStyles>
  <dxfs count="56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FF0000"/>
      </font>
      <fill>
        <patternFill>
          <bgColor rgb="FFFF0000"/>
        </patternFill>
      </fill>
    </dxf>
    <dxf>
      <font>
        <color rgb="FF0070C0"/>
      </font>
      <fill>
        <patternFill>
          <bgColor rgb="FF0070C0"/>
        </patternFill>
      </fill>
    </dxf>
    <dxf>
      <font>
        <color rgb="FFFF0000"/>
      </font>
      <fill>
        <patternFill>
          <bgColor rgb="FFFF0000"/>
        </patternFill>
      </fill>
    </dxf>
    <dxf>
      <font>
        <color rgb="FFFF0000"/>
      </font>
      <fill>
        <patternFill>
          <bgColor rgb="FFFF0000"/>
        </patternFill>
      </fill>
    </dxf>
    <dxf>
      <font>
        <color rgb="FF0070C0"/>
      </font>
      <fill>
        <patternFill>
          <bgColor rgb="FF0070C0"/>
        </patternFill>
      </fill>
    </dxf>
    <dxf>
      <font>
        <color rgb="FFFF0000"/>
      </font>
      <fill>
        <patternFill>
          <bgColor rgb="FFFF0000"/>
        </patternFill>
      </fill>
    </dxf>
    <dxf>
      <font>
        <color rgb="FF0070C0"/>
      </font>
      <fill>
        <patternFill>
          <bgColor rgb="FF0070C0"/>
        </patternFill>
      </fill>
    </dxf>
    <dxf>
      <font>
        <color rgb="FFFF0000"/>
      </font>
      <fill>
        <patternFill>
          <bgColor rgb="FFFF0000"/>
        </patternFill>
      </fill>
    </dxf>
    <dxf>
      <font>
        <color rgb="FFFF0000"/>
      </font>
      <fill>
        <patternFill>
          <bgColor rgb="FFFF0000"/>
        </patternFill>
      </fill>
    </dxf>
    <dxf>
      <font>
        <color rgb="FF0070C0"/>
      </font>
      <fill>
        <patternFill>
          <bgColor rgb="FF0070C0"/>
        </patternFill>
      </fill>
    </dxf>
    <dxf>
      <font>
        <color rgb="FFFF0000"/>
      </font>
      <fill>
        <patternFill>
          <bgColor rgb="FFFF0000"/>
        </patternFill>
      </fill>
    </dxf>
    <dxf>
      <font>
        <color rgb="FF0070C0"/>
      </font>
      <fill>
        <patternFill>
          <bgColor rgb="FF0070C0"/>
        </patternFill>
      </fill>
    </dxf>
    <dxf>
      <font>
        <color rgb="FFFF0000"/>
      </font>
      <fill>
        <patternFill>
          <bgColor rgb="FFFF0000"/>
        </patternFill>
      </fill>
    </dxf>
    <dxf>
      <font>
        <color rgb="FFFF0000"/>
      </font>
      <fill>
        <patternFill>
          <bgColor rgb="FFFF0000"/>
        </patternFill>
      </fill>
    </dxf>
    <dxf>
      <font>
        <color rgb="FF0070C0"/>
      </font>
      <fill>
        <patternFill>
          <bgColor rgb="FF0070C0"/>
        </patternFill>
      </fill>
    </dxf>
    <dxf>
      <font>
        <color rgb="FFFF0000"/>
      </font>
      <fill>
        <patternFill>
          <bgColor rgb="FFFF0000"/>
        </patternFill>
      </fill>
    </dxf>
    <dxf>
      <font>
        <color rgb="FF0070C0"/>
      </font>
      <fill>
        <patternFill>
          <bgColor rgb="FF0070C0"/>
        </patternFill>
      </fill>
    </dxf>
    <dxf>
      <font>
        <color rgb="FFFF0000"/>
      </font>
      <fill>
        <patternFill>
          <bgColor rgb="FFFF0000"/>
        </patternFill>
      </fill>
    </dxf>
    <dxf>
      <font>
        <color rgb="FFFF0000"/>
      </font>
      <fill>
        <patternFill>
          <bgColor rgb="FFFF0000"/>
        </patternFill>
      </fill>
    </dxf>
    <dxf>
      <font>
        <color rgb="FF0070C0"/>
      </font>
      <fill>
        <patternFill>
          <bgColor rgb="FF0070C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0070C0"/>
      </font>
      <fill>
        <patternFill>
          <bgColor rgb="FF0070C0"/>
        </patternFill>
      </fill>
    </dxf>
    <dxf>
      <font>
        <color rgb="FF0070C0"/>
      </font>
      <fill>
        <patternFill>
          <bgColor rgb="FF0070C0"/>
        </patternFill>
      </fill>
    </dxf>
    <dxf>
      <font>
        <color rgb="FF0070C0"/>
      </font>
      <fill>
        <patternFill>
          <bgColor rgb="FF0070C0"/>
        </patternFill>
      </fill>
    </dxf>
    <dxf>
      <font>
        <color rgb="FFFFC000"/>
      </font>
      <fill>
        <patternFill>
          <bgColor rgb="FFFFC000"/>
        </patternFill>
      </fill>
    </dxf>
    <dxf>
      <font>
        <color theme="0"/>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FF0000"/>
      </font>
      <fill>
        <patternFill>
          <bgColor rgb="FFFF0000"/>
        </patternFill>
      </fill>
    </dxf>
    <dxf>
      <font>
        <color rgb="FF0070C0"/>
      </font>
      <fill>
        <patternFill>
          <bgColor rgb="FF0070C0"/>
        </patternFill>
      </fill>
    </dxf>
    <dxf>
      <font>
        <color rgb="FFFF0000"/>
      </font>
      <fill>
        <patternFill>
          <bgColor rgb="FFFF0000"/>
        </patternFill>
      </fill>
    </dxf>
    <dxf>
      <font>
        <color rgb="FF0070C0"/>
      </font>
      <fill>
        <patternFill>
          <bgColor rgb="FF0070C0"/>
        </patternFill>
      </fill>
    </dxf>
    <dxf>
      <font>
        <color rgb="FFFF0000"/>
      </font>
      <fill>
        <patternFill>
          <bgColor rgb="FFFF0000"/>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colors>
    <mruColors>
      <color rgb="FFFF99CC"/>
      <color rgb="FFB1540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641589676541696E-2"/>
          <c:y val="0.16449104175779886"/>
          <c:w val="0.5083842528046556"/>
          <c:h val="0.67101791648440257"/>
        </c:manualLayout>
      </c:layout>
      <c:doughnutChart>
        <c:varyColors val="1"/>
        <c:ser>
          <c:idx val="0"/>
          <c:order val="0"/>
          <c:dPt>
            <c:idx val="0"/>
            <c:bubble3D val="0"/>
            <c:spPr>
              <a:solidFill>
                <a:schemeClr val="bg1">
                  <a:lumMod val="65000"/>
                </a:schemeClr>
              </a:solidFill>
            </c:spPr>
          </c:dPt>
          <c:dPt>
            <c:idx val="1"/>
            <c:bubble3D val="0"/>
            <c:spPr>
              <a:solidFill>
                <a:srgbClr val="FF0000"/>
              </a:solidFill>
            </c:spPr>
          </c:dPt>
          <c:dPt>
            <c:idx val="2"/>
            <c:bubble3D val="0"/>
            <c:spPr>
              <a:solidFill>
                <a:srgbClr val="FFC000"/>
              </a:solidFill>
            </c:spPr>
          </c:dPt>
          <c:dPt>
            <c:idx val="3"/>
            <c:bubble3D val="0"/>
            <c:spPr>
              <a:solidFill>
                <a:srgbClr val="92D050"/>
              </a:solidFill>
            </c:spPr>
          </c:dPt>
          <c:dPt>
            <c:idx val="4"/>
            <c:bubble3D val="0"/>
            <c:spPr>
              <a:solidFill>
                <a:srgbClr val="0070C0"/>
              </a:solidFill>
            </c:spPr>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Geral</c:formatCode>
                <c:ptCount val="5"/>
                <c:pt idx="0">
                  <c:v>1</c:v>
                </c:pt>
                <c:pt idx="1">
                  <c:v>12</c:v>
                </c:pt>
                <c:pt idx="2">
                  <c:v>11</c:v>
                </c:pt>
                <c:pt idx="3">
                  <c:v>44</c:v>
                </c:pt>
                <c:pt idx="4">
                  <c:v>3</c:v>
                </c:pt>
              </c:numCache>
            </c:numRef>
          </c:val>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6377839321967749"/>
          <c:y val="0.27687558544053764"/>
          <c:w val="0.43321917808219185"/>
          <c:h val="0.47745009012062656"/>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91" footer="0.3149606200000009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dPt>
          <c:dPt>
            <c:idx val="1"/>
            <c:bubble3D val="0"/>
            <c:spPr>
              <a:solidFill>
                <a:srgbClr val="FF0000"/>
              </a:solidFill>
            </c:spPr>
          </c:dPt>
          <c:dPt>
            <c:idx val="2"/>
            <c:bubble3D val="0"/>
            <c:spPr>
              <a:solidFill>
                <a:srgbClr val="FFC000"/>
              </a:solidFill>
            </c:spPr>
          </c:dPt>
          <c:dPt>
            <c:idx val="3"/>
            <c:bubble3D val="0"/>
            <c:spPr>
              <a:solidFill>
                <a:srgbClr val="92D050"/>
              </a:solidFill>
            </c:spPr>
          </c:dPt>
          <c:dPt>
            <c:idx val="4"/>
            <c:bubble3D val="0"/>
            <c:spPr>
              <a:solidFill>
                <a:srgbClr val="0070C0"/>
              </a:solidFill>
            </c:spPr>
          </c:dPt>
          <c:dPt>
            <c:idx val="5"/>
            <c:bubble3D val="0"/>
            <c:spPr>
              <a:solidFill>
                <a:srgbClr val="FF99CC"/>
              </a:solidFill>
            </c:spPr>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dLbl>
            <c:dLbl>
              <c:idx val="6"/>
              <c:spPr/>
              <c:txPr>
                <a:bodyPr/>
                <a:lstStyle/>
                <a:p>
                  <a:pPr>
                    <a:defRPr b="1">
                      <a:solidFill>
                        <a:schemeClr val="tx1"/>
                      </a:solidFill>
                    </a:defRPr>
                  </a:pPr>
                  <a:endParaRPr lang="pt-BR"/>
                </a:p>
              </c:txPr>
              <c:showLegendKey val="0"/>
              <c:showVal val="0"/>
              <c:showCatName val="0"/>
              <c:showSerName val="0"/>
              <c:showPercent val="1"/>
              <c:showBubbleSize val="0"/>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- 5'!$B$16:$B$21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- 5'!$E$16:$E$21</c:f>
              <c:numCache>
                <c:formatCode>Geral</c:formatCode>
                <c:ptCount val="6"/>
                <c:pt idx="0">
                  <c:v>3</c:v>
                </c:pt>
                <c:pt idx="1">
                  <c:v>3</c:v>
                </c:pt>
                <c:pt idx="2">
                  <c:v>1</c:v>
                </c:pt>
                <c:pt idx="3">
                  <c:v>1</c:v>
                </c:pt>
                <c:pt idx="4">
                  <c:v>21</c:v>
                </c:pt>
                <c:pt idx="5">
                  <c:v>2</c:v>
                </c:pt>
              </c:numCache>
            </c:numRef>
          </c:val>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617596628217536"/>
          <c:y val="0.25142563246539779"/>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147" footer="0.3149606200000014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- 5'!$D$31:$D$40</c:f>
              <c:numCache>
                <c:formatCode>Geral</c:formatCode>
                <c:ptCount val="10"/>
                <c:pt idx="0">
                  <c:v>2</c:v>
                </c:pt>
                <c:pt idx="1">
                  <c:v>0</c:v>
                </c:pt>
                <c:pt idx="2">
                  <c:v>0</c:v>
                </c:pt>
                <c:pt idx="3">
                  <c:v>0</c:v>
                </c:pt>
                <c:pt idx="4">
                  <c:v>0</c:v>
                </c:pt>
                <c:pt idx="5">
                  <c:v>0</c:v>
                </c:pt>
                <c:pt idx="6">
                  <c:v>0</c:v>
                </c:pt>
                <c:pt idx="7">
                  <c:v>0</c:v>
                </c:pt>
                <c:pt idx="8">
                  <c:v>0</c:v>
                </c:pt>
                <c:pt idx="9">
                  <c:v>0</c:v>
                </c:pt>
              </c:numCache>
            </c:numRef>
          </c:val>
        </c:ser>
        <c:ser>
          <c:idx val="1"/>
          <c:order val="1"/>
          <c:spPr>
            <a:solidFill>
              <a:schemeClr val="bg1">
                <a:lumMod val="65000"/>
              </a:schemeClr>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- 5'!$E$31:$E$40</c:f>
              <c:numCache>
                <c:formatCode>Geral</c:formatCode>
                <c:ptCount val="10"/>
                <c:pt idx="0">
                  <c:v>6</c:v>
                </c:pt>
                <c:pt idx="1">
                  <c:v>0</c:v>
                </c:pt>
                <c:pt idx="2">
                  <c:v>3</c:v>
                </c:pt>
                <c:pt idx="3">
                  <c:v>0</c:v>
                </c:pt>
                <c:pt idx="4">
                  <c:v>0</c:v>
                </c:pt>
                <c:pt idx="5">
                  <c:v>0</c:v>
                </c:pt>
                <c:pt idx="6">
                  <c:v>0</c:v>
                </c:pt>
                <c:pt idx="7">
                  <c:v>0</c:v>
                </c:pt>
                <c:pt idx="8">
                  <c:v>0</c:v>
                </c:pt>
                <c:pt idx="9">
                  <c:v>0</c:v>
                </c:pt>
              </c:numCache>
            </c:numRef>
          </c:val>
        </c:ser>
        <c:ser>
          <c:idx val="2"/>
          <c:order val="2"/>
          <c:spPr>
            <a:solidFill>
              <a:srgbClr val="FF0000"/>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- 5'!$F$31:$F$40</c:f>
              <c:numCache>
                <c:formatCode>Geral</c:formatCode>
                <c:ptCount val="10"/>
                <c:pt idx="0">
                  <c:v>0</c:v>
                </c:pt>
                <c:pt idx="1">
                  <c:v>0</c:v>
                </c:pt>
                <c:pt idx="2">
                  <c:v>1</c:v>
                </c:pt>
                <c:pt idx="3">
                  <c:v>2</c:v>
                </c:pt>
                <c:pt idx="4">
                  <c:v>0</c:v>
                </c:pt>
                <c:pt idx="5">
                  <c:v>0</c:v>
                </c:pt>
                <c:pt idx="6">
                  <c:v>0</c:v>
                </c:pt>
                <c:pt idx="7">
                  <c:v>0</c:v>
                </c:pt>
                <c:pt idx="8">
                  <c:v>0</c:v>
                </c:pt>
                <c:pt idx="9">
                  <c:v>0</c:v>
                </c:pt>
              </c:numCache>
            </c:numRef>
          </c:val>
        </c:ser>
        <c:ser>
          <c:idx val="3"/>
          <c:order val="3"/>
          <c:spPr>
            <a:solidFill>
              <a:srgbClr val="FFC000"/>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- 5'!$G$31:$G$40</c:f>
              <c:numCache>
                <c:formatCode>Geral</c:formatCode>
                <c:ptCount val="10"/>
                <c:pt idx="0">
                  <c:v>0</c:v>
                </c:pt>
                <c:pt idx="1">
                  <c:v>0</c:v>
                </c:pt>
                <c:pt idx="2">
                  <c:v>0</c:v>
                </c:pt>
                <c:pt idx="3">
                  <c:v>1</c:v>
                </c:pt>
                <c:pt idx="4">
                  <c:v>0</c:v>
                </c:pt>
                <c:pt idx="5">
                  <c:v>0</c:v>
                </c:pt>
                <c:pt idx="6">
                  <c:v>0</c:v>
                </c:pt>
                <c:pt idx="7">
                  <c:v>0</c:v>
                </c:pt>
                <c:pt idx="8">
                  <c:v>0</c:v>
                </c:pt>
                <c:pt idx="9">
                  <c:v>0</c:v>
                </c:pt>
              </c:numCache>
            </c:numRef>
          </c:val>
        </c:ser>
        <c:ser>
          <c:idx val="4"/>
          <c:order val="4"/>
          <c:spPr>
            <a:solidFill>
              <a:srgbClr val="92D050"/>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- 5'!$H$31:$H$40</c:f>
              <c:numCache>
                <c:formatCode>Geral</c:formatCode>
                <c:ptCount val="10"/>
                <c:pt idx="0">
                  <c:v>0</c:v>
                </c:pt>
                <c:pt idx="1">
                  <c:v>0</c:v>
                </c:pt>
                <c:pt idx="2">
                  <c:v>0</c:v>
                </c:pt>
                <c:pt idx="3">
                  <c:v>1</c:v>
                </c:pt>
                <c:pt idx="4">
                  <c:v>0</c:v>
                </c:pt>
                <c:pt idx="5">
                  <c:v>0</c:v>
                </c:pt>
                <c:pt idx="6">
                  <c:v>0</c:v>
                </c:pt>
                <c:pt idx="7">
                  <c:v>0</c:v>
                </c:pt>
                <c:pt idx="8">
                  <c:v>0</c:v>
                </c:pt>
                <c:pt idx="9">
                  <c:v>0</c:v>
                </c:pt>
              </c:numCache>
            </c:numRef>
          </c:val>
        </c:ser>
        <c:ser>
          <c:idx val="5"/>
          <c:order val="5"/>
          <c:spPr>
            <a:solidFill>
              <a:srgbClr val="0070C0"/>
            </a:solidFill>
          </c:spPr>
          <c:invertIfNegative val="0"/>
          <c:cat>
            <c:strRef>
              <c:f>'Painel de Gestão - 5'!$B$31:$B$40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- 5'!$I$31:$I$40</c:f>
              <c:numCache>
                <c:formatCode>Geral</c:formatCode>
                <c:ptCount val="10"/>
                <c:pt idx="0">
                  <c:v>0</c:v>
                </c:pt>
                <c:pt idx="1">
                  <c:v>3</c:v>
                </c:pt>
                <c:pt idx="2">
                  <c:v>0</c:v>
                </c:pt>
                <c:pt idx="3">
                  <c:v>0</c:v>
                </c:pt>
                <c:pt idx="4">
                  <c:v>3</c:v>
                </c:pt>
                <c:pt idx="5">
                  <c:v>3</c:v>
                </c:pt>
                <c:pt idx="6">
                  <c:v>3</c:v>
                </c:pt>
                <c:pt idx="7">
                  <c:v>3</c:v>
                </c:pt>
                <c:pt idx="8">
                  <c:v>3</c:v>
                </c:pt>
                <c:pt idx="9">
                  <c:v>3</c:v>
                </c:pt>
              </c:numCache>
            </c:numRef>
          </c:val>
        </c:ser>
        <c:dLbls>
          <c:showLegendKey val="0"/>
          <c:showVal val="0"/>
          <c:showCatName val="0"/>
          <c:showSerName val="0"/>
          <c:showPercent val="0"/>
          <c:showBubbleSize val="0"/>
        </c:dLbls>
        <c:gapWidth val="150"/>
        <c:overlap val="100"/>
        <c:axId val="199221248"/>
        <c:axId val="199222784"/>
      </c:barChart>
      <c:catAx>
        <c:axId val="199221248"/>
        <c:scaling>
          <c:orientation val="maxMin"/>
        </c:scaling>
        <c:delete val="0"/>
        <c:axPos val="l"/>
        <c:numFmt formatCode="ge\r\a\l" sourceLinked="0"/>
        <c:majorTickMark val="out"/>
        <c:minorTickMark val="none"/>
        <c:tickLblPos val="nextTo"/>
        <c:crossAx val="199222784"/>
        <c:crosses val="autoZero"/>
        <c:auto val="1"/>
        <c:lblAlgn val="ctr"/>
        <c:lblOffset val="100"/>
        <c:noMultiLvlLbl val="0"/>
      </c:catAx>
      <c:valAx>
        <c:axId val="199222784"/>
        <c:scaling>
          <c:orientation val="minMax"/>
        </c:scaling>
        <c:delete val="0"/>
        <c:axPos val="t"/>
        <c:majorGridlines/>
        <c:numFmt formatCode="Geral" sourceLinked="1"/>
        <c:majorTickMark val="out"/>
        <c:minorTickMark val="none"/>
        <c:tickLblPos val="nextTo"/>
        <c:crossAx val="199221248"/>
        <c:crosses val="autoZero"/>
        <c:crossBetween val="between"/>
      </c:valAx>
    </c:plotArea>
    <c:plotVisOnly val="1"/>
    <c:dispBlanksAs val="gap"/>
    <c:showDLblsOverMax val="0"/>
  </c:chart>
  <c:printSettings>
    <c:headerFooter/>
    <c:pageMargins b="0.78740157499999996" l="0.511811024" r="0.511811024" t="0.78740157499999996" header="0.31496062000000147" footer="0.3149606200000014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1944444444466E-3"/>
          <c:y val="0.18155333333333337"/>
          <c:w val="0.52718331140852093"/>
          <c:h val="0.66362449088709785"/>
        </c:manualLayout>
      </c:layout>
      <c:doughnutChart>
        <c:varyColors val="1"/>
        <c:ser>
          <c:idx val="0"/>
          <c:order val="0"/>
          <c:dPt>
            <c:idx val="0"/>
            <c:bubble3D val="0"/>
            <c:spPr>
              <a:solidFill>
                <a:schemeClr val="bg1">
                  <a:lumMod val="65000"/>
                </a:schemeClr>
              </a:solidFill>
            </c:spPr>
          </c:dPt>
          <c:dPt>
            <c:idx val="1"/>
            <c:bubble3D val="0"/>
            <c:spPr>
              <a:solidFill>
                <a:srgbClr val="FF0000"/>
              </a:solidFill>
            </c:spPr>
          </c:dPt>
          <c:dPt>
            <c:idx val="2"/>
            <c:bubble3D val="0"/>
            <c:spPr>
              <a:solidFill>
                <a:srgbClr val="FFC000"/>
              </a:solidFill>
            </c:spPr>
          </c:dPt>
          <c:dPt>
            <c:idx val="3"/>
            <c:bubble3D val="0"/>
            <c:spPr>
              <a:solidFill>
                <a:srgbClr val="92D050"/>
              </a:solidFill>
            </c:spPr>
          </c:dPt>
          <c:dPt>
            <c:idx val="4"/>
            <c:bubble3D val="0"/>
            <c:spPr>
              <a:solidFill>
                <a:srgbClr val="0070C0"/>
              </a:solidFill>
            </c:spPr>
          </c:dPt>
          <c:dPt>
            <c:idx val="5"/>
            <c:bubble3D val="0"/>
            <c:spPr>
              <a:solidFill>
                <a:srgbClr val="FF99CC"/>
              </a:solidFill>
            </c:spPr>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dLbl>
            <c:dLbl>
              <c:idx val="4"/>
              <c:layout>
                <c:manualLayout>
                  <c:x val="-4.7602460235078706E-2"/>
                  <c:y val="3.642923506351199E-3"/>
                </c:manualLayout>
              </c:layout>
              <c:showLegendKey val="0"/>
              <c:showVal val="0"/>
              <c:showCatName val="0"/>
              <c:showSerName val="0"/>
              <c:showPercent val="1"/>
              <c:showBubbleSize val="0"/>
            </c:dLbl>
            <c:dLbl>
              <c:idx val="5"/>
              <c:layout>
                <c:manualLayout>
                  <c:x val="-3.8081968188062962E-2"/>
                  <c:y val="-5.1000929088916319E-2"/>
                </c:manualLayout>
              </c:layout>
              <c:showLegendKey val="0"/>
              <c:showVal val="0"/>
              <c:showCatName val="0"/>
              <c:showSerName val="0"/>
              <c:showPercent val="1"/>
              <c:showBubbleSize val="0"/>
            </c:dLbl>
            <c:dLbl>
              <c:idx val="6"/>
              <c:spPr/>
              <c:txPr>
                <a:bodyPr/>
                <a:lstStyle/>
                <a:p>
                  <a:pPr>
                    <a:defRPr b="1">
                      <a:solidFill>
                        <a:schemeClr val="tx1"/>
                      </a:solidFill>
                    </a:defRPr>
                  </a:pPr>
                  <a:endParaRPr lang="pt-BR"/>
                </a:p>
              </c:txPr>
              <c:showLegendKey val="0"/>
              <c:showVal val="0"/>
              <c:showCatName val="0"/>
              <c:showSerName val="0"/>
              <c:showPercent val="1"/>
              <c:showBubbleSize val="0"/>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Geral</c:formatCode>
                <c:ptCount val="6"/>
                <c:pt idx="0">
                  <c:v>1</c:v>
                </c:pt>
                <c:pt idx="1">
                  <c:v>12</c:v>
                </c:pt>
                <c:pt idx="2">
                  <c:v>11</c:v>
                </c:pt>
                <c:pt idx="3">
                  <c:v>41</c:v>
                </c:pt>
                <c:pt idx="4">
                  <c:v>3</c:v>
                </c:pt>
                <c:pt idx="5">
                  <c:v>0</c:v>
                </c:pt>
              </c:numCache>
            </c:numRef>
          </c:val>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5018397017830534"/>
          <c:y val="0.31699831134719048"/>
          <c:w val="0.44981602982169472"/>
          <c:h val="0.50814164719232435"/>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91" footer="0.3149606200000009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- 1'!$B$31:$B$38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- 1'!$D$31:$D$38</c:f>
              <c:numCache>
                <c:formatCode>Geral</c:formatCode>
                <c:ptCount val="8"/>
                <c:pt idx="0">
                  <c:v>1</c:v>
                </c:pt>
                <c:pt idx="1">
                  <c:v>1</c:v>
                </c:pt>
                <c:pt idx="2">
                  <c:v>0</c:v>
                </c:pt>
                <c:pt idx="3">
                  <c:v>0</c:v>
                </c:pt>
                <c:pt idx="4">
                  <c:v>0</c:v>
                </c:pt>
                <c:pt idx="5">
                  <c:v>0</c:v>
                </c:pt>
                <c:pt idx="6">
                  <c:v>1</c:v>
                </c:pt>
                <c:pt idx="7">
                  <c:v>0</c:v>
                </c:pt>
              </c:numCache>
            </c:numRef>
          </c:val>
        </c:ser>
        <c:ser>
          <c:idx val="1"/>
          <c:order val="1"/>
          <c:spPr>
            <a:solidFill>
              <a:schemeClr val="bg1">
                <a:lumMod val="65000"/>
              </a:schemeClr>
            </a:solidFill>
          </c:spPr>
          <c:invertIfNegative val="0"/>
          <c:cat>
            <c:strRef>
              <c:f>'Painel de Gestão - 1'!$B$31:$B$38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- 1'!$E$31:$E$38</c:f>
              <c:numCache>
                <c:formatCode>Geral</c:formatCode>
                <c:ptCount val="8"/>
                <c:pt idx="0">
                  <c:v>0</c:v>
                </c:pt>
                <c:pt idx="1">
                  <c:v>0</c:v>
                </c:pt>
                <c:pt idx="2">
                  <c:v>0</c:v>
                </c:pt>
                <c:pt idx="3">
                  <c:v>0</c:v>
                </c:pt>
                <c:pt idx="4">
                  <c:v>0</c:v>
                </c:pt>
                <c:pt idx="5">
                  <c:v>0</c:v>
                </c:pt>
                <c:pt idx="6">
                  <c:v>0</c:v>
                </c:pt>
                <c:pt idx="7">
                  <c:v>0</c:v>
                </c:pt>
              </c:numCache>
            </c:numRef>
          </c:val>
        </c:ser>
        <c:ser>
          <c:idx val="2"/>
          <c:order val="2"/>
          <c:spPr>
            <a:solidFill>
              <a:srgbClr val="FF0000"/>
            </a:solidFill>
          </c:spPr>
          <c:invertIfNegative val="0"/>
          <c:cat>
            <c:strRef>
              <c:f>'Painel de Gestão - 1'!$B$31:$B$38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- 1'!$F$31:$F$38</c:f>
              <c:numCache>
                <c:formatCode>Geral</c:formatCode>
                <c:ptCount val="8"/>
                <c:pt idx="0">
                  <c:v>2</c:v>
                </c:pt>
                <c:pt idx="1">
                  <c:v>3</c:v>
                </c:pt>
                <c:pt idx="2">
                  <c:v>2</c:v>
                </c:pt>
                <c:pt idx="3">
                  <c:v>0</c:v>
                </c:pt>
                <c:pt idx="4">
                  <c:v>0</c:v>
                </c:pt>
                <c:pt idx="5">
                  <c:v>3</c:v>
                </c:pt>
                <c:pt idx="6">
                  <c:v>0</c:v>
                </c:pt>
                <c:pt idx="7">
                  <c:v>1</c:v>
                </c:pt>
              </c:numCache>
            </c:numRef>
          </c:val>
        </c:ser>
        <c:ser>
          <c:idx val="3"/>
          <c:order val="3"/>
          <c:spPr>
            <a:solidFill>
              <a:srgbClr val="FFC000"/>
            </a:solidFill>
          </c:spPr>
          <c:invertIfNegative val="0"/>
          <c:cat>
            <c:strRef>
              <c:f>'Painel de Gestão - 1'!$B$31:$B$38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- 1'!$G$31:$G$38</c:f>
              <c:numCache>
                <c:formatCode>Geral</c:formatCode>
                <c:ptCount val="8"/>
                <c:pt idx="0">
                  <c:v>1</c:v>
                </c:pt>
                <c:pt idx="1">
                  <c:v>1</c:v>
                </c:pt>
                <c:pt idx="2">
                  <c:v>1</c:v>
                </c:pt>
                <c:pt idx="3">
                  <c:v>3</c:v>
                </c:pt>
                <c:pt idx="4">
                  <c:v>1</c:v>
                </c:pt>
                <c:pt idx="5">
                  <c:v>2</c:v>
                </c:pt>
                <c:pt idx="6">
                  <c:v>0</c:v>
                </c:pt>
                <c:pt idx="7">
                  <c:v>0</c:v>
                </c:pt>
              </c:numCache>
            </c:numRef>
          </c:val>
        </c:ser>
        <c:ser>
          <c:idx val="4"/>
          <c:order val="4"/>
          <c:spPr>
            <a:solidFill>
              <a:srgbClr val="92D050"/>
            </a:solidFill>
          </c:spPr>
          <c:invertIfNegative val="0"/>
          <c:cat>
            <c:strRef>
              <c:f>'Painel de Gestão - 1'!$B$31:$B$38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- 1'!$H$31:$H$38</c:f>
              <c:numCache>
                <c:formatCode>Geral</c:formatCode>
                <c:ptCount val="8"/>
                <c:pt idx="0">
                  <c:v>3</c:v>
                </c:pt>
                <c:pt idx="1">
                  <c:v>4</c:v>
                </c:pt>
                <c:pt idx="2">
                  <c:v>2</c:v>
                </c:pt>
                <c:pt idx="3">
                  <c:v>6</c:v>
                </c:pt>
                <c:pt idx="4">
                  <c:v>6</c:v>
                </c:pt>
                <c:pt idx="5">
                  <c:v>2</c:v>
                </c:pt>
                <c:pt idx="6">
                  <c:v>2</c:v>
                </c:pt>
                <c:pt idx="7">
                  <c:v>17</c:v>
                </c:pt>
              </c:numCache>
            </c:numRef>
          </c:val>
        </c:ser>
        <c:ser>
          <c:idx val="5"/>
          <c:order val="5"/>
          <c:spPr>
            <a:solidFill>
              <a:srgbClr val="0070C0"/>
            </a:solidFill>
          </c:spPr>
          <c:invertIfNegative val="0"/>
          <c:cat>
            <c:strRef>
              <c:f>'Painel de Gestão - 1'!$B$31:$B$38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- 1'!$I$31:$I$38</c:f>
              <c:numCache>
                <c:formatCode>Geral</c:formatCode>
                <c:ptCount val="8"/>
                <c:pt idx="0">
                  <c:v>0</c:v>
                </c:pt>
                <c:pt idx="1">
                  <c:v>0</c:v>
                </c:pt>
                <c:pt idx="2">
                  <c:v>1</c:v>
                </c:pt>
                <c:pt idx="3">
                  <c:v>0</c:v>
                </c:pt>
                <c:pt idx="4">
                  <c:v>0</c:v>
                </c:pt>
                <c:pt idx="5">
                  <c:v>0</c:v>
                </c:pt>
                <c:pt idx="6">
                  <c:v>0</c:v>
                </c:pt>
                <c:pt idx="7">
                  <c:v>2</c:v>
                </c:pt>
              </c:numCache>
            </c:numRef>
          </c:val>
        </c:ser>
        <c:dLbls>
          <c:showLegendKey val="0"/>
          <c:showVal val="0"/>
          <c:showCatName val="0"/>
          <c:showSerName val="0"/>
          <c:showPercent val="0"/>
          <c:showBubbleSize val="0"/>
        </c:dLbls>
        <c:gapWidth val="150"/>
        <c:overlap val="100"/>
        <c:axId val="49579136"/>
        <c:axId val="49580672"/>
      </c:barChart>
      <c:catAx>
        <c:axId val="49579136"/>
        <c:scaling>
          <c:orientation val="maxMin"/>
        </c:scaling>
        <c:delete val="0"/>
        <c:axPos val="l"/>
        <c:numFmt formatCode="ge\r\a\l" sourceLinked="0"/>
        <c:majorTickMark val="out"/>
        <c:minorTickMark val="none"/>
        <c:tickLblPos val="nextTo"/>
        <c:crossAx val="49580672"/>
        <c:crosses val="autoZero"/>
        <c:auto val="1"/>
        <c:lblAlgn val="ctr"/>
        <c:lblOffset val="100"/>
        <c:noMultiLvlLbl val="0"/>
      </c:catAx>
      <c:valAx>
        <c:axId val="49580672"/>
        <c:scaling>
          <c:orientation val="minMax"/>
        </c:scaling>
        <c:delete val="0"/>
        <c:axPos val="t"/>
        <c:majorGridlines/>
        <c:numFmt formatCode="Geral" sourceLinked="1"/>
        <c:majorTickMark val="out"/>
        <c:minorTickMark val="none"/>
        <c:tickLblPos val="nextTo"/>
        <c:crossAx val="49579136"/>
        <c:crosses val="autoZero"/>
        <c:crossBetween val="between"/>
        <c:majorUnit val="1"/>
      </c:valAx>
    </c:plotArea>
    <c:plotVisOnly val="1"/>
    <c:dispBlanksAs val="gap"/>
    <c:showDLblsOverMax val="0"/>
  </c:chart>
  <c:printSettings>
    <c:headerFooter/>
    <c:pageMargins b="0.78740157499999996" l="0.511811024" r="0.511811024" t="0.78740157499999996" header="0.31496062000000091" footer="0.3149606200000009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580787037037054E-2"/>
          <c:y val="0.18699833333333341"/>
          <c:w val="0.52166944444444452"/>
          <c:h val="0.62600333333333358"/>
        </c:manualLayout>
      </c:layout>
      <c:doughnutChart>
        <c:varyColors val="1"/>
        <c:ser>
          <c:idx val="0"/>
          <c:order val="0"/>
          <c:dPt>
            <c:idx val="0"/>
            <c:bubble3D val="0"/>
            <c:spPr>
              <a:solidFill>
                <a:schemeClr val="bg1">
                  <a:lumMod val="65000"/>
                </a:schemeClr>
              </a:solidFill>
            </c:spPr>
          </c:dPt>
          <c:dPt>
            <c:idx val="1"/>
            <c:bubble3D val="0"/>
            <c:spPr>
              <a:solidFill>
                <a:srgbClr val="FF0000"/>
              </a:solidFill>
            </c:spPr>
          </c:dPt>
          <c:dPt>
            <c:idx val="2"/>
            <c:bubble3D val="0"/>
            <c:spPr>
              <a:solidFill>
                <a:srgbClr val="FFC000"/>
              </a:solidFill>
            </c:spPr>
          </c:dPt>
          <c:dPt>
            <c:idx val="3"/>
            <c:bubble3D val="0"/>
            <c:spPr>
              <a:solidFill>
                <a:srgbClr val="92D050"/>
              </a:solidFill>
            </c:spPr>
          </c:dPt>
          <c:dPt>
            <c:idx val="4"/>
            <c:bubble3D val="0"/>
            <c:spPr>
              <a:solidFill>
                <a:srgbClr val="0070C0"/>
              </a:solidFill>
            </c:spPr>
          </c:dPt>
          <c:dLbls>
            <c:dLbl>
              <c:idx val="0"/>
              <c:delete val="1"/>
            </c:dLbl>
            <c:dLbl>
              <c:idx val="2"/>
              <c:delete val="1"/>
            </c:dLbl>
            <c:dLbl>
              <c:idx val="3"/>
              <c:delete val="1"/>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Final'!$B$16:$B$20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Final'!$C$16:$C$20</c:f>
              <c:numCache>
                <c:formatCode>Geral</c:formatCode>
                <c:ptCount val="5"/>
                <c:pt idx="0">
                  <c:v>0</c:v>
                </c:pt>
                <c:pt idx="1">
                  <c:v>22</c:v>
                </c:pt>
                <c:pt idx="2">
                  <c:v>0</c:v>
                </c:pt>
                <c:pt idx="3">
                  <c:v>0</c:v>
                </c:pt>
                <c:pt idx="4">
                  <c:v>46</c:v>
                </c:pt>
              </c:numCache>
            </c:numRef>
          </c:val>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egendEntry>
        <c:idx val="2"/>
        <c:delete val="1"/>
      </c:legendEntry>
      <c:legendEntry>
        <c:idx val="3"/>
        <c:delete val="1"/>
      </c:legendEntry>
      <c:layout>
        <c:manualLayout>
          <c:xMode val="edge"/>
          <c:yMode val="edge"/>
          <c:x val="0.59099050925925911"/>
          <c:y val="0.37853707737984216"/>
          <c:w val="0.40900949074074078"/>
          <c:h val="0.23234030309449813"/>
        </c:manualLayout>
      </c:layout>
      <c:overlay val="0"/>
      <c:txPr>
        <a:bodyPr/>
        <a:lstStyle/>
        <a:p>
          <a:pPr>
            <a:defRPr sz="1000"/>
          </a:pPr>
          <a:endParaRPr lang="pt-BR"/>
        </a:p>
      </c:txPr>
    </c:legend>
    <c:plotVisOnly val="1"/>
    <c:dispBlanksAs val="zero"/>
    <c:showDLblsOverMax val="0"/>
  </c:chart>
  <c:spPr>
    <a:solidFill>
      <a:schemeClr val="bg1"/>
    </a:solidFill>
    <a:ln>
      <a:noFill/>
    </a:ln>
  </c:spPr>
  <c:printSettings>
    <c:headerFooter/>
    <c:pageMargins b="0.78740157499999996" l="0.511811024" r="0.511811024" t="0.78740157499999996" header="0.31496062000000102" footer="0.314960620000001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Final'!$B$31:$B$38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Final'!$D$31:$D$38</c:f>
              <c:numCache>
                <c:formatCode>Geral</c:formatCode>
                <c:ptCount val="8"/>
                <c:pt idx="0">
                  <c:v>0</c:v>
                </c:pt>
                <c:pt idx="1">
                  <c:v>0</c:v>
                </c:pt>
                <c:pt idx="2">
                  <c:v>0</c:v>
                </c:pt>
                <c:pt idx="3">
                  <c:v>0</c:v>
                </c:pt>
                <c:pt idx="4">
                  <c:v>0</c:v>
                </c:pt>
                <c:pt idx="5">
                  <c:v>0</c:v>
                </c:pt>
                <c:pt idx="6">
                  <c:v>0</c:v>
                </c:pt>
                <c:pt idx="7">
                  <c:v>0</c:v>
                </c:pt>
              </c:numCache>
            </c:numRef>
          </c:val>
        </c:ser>
        <c:ser>
          <c:idx val="1"/>
          <c:order val="1"/>
          <c:spPr>
            <a:solidFill>
              <a:schemeClr val="bg1">
                <a:lumMod val="65000"/>
              </a:schemeClr>
            </a:solidFill>
          </c:spPr>
          <c:invertIfNegative val="0"/>
          <c:cat>
            <c:strRef>
              <c:f>'Painel de Gestão - Final'!$B$31:$B$38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Final'!$E$31:$E$38</c:f>
              <c:numCache>
                <c:formatCode>Geral</c:formatCode>
                <c:ptCount val="8"/>
                <c:pt idx="0">
                  <c:v>0</c:v>
                </c:pt>
                <c:pt idx="1">
                  <c:v>0</c:v>
                </c:pt>
                <c:pt idx="2">
                  <c:v>0</c:v>
                </c:pt>
                <c:pt idx="3">
                  <c:v>0</c:v>
                </c:pt>
                <c:pt idx="4">
                  <c:v>0</c:v>
                </c:pt>
                <c:pt idx="5">
                  <c:v>0</c:v>
                </c:pt>
                <c:pt idx="6">
                  <c:v>0</c:v>
                </c:pt>
                <c:pt idx="7">
                  <c:v>0</c:v>
                </c:pt>
              </c:numCache>
            </c:numRef>
          </c:val>
        </c:ser>
        <c:ser>
          <c:idx val="2"/>
          <c:order val="2"/>
          <c:spPr>
            <a:solidFill>
              <a:srgbClr val="FF0000"/>
            </a:solidFill>
          </c:spPr>
          <c:invertIfNegative val="0"/>
          <c:cat>
            <c:strRef>
              <c:f>'Painel de Gestão - Final'!$B$31:$B$38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Final'!$F$31:$F$38</c:f>
              <c:numCache>
                <c:formatCode>Geral</c:formatCode>
                <c:ptCount val="8"/>
                <c:pt idx="0">
                  <c:v>3</c:v>
                </c:pt>
                <c:pt idx="1">
                  <c:v>6</c:v>
                </c:pt>
                <c:pt idx="2">
                  <c:v>1</c:v>
                </c:pt>
                <c:pt idx="3">
                  <c:v>0</c:v>
                </c:pt>
                <c:pt idx="4">
                  <c:v>0</c:v>
                </c:pt>
                <c:pt idx="5">
                  <c:v>5</c:v>
                </c:pt>
                <c:pt idx="6">
                  <c:v>0</c:v>
                </c:pt>
                <c:pt idx="7">
                  <c:v>7</c:v>
                </c:pt>
              </c:numCache>
            </c:numRef>
          </c:val>
        </c:ser>
        <c:ser>
          <c:idx val="3"/>
          <c:order val="3"/>
          <c:spPr>
            <a:solidFill>
              <a:srgbClr val="FFC000"/>
            </a:solidFill>
          </c:spPr>
          <c:invertIfNegative val="0"/>
          <c:cat>
            <c:strRef>
              <c:f>'Painel de Gestão - Final'!$B$31:$B$38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Final'!$G$31:$G$38</c:f>
              <c:numCache>
                <c:formatCode>Geral</c:formatCode>
                <c:ptCount val="8"/>
                <c:pt idx="0">
                  <c:v>0</c:v>
                </c:pt>
                <c:pt idx="1">
                  <c:v>0</c:v>
                </c:pt>
                <c:pt idx="2">
                  <c:v>0</c:v>
                </c:pt>
                <c:pt idx="3">
                  <c:v>0</c:v>
                </c:pt>
                <c:pt idx="4">
                  <c:v>0</c:v>
                </c:pt>
                <c:pt idx="5">
                  <c:v>0</c:v>
                </c:pt>
                <c:pt idx="6">
                  <c:v>0</c:v>
                </c:pt>
                <c:pt idx="7">
                  <c:v>0</c:v>
                </c:pt>
              </c:numCache>
            </c:numRef>
          </c:val>
        </c:ser>
        <c:ser>
          <c:idx val="4"/>
          <c:order val="4"/>
          <c:spPr>
            <a:solidFill>
              <a:srgbClr val="92D050"/>
            </a:solidFill>
          </c:spPr>
          <c:invertIfNegative val="0"/>
          <c:cat>
            <c:strRef>
              <c:f>'Painel de Gestão - Final'!$B$31:$B$38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Final'!$H$31:$H$38</c:f>
              <c:numCache>
                <c:formatCode>Geral</c:formatCode>
                <c:ptCount val="8"/>
                <c:pt idx="0">
                  <c:v>0</c:v>
                </c:pt>
                <c:pt idx="1">
                  <c:v>0</c:v>
                </c:pt>
                <c:pt idx="2">
                  <c:v>0</c:v>
                </c:pt>
                <c:pt idx="3">
                  <c:v>0</c:v>
                </c:pt>
                <c:pt idx="4">
                  <c:v>0</c:v>
                </c:pt>
                <c:pt idx="5">
                  <c:v>0</c:v>
                </c:pt>
                <c:pt idx="6">
                  <c:v>0</c:v>
                </c:pt>
                <c:pt idx="7">
                  <c:v>0</c:v>
                </c:pt>
              </c:numCache>
            </c:numRef>
          </c:val>
        </c:ser>
        <c:ser>
          <c:idx val="5"/>
          <c:order val="5"/>
          <c:spPr>
            <a:solidFill>
              <a:srgbClr val="0070C0"/>
            </a:solidFill>
          </c:spPr>
          <c:invertIfNegative val="0"/>
          <c:cat>
            <c:strRef>
              <c:f>'Painel de Gestão - Final'!$B$31:$B$38</c:f>
              <c:strCache>
                <c:ptCount val="8"/>
                <c:pt idx="0">
                  <c:v>OBJETIVO 1</c:v>
                </c:pt>
                <c:pt idx="1">
                  <c:v>OBJETIVO 2</c:v>
                </c:pt>
                <c:pt idx="2">
                  <c:v>OBJETIVO 3</c:v>
                </c:pt>
                <c:pt idx="3">
                  <c:v>OBJETIVO 4</c:v>
                </c:pt>
                <c:pt idx="4">
                  <c:v>OBJETIVO 5</c:v>
                </c:pt>
                <c:pt idx="5">
                  <c:v>OBJETIVO 6</c:v>
                </c:pt>
                <c:pt idx="6">
                  <c:v>OBJETIVO 7</c:v>
                </c:pt>
                <c:pt idx="7">
                  <c:v>OBJETIVO 8</c:v>
                </c:pt>
              </c:strCache>
            </c:strRef>
          </c:cat>
          <c:val>
            <c:numRef>
              <c:f>'Painel de Gestão - Final'!$I$31:$I$38</c:f>
              <c:numCache>
                <c:formatCode>Geral</c:formatCode>
                <c:ptCount val="8"/>
                <c:pt idx="0">
                  <c:v>4</c:v>
                </c:pt>
                <c:pt idx="1">
                  <c:v>5</c:v>
                </c:pt>
                <c:pt idx="2">
                  <c:v>5</c:v>
                </c:pt>
                <c:pt idx="3">
                  <c:v>9</c:v>
                </c:pt>
                <c:pt idx="4">
                  <c:v>7</c:v>
                </c:pt>
                <c:pt idx="5">
                  <c:v>2</c:v>
                </c:pt>
                <c:pt idx="6">
                  <c:v>1</c:v>
                </c:pt>
                <c:pt idx="7">
                  <c:v>13</c:v>
                </c:pt>
              </c:numCache>
            </c:numRef>
          </c:val>
        </c:ser>
        <c:dLbls>
          <c:showLegendKey val="0"/>
          <c:showVal val="0"/>
          <c:showCatName val="0"/>
          <c:showSerName val="0"/>
          <c:showPercent val="0"/>
          <c:showBubbleSize val="0"/>
        </c:dLbls>
        <c:gapWidth val="150"/>
        <c:overlap val="100"/>
        <c:axId val="94311936"/>
        <c:axId val="94313472"/>
      </c:barChart>
      <c:catAx>
        <c:axId val="94311936"/>
        <c:scaling>
          <c:orientation val="maxMin"/>
        </c:scaling>
        <c:delete val="0"/>
        <c:axPos val="l"/>
        <c:numFmt formatCode="ge\r\a\l" sourceLinked="0"/>
        <c:majorTickMark val="out"/>
        <c:minorTickMark val="none"/>
        <c:tickLblPos val="nextTo"/>
        <c:crossAx val="94313472"/>
        <c:crosses val="autoZero"/>
        <c:auto val="1"/>
        <c:lblAlgn val="ctr"/>
        <c:lblOffset val="100"/>
        <c:noMultiLvlLbl val="0"/>
      </c:catAx>
      <c:valAx>
        <c:axId val="94313472"/>
        <c:scaling>
          <c:orientation val="minMax"/>
        </c:scaling>
        <c:delete val="0"/>
        <c:axPos val="t"/>
        <c:majorGridlines/>
        <c:numFmt formatCode="Geral" sourceLinked="1"/>
        <c:majorTickMark val="out"/>
        <c:minorTickMark val="none"/>
        <c:tickLblPos val="nextTo"/>
        <c:crossAx val="94311936"/>
        <c:crosses val="autoZero"/>
        <c:crossBetween val="between"/>
      </c:valAx>
    </c:plotArea>
    <c:plotVisOnly val="1"/>
    <c:dispBlanksAs val="gap"/>
    <c:showDLblsOverMax val="0"/>
  </c:chart>
  <c:printSettings>
    <c:headerFooter/>
    <c:pageMargins b="0.78740157499999996" l="0.511811024" r="0.511811024" t="0.78740157499999996" header="0.31496062000000102" footer="0.314960620000001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dPt>
          <c:dPt>
            <c:idx val="1"/>
            <c:bubble3D val="0"/>
            <c:spPr>
              <a:solidFill>
                <a:srgbClr val="FF0000"/>
              </a:solidFill>
            </c:spPr>
          </c:dPt>
          <c:dPt>
            <c:idx val="2"/>
            <c:bubble3D val="0"/>
            <c:spPr>
              <a:solidFill>
                <a:srgbClr val="FFC000"/>
              </a:solidFill>
            </c:spPr>
          </c:dPt>
          <c:dPt>
            <c:idx val="3"/>
            <c:bubble3D val="0"/>
            <c:spPr>
              <a:solidFill>
                <a:srgbClr val="92D050"/>
              </a:solidFill>
            </c:spPr>
          </c:dPt>
          <c:dPt>
            <c:idx val="4"/>
            <c:bubble3D val="0"/>
            <c:spPr>
              <a:solidFill>
                <a:srgbClr val="0070C0"/>
              </a:solidFill>
            </c:spPr>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- 4'!$C$16:$C$20</c:f>
              <c:numCache>
                <c:formatCode>Geral</c:formatCode>
                <c:ptCount val="5"/>
                <c:pt idx="0">
                  <c:v>1</c:v>
                </c:pt>
                <c:pt idx="1">
                  <c:v>1</c:v>
                </c:pt>
                <c:pt idx="2">
                  <c:v>1</c:v>
                </c:pt>
                <c:pt idx="3">
                  <c:v>1</c:v>
                </c:pt>
                <c:pt idx="4">
                  <c:v>1</c:v>
                </c:pt>
              </c:numCache>
            </c:numRef>
          </c:val>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323"/>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36" footer="0.3149606200000013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dPt>
          <c:dPt>
            <c:idx val="1"/>
            <c:bubble3D val="0"/>
            <c:spPr>
              <a:solidFill>
                <a:srgbClr val="FF0000"/>
              </a:solidFill>
            </c:spPr>
          </c:dPt>
          <c:dPt>
            <c:idx val="2"/>
            <c:bubble3D val="0"/>
            <c:spPr>
              <a:solidFill>
                <a:srgbClr val="FFC000"/>
              </a:solidFill>
            </c:spPr>
          </c:dPt>
          <c:dPt>
            <c:idx val="3"/>
            <c:bubble3D val="0"/>
            <c:spPr>
              <a:solidFill>
                <a:srgbClr val="92D050"/>
              </a:solidFill>
            </c:spPr>
          </c:dPt>
          <c:dPt>
            <c:idx val="4"/>
            <c:bubble3D val="0"/>
            <c:spPr>
              <a:solidFill>
                <a:srgbClr val="0070C0"/>
              </a:solidFill>
            </c:spPr>
          </c:dPt>
          <c:dPt>
            <c:idx val="5"/>
            <c:bubble3D val="0"/>
            <c:spPr>
              <a:solidFill>
                <a:srgbClr val="FF99CC"/>
              </a:solidFill>
            </c:spPr>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dLbl>
            <c:dLbl>
              <c:idx val="6"/>
              <c:spPr/>
              <c:txPr>
                <a:bodyPr/>
                <a:lstStyle/>
                <a:p>
                  <a:pPr>
                    <a:defRPr b="1">
                      <a:solidFill>
                        <a:schemeClr val="tx1"/>
                      </a:solidFill>
                    </a:defRPr>
                  </a:pPr>
                  <a:endParaRPr lang="pt-BR"/>
                </a:p>
              </c:txPr>
              <c:showLegendKey val="0"/>
              <c:showVal val="0"/>
              <c:showCatName val="0"/>
              <c:showSerName val="0"/>
              <c:showPercent val="1"/>
              <c:showBubbleSize val="0"/>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- 4'!$E$16:$E$21</c:f>
              <c:numCache>
                <c:formatCode>Geral</c:formatCode>
                <c:ptCount val="6"/>
                <c:pt idx="0">
                  <c:v>3</c:v>
                </c:pt>
                <c:pt idx="1">
                  <c:v>3</c:v>
                </c:pt>
                <c:pt idx="2">
                  <c:v>1</c:v>
                </c:pt>
                <c:pt idx="3">
                  <c:v>1</c:v>
                </c:pt>
                <c:pt idx="4">
                  <c:v>21</c:v>
                </c:pt>
                <c:pt idx="5">
                  <c:v>0</c:v>
                </c:pt>
              </c:numCache>
            </c:numRef>
          </c:val>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617596628217536"/>
          <c:y val="0.25142563246539779"/>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136" footer="0.3149606200000013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- 4'!$D$31:$D$40</c:f>
              <c:numCache>
                <c:formatCode>Geral</c:formatCode>
                <c:ptCount val="10"/>
                <c:pt idx="0">
                  <c:v>1</c:v>
                </c:pt>
                <c:pt idx="1">
                  <c:v>1</c:v>
                </c:pt>
                <c:pt idx="2">
                  <c:v>1</c:v>
                </c:pt>
                <c:pt idx="3">
                  <c:v>1</c:v>
                </c:pt>
                <c:pt idx="4">
                  <c:v>1</c:v>
                </c:pt>
                <c:pt idx="5">
                  <c:v>1</c:v>
                </c:pt>
                <c:pt idx="6">
                  <c:v>1</c:v>
                </c:pt>
                <c:pt idx="7">
                  <c:v>1</c:v>
                </c:pt>
                <c:pt idx="8">
                  <c:v>1</c:v>
                </c:pt>
                <c:pt idx="9">
                  <c:v>1</c:v>
                </c:pt>
              </c:numCache>
            </c:numRef>
          </c:val>
        </c:ser>
        <c:ser>
          <c:idx val="1"/>
          <c:order val="1"/>
          <c:spPr>
            <a:solidFill>
              <a:schemeClr val="bg1">
                <a:lumMod val="65000"/>
              </a:schemeClr>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- 4'!$E$31:$E$40</c:f>
              <c:numCache>
                <c:formatCode>Geral</c:formatCode>
                <c:ptCount val="10"/>
                <c:pt idx="0">
                  <c:v>1</c:v>
                </c:pt>
                <c:pt idx="1">
                  <c:v>1</c:v>
                </c:pt>
                <c:pt idx="2">
                  <c:v>1</c:v>
                </c:pt>
                <c:pt idx="3">
                  <c:v>1</c:v>
                </c:pt>
                <c:pt idx="4">
                  <c:v>1</c:v>
                </c:pt>
                <c:pt idx="5">
                  <c:v>1</c:v>
                </c:pt>
                <c:pt idx="6">
                  <c:v>1</c:v>
                </c:pt>
                <c:pt idx="7">
                  <c:v>1</c:v>
                </c:pt>
                <c:pt idx="8">
                  <c:v>1</c:v>
                </c:pt>
                <c:pt idx="9">
                  <c:v>1</c:v>
                </c:pt>
              </c:numCache>
            </c:numRef>
          </c:val>
        </c:ser>
        <c:ser>
          <c:idx val="2"/>
          <c:order val="2"/>
          <c:spPr>
            <a:solidFill>
              <a:srgbClr val="FF0000"/>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- 4'!$F$31:$F$40</c:f>
              <c:numCache>
                <c:formatCode>Geral</c:formatCode>
                <c:ptCount val="10"/>
                <c:pt idx="0">
                  <c:v>1</c:v>
                </c:pt>
                <c:pt idx="1">
                  <c:v>1</c:v>
                </c:pt>
                <c:pt idx="2">
                  <c:v>1</c:v>
                </c:pt>
                <c:pt idx="3">
                  <c:v>1</c:v>
                </c:pt>
                <c:pt idx="4">
                  <c:v>1</c:v>
                </c:pt>
                <c:pt idx="5">
                  <c:v>1</c:v>
                </c:pt>
                <c:pt idx="6">
                  <c:v>1</c:v>
                </c:pt>
                <c:pt idx="7">
                  <c:v>1</c:v>
                </c:pt>
                <c:pt idx="8">
                  <c:v>1</c:v>
                </c:pt>
                <c:pt idx="9">
                  <c:v>1</c:v>
                </c:pt>
              </c:numCache>
            </c:numRef>
          </c:val>
        </c:ser>
        <c:ser>
          <c:idx val="3"/>
          <c:order val="3"/>
          <c:spPr>
            <a:solidFill>
              <a:srgbClr val="FFC000"/>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- 4'!$G$31:$G$40</c:f>
              <c:numCache>
                <c:formatCode>Geral</c:formatCode>
                <c:ptCount val="10"/>
                <c:pt idx="0">
                  <c:v>1</c:v>
                </c:pt>
                <c:pt idx="1">
                  <c:v>1</c:v>
                </c:pt>
                <c:pt idx="2">
                  <c:v>1</c:v>
                </c:pt>
                <c:pt idx="3">
                  <c:v>1</c:v>
                </c:pt>
                <c:pt idx="4">
                  <c:v>1</c:v>
                </c:pt>
                <c:pt idx="5">
                  <c:v>1</c:v>
                </c:pt>
                <c:pt idx="6">
                  <c:v>1</c:v>
                </c:pt>
                <c:pt idx="7">
                  <c:v>1</c:v>
                </c:pt>
                <c:pt idx="8">
                  <c:v>1</c:v>
                </c:pt>
                <c:pt idx="9">
                  <c:v>1</c:v>
                </c:pt>
              </c:numCache>
            </c:numRef>
          </c:val>
        </c:ser>
        <c:ser>
          <c:idx val="4"/>
          <c:order val="4"/>
          <c:spPr>
            <a:solidFill>
              <a:srgbClr val="92D050"/>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- 4'!$H$31:$H$40</c:f>
              <c:numCache>
                <c:formatCode>Geral</c:formatCode>
                <c:ptCount val="10"/>
                <c:pt idx="0">
                  <c:v>1</c:v>
                </c:pt>
                <c:pt idx="1">
                  <c:v>1</c:v>
                </c:pt>
                <c:pt idx="2">
                  <c:v>1</c:v>
                </c:pt>
                <c:pt idx="3">
                  <c:v>1</c:v>
                </c:pt>
                <c:pt idx="4">
                  <c:v>1</c:v>
                </c:pt>
                <c:pt idx="5">
                  <c:v>1</c:v>
                </c:pt>
                <c:pt idx="6">
                  <c:v>1</c:v>
                </c:pt>
                <c:pt idx="7">
                  <c:v>1</c:v>
                </c:pt>
                <c:pt idx="8">
                  <c:v>1</c:v>
                </c:pt>
                <c:pt idx="9">
                  <c:v>1</c:v>
                </c:pt>
              </c:numCache>
            </c:numRef>
          </c:val>
        </c:ser>
        <c:ser>
          <c:idx val="5"/>
          <c:order val="5"/>
          <c:spPr>
            <a:solidFill>
              <a:srgbClr val="0070C0"/>
            </a:solidFill>
          </c:spPr>
          <c:invertIfNegative val="0"/>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- 4'!$I$31:$I$40</c:f>
              <c:numCache>
                <c:formatCode>Geral</c:formatCode>
                <c:ptCount val="10"/>
                <c:pt idx="0">
                  <c:v>1</c:v>
                </c:pt>
                <c:pt idx="1">
                  <c:v>1</c:v>
                </c:pt>
                <c:pt idx="2">
                  <c:v>1</c:v>
                </c:pt>
                <c:pt idx="3">
                  <c:v>1</c:v>
                </c:pt>
                <c:pt idx="4">
                  <c:v>1</c:v>
                </c:pt>
                <c:pt idx="5">
                  <c:v>1</c:v>
                </c:pt>
                <c:pt idx="6">
                  <c:v>1</c:v>
                </c:pt>
                <c:pt idx="7">
                  <c:v>1</c:v>
                </c:pt>
                <c:pt idx="8">
                  <c:v>1</c:v>
                </c:pt>
                <c:pt idx="9">
                  <c:v>1</c:v>
                </c:pt>
              </c:numCache>
            </c:numRef>
          </c:val>
        </c:ser>
        <c:dLbls>
          <c:showLegendKey val="0"/>
          <c:showVal val="0"/>
          <c:showCatName val="0"/>
          <c:showSerName val="0"/>
          <c:showPercent val="0"/>
          <c:showBubbleSize val="0"/>
        </c:dLbls>
        <c:gapWidth val="150"/>
        <c:overlap val="100"/>
        <c:axId val="94729728"/>
        <c:axId val="94731264"/>
      </c:barChart>
      <c:catAx>
        <c:axId val="94729728"/>
        <c:scaling>
          <c:orientation val="maxMin"/>
        </c:scaling>
        <c:delete val="0"/>
        <c:axPos val="l"/>
        <c:numFmt formatCode="ge\r\a\l" sourceLinked="0"/>
        <c:majorTickMark val="out"/>
        <c:minorTickMark val="none"/>
        <c:tickLblPos val="nextTo"/>
        <c:crossAx val="94731264"/>
        <c:crosses val="autoZero"/>
        <c:auto val="1"/>
        <c:lblAlgn val="ctr"/>
        <c:lblOffset val="100"/>
        <c:noMultiLvlLbl val="0"/>
      </c:catAx>
      <c:valAx>
        <c:axId val="94731264"/>
        <c:scaling>
          <c:orientation val="minMax"/>
        </c:scaling>
        <c:delete val="0"/>
        <c:axPos val="t"/>
        <c:majorGridlines/>
        <c:numFmt formatCode="Geral" sourceLinked="1"/>
        <c:majorTickMark val="out"/>
        <c:minorTickMark val="none"/>
        <c:tickLblPos val="nextTo"/>
        <c:crossAx val="94729728"/>
        <c:crosses val="autoZero"/>
        <c:crossBetween val="between"/>
      </c:valAx>
    </c:plotArea>
    <c:plotVisOnly val="1"/>
    <c:dispBlanksAs val="gap"/>
    <c:showDLblsOverMax val="0"/>
  </c:chart>
  <c:printSettings>
    <c:headerFooter/>
    <c:pageMargins b="0.78740157499999996" l="0.511811024" r="0.511811024" t="0.78740157499999996" header="0.31496062000000136" footer="0.3149606200000013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dPt>
          <c:dPt>
            <c:idx val="1"/>
            <c:bubble3D val="0"/>
            <c:spPr>
              <a:solidFill>
                <a:srgbClr val="FF0000"/>
              </a:solidFill>
            </c:spPr>
          </c:dPt>
          <c:dPt>
            <c:idx val="2"/>
            <c:bubble3D val="0"/>
            <c:spPr>
              <a:solidFill>
                <a:srgbClr val="FFC000"/>
              </a:solidFill>
            </c:spPr>
          </c:dPt>
          <c:dPt>
            <c:idx val="3"/>
            <c:bubble3D val="0"/>
            <c:spPr>
              <a:solidFill>
                <a:srgbClr val="92D050"/>
              </a:solidFill>
            </c:spPr>
          </c:dPt>
          <c:dPt>
            <c:idx val="4"/>
            <c:bubble3D val="0"/>
            <c:spPr>
              <a:solidFill>
                <a:srgbClr val="0070C0"/>
              </a:solidFill>
            </c:spPr>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- 5'!$B$16:$B$20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- 5'!$C$16:$C$20</c:f>
              <c:numCache>
                <c:formatCode>Geral</c:formatCode>
                <c:ptCount val="5"/>
                <c:pt idx="0">
                  <c:v>9</c:v>
                </c:pt>
                <c:pt idx="1">
                  <c:v>3</c:v>
                </c:pt>
                <c:pt idx="2">
                  <c:v>1</c:v>
                </c:pt>
                <c:pt idx="3">
                  <c:v>1</c:v>
                </c:pt>
                <c:pt idx="4">
                  <c:v>21</c:v>
                </c:pt>
              </c:numCache>
            </c:numRef>
          </c:val>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345"/>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47" footer="0.31496062000000147"/>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7.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211340</xdr:rowOff>
    </xdr:to>
    <xdr:pic>
      <xdr:nvPicPr>
        <xdr:cNvPr id="9" name="Imagem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 y="104775"/>
          <a:ext cx="971550" cy="1020965"/>
        </a:xfrm>
        <a:prstGeom prst="rect">
          <a:avLst/>
        </a:prstGeom>
      </xdr:spPr>
    </xdr:pic>
    <xdr:clientData/>
  </xdr:twoCellAnchor>
  <xdr:twoCellAnchor editAs="oneCell">
    <xdr:from>
      <xdr:col>17</xdr:col>
      <xdr:colOff>38100</xdr:colOff>
      <xdr:row>20</xdr:row>
      <xdr:rowOff>28575</xdr:rowOff>
    </xdr:from>
    <xdr:to>
      <xdr:col>18</xdr:col>
      <xdr:colOff>459278</xdr:colOff>
      <xdr:row>24</xdr:row>
      <xdr:rowOff>95770</xdr:rowOff>
    </xdr:to>
    <xdr:pic>
      <xdr:nvPicPr>
        <xdr:cNvPr id="10" name="Imagem 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01300" y="3895725"/>
          <a:ext cx="1030778" cy="714895"/>
        </a:xfrm>
        <a:prstGeom prst="rect">
          <a:avLst/>
        </a:prstGeom>
      </xdr:spPr>
    </xdr:pic>
    <xdr:clientData/>
  </xdr:twoCellAnchor>
  <xdr:oneCellAnchor>
    <xdr:from>
      <xdr:col>15</xdr:col>
      <xdr:colOff>219075</xdr:colOff>
      <xdr:row>23</xdr:row>
      <xdr:rowOff>19050</xdr:rowOff>
    </xdr:from>
    <xdr:ext cx="878574" cy="264560"/>
    <xdr:sp macro="" textlink="">
      <xdr:nvSpPr>
        <xdr:cNvPr id="11" name="CaixaDeTexto 10"/>
        <xdr:cNvSpPr txBox="1"/>
      </xdr:nvSpPr>
      <xdr:spPr>
        <a:xfrm>
          <a:off x="9363075" y="4371975"/>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331694</xdr:colOff>
      <xdr:row>8</xdr:row>
      <xdr:rowOff>99060</xdr:rowOff>
    </xdr:from>
    <xdr:to>
      <xdr:col>9</xdr:col>
      <xdr:colOff>337820</xdr:colOff>
      <xdr:row>18</xdr:row>
      <xdr:rowOff>86360</xdr:rowOff>
    </xdr:to>
    <xdr:pic>
      <xdr:nvPicPr>
        <xdr:cNvPr id="12" name="Imagem 11"/>
        <xdr:cNvPicPr/>
      </xdr:nvPicPr>
      <xdr:blipFill rotWithShape="1">
        <a:blip xmlns:r="http://schemas.openxmlformats.org/officeDocument/2006/relationships" r:embed="rId1" cstate="print"/>
        <a:srcRect l="1931" t="27274" r="7153" b="12579"/>
        <a:stretch/>
      </xdr:blipFill>
      <xdr:spPr bwMode="auto">
        <a:xfrm>
          <a:off x="941294" y="1533413"/>
          <a:ext cx="4882926" cy="1780241"/>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312420</xdr:colOff>
      <xdr:row>8</xdr:row>
      <xdr:rowOff>106680</xdr:rowOff>
    </xdr:from>
    <xdr:to>
      <xdr:col>1</xdr:col>
      <xdr:colOff>99060</xdr:colOff>
      <xdr:row>10</xdr:row>
      <xdr:rowOff>0</xdr:rowOff>
    </xdr:to>
    <xdr:sp macro="" textlink="">
      <xdr:nvSpPr>
        <xdr:cNvPr id="11273" name="Seta para a direita 12"/>
        <xdr:cNvSpPr>
          <a:spLocks/>
        </xdr:cNvSpPr>
      </xdr:nvSpPr>
      <xdr:spPr bwMode="auto">
        <a:xfrm>
          <a:off x="312420" y="1569720"/>
          <a:ext cx="396240" cy="259080"/>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349623</xdr:colOff>
      <xdr:row>22</xdr:row>
      <xdr:rowOff>116541</xdr:rowOff>
    </xdr:from>
    <xdr:to>
      <xdr:col>9</xdr:col>
      <xdr:colOff>394296</xdr:colOff>
      <xdr:row>32</xdr:row>
      <xdr:rowOff>115569</xdr:rowOff>
    </xdr:to>
    <xdr:pic>
      <xdr:nvPicPr>
        <xdr:cNvPr id="16" name="Imagem 15"/>
        <xdr:cNvPicPr/>
      </xdr:nvPicPr>
      <xdr:blipFill rotWithShape="1">
        <a:blip xmlns:r="http://schemas.openxmlformats.org/officeDocument/2006/relationships" r:embed="rId2" cstate="print"/>
        <a:srcRect l="1769" t="27255" r="6619" b="12447"/>
        <a:stretch/>
      </xdr:blipFill>
      <xdr:spPr bwMode="auto">
        <a:xfrm>
          <a:off x="959223" y="4061012"/>
          <a:ext cx="4921473" cy="1791969"/>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331245</xdr:colOff>
      <xdr:row>23</xdr:row>
      <xdr:rowOff>51098</xdr:rowOff>
    </xdr:from>
    <xdr:to>
      <xdr:col>1</xdr:col>
      <xdr:colOff>117885</xdr:colOff>
      <xdr:row>24</xdr:row>
      <xdr:rowOff>123712</xdr:rowOff>
    </xdr:to>
    <xdr:sp macro="" textlink="">
      <xdr:nvSpPr>
        <xdr:cNvPr id="11274" name="Seta para a direita 5"/>
        <xdr:cNvSpPr>
          <a:spLocks/>
        </xdr:cNvSpPr>
      </xdr:nvSpPr>
      <xdr:spPr bwMode="auto">
        <a:xfrm>
          <a:off x="331245" y="4174863"/>
          <a:ext cx="396240" cy="251908"/>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394895</xdr:colOff>
      <xdr:row>99</xdr:row>
      <xdr:rowOff>152865</xdr:rowOff>
    </xdr:from>
    <xdr:to>
      <xdr:col>1</xdr:col>
      <xdr:colOff>181535</xdr:colOff>
      <xdr:row>101</xdr:row>
      <xdr:rowOff>57391</xdr:rowOff>
    </xdr:to>
    <xdr:sp macro="" textlink="">
      <xdr:nvSpPr>
        <xdr:cNvPr id="11276" name="Seta para a direita 21"/>
        <xdr:cNvSpPr>
          <a:spLocks/>
        </xdr:cNvSpPr>
      </xdr:nvSpPr>
      <xdr:spPr bwMode="auto">
        <a:xfrm>
          <a:off x="394895" y="18989953"/>
          <a:ext cx="391758" cy="285526"/>
        </a:xfrm>
        <a:prstGeom prst="rightArrow">
          <a:avLst>
            <a:gd name="adj1" fmla="val 50000"/>
            <a:gd name="adj2" fmla="val 48932"/>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448234</xdr:colOff>
      <xdr:row>99</xdr:row>
      <xdr:rowOff>36283</xdr:rowOff>
    </xdr:from>
    <xdr:to>
      <xdr:col>9</xdr:col>
      <xdr:colOff>437640</xdr:colOff>
      <xdr:row>104</xdr:row>
      <xdr:rowOff>183107</xdr:rowOff>
    </xdr:to>
    <xdr:pic>
      <xdr:nvPicPr>
        <xdr:cNvPr id="19" name="Imagem 18"/>
        <xdr:cNvPicPr>
          <a:picLocks noChangeAspect="1"/>
        </xdr:cNvPicPr>
      </xdr:nvPicPr>
      <xdr:blipFill rotWithShape="1">
        <a:blip xmlns:r="http://schemas.openxmlformats.org/officeDocument/2006/relationships" r:embed="rId3" cstate="print"/>
        <a:srcRect l="34662" t="35849" r="7830" b="42233"/>
        <a:stretch/>
      </xdr:blipFill>
      <xdr:spPr>
        <a:xfrm>
          <a:off x="1053352" y="18873371"/>
          <a:ext cx="4819141" cy="1099324"/>
        </a:xfrm>
        <a:prstGeom prst="rect">
          <a:avLst/>
        </a:prstGeom>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201707</xdr:colOff>
      <xdr:row>37</xdr:row>
      <xdr:rowOff>44825</xdr:rowOff>
    </xdr:from>
    <xdr:to>
      <xdr:col>14</xdr:col>
      <xdr:colOff>152387</xdr:colOff>
      <xdr:row>53</xdr:row>
      <xdr:rowOff>87967</xdr:rowOff>
    </xdr:to>
    <xdr:pic>
      <xdr:nvPicPr>
        <xdr:cNvPr id="3" name="Imagem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0736" y="7082119"/>
          <a:ext cx="7212092" cy="30799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55</xdr:row>
          <xdr:rowOff>76200</xdr:rowOff>
        </xdr:from>
        <xdr:to>
          <xdr:col>15</xdr:col>
          <xdr:colOff>19050</xdr:colOff>
          <xdr:row>93</xdr:row>
          <xdr:rowOff>95250</xdr:rowOff>
        </xdr:to>
        <xdr:sp macro="" textlink="">
          <xdr:nvSpPr>
            <xdr:cNvPr id="11275" name="Object 11" hidden="1">
              <a:extLst>
                <a:ext uri="{63B3BB69-23CF-44E3-9099-C40C66FF867C}">
                  <a14:compatExt spid="_x0000_s1127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270370</xdr:colOff>
      <xdr:row>27</xdr:row>
      <xdr:rowOff>130374</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358542</xdr:colOff>
      <xdr:row>12</xdr:row>
      <xdr:rowOff>422347</xdr:rowOff>
    </xdr:from>
    <xdr:to>
      <xdr:col>11</xdr:col>
      <xdr:colOff>449982</xdr:colOff>
      <xdr:row>13</xdr:row>
      <xdr:rowOff>402165</xdr:rowOff>
    </xdr:to>
    <xdr:sp macro="" textlink="">
      <xdr:nvSpPr>
        <xdr:cNvPr id="3" name="CaixaDeTexto 2"/>
        <xdr:cNvSpPr txBox="1"/>
      </xdr:nvSpPr>
      <xdr:spPr>
        <a:xfrm>
          <a:off x="7290625" y="3152847"/>
          <a:ext cx="1932940" cy="752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596265</xdr:colOff>
      <xdr:row>12</xdr:row>
      <xdr:rowOff>130930</xdr:rowOff>
    </xdr:from>
    <xdr:to>
      <xdr:col>21</xdr:col>
      <xdr:colOff>5598</xdr:colOff>
      <xdr:row>27</xdr:row>
      <xdr:rowOff>37347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38</xdr:row>
      <xdr:rowOff>24493</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210910</xdr:colOff>
      <xdr:row>12</xdr:row>
      <xdr:rowOff>564561</xdr:rowOff>
    </xdr:from>
    <xdr:to>
      <xdr:col>20</xdr:col>
      <xdr:colOff>302350</xdr:colOff>
      <xdr:row>14</xdr:row>
      <xdr:rowOff>127000</xdr:rowOff>
    </xdr:to>
    <xdr:sp macro="" textlink="">
      <xdr:nvSpPr>
        <xdr:cNvPr id="16" name="CaixaDeTexto 15"/>
        <xdr:cNvSpPr txBox="1"/>
      </xdr:nvSpPr>
      <xdr:spPr>
        <a:xfrm>
          <a:off x="12667493" y="3295061"/>
          <a:ext cx="1932940" cy="737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173119</xdr:colOff>
      <xdr:row>12</xdr:row>
      <xdr:rowOff>65207</xdr:rowOff>
    </xdr:from>
    <xdr:to>
      <xdr:col>13</xdr:col>
      <xdr:colOff>196286</xdr:colOff>
      <xdr:row>27</xdr:row>
      <xdr:rowOff>3374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359848</xdr:colOff>
      <xdr:row>12</xdr:row>
      <xdr:rowOff>380018</xdr:rowOff>
    </xdr:from>
    <xdr:to>
      <xdr:col>12</xdr:col>
      <xdr:colOff>111329</xdr:colOff>
      <xdr:row>14</xdr:row>
      <xdr:rowOff>150586</xdr:rowOff>
    </xdr:to>
    <xdr:sp macro="" textlink="">
      <xdr:nvSpPr>
        <xdr:cNvPr id="3" name="CaixaDeTexto 2"/>
        <xdr:cNvSpPr txBox="1"/>
      </xdr:nvSpPr>
      <xdr:spPr>
        <a:xfrm>
          <a:off x="7948098" y="3078768"/>
          <a:ext cx="1592981" cy="913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Avaliação final</a:t>
          </a:r>
          <a:endParaRPr lang="pt-BR" sz="1100" b="1"/>
        </a:p>
      </xdr:txBody>
    </xdr:sp>
    <xdr:clientData/>
  </xdr:twoCellAnchor>
  <xdr:twoCellAnchor>
    <xdr:from>
      <xdr:col>9</xdr:col>
      <xdr:colOff>166004</xdr:colOff>
      <xdr:row>27</xdr:row>
      <xdr:rowOff>421518</xdr:rowOff>
    </xdr:from>
    <xdr:to>
      <xdr:col>17</xdr:col>
      <xdr:colOff>52916</xdr:colOff>
      <xdr:row>38</xdr:row>
      <xdr:rowOff>42333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40</xdr:row>
      <xdr:rowOff>24493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40</xdr:row>
      <xdr:rowOff>24493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package" Target="../embeddings/Word_2007_Document1.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
  <sheetViews>
    <sheetView zoomScale="80" zoomScaleNormal="80" workbookViewId="0"/>
  </sheetViews>
  <sheetFormatPr defaultColWidth="9.140625" defaultRowHeight="15" x14ac:dyDescent="0.25"/>
  <cols>
    <col min="1" max="16384" width="9.140625" style="4"/>
  </cols>
  <sheetData>
    <row r="1" spans="1:26" s="57" customFormat="1" ht="53.25" customHeight="1" x14ac:dyDescent="0.35">
      <c r="B1" s="58"/>
      <c r="C1" s="58" t="s">
        <v>87</v>
      </c>
      <c r="D1" s="58"/>
      <c r="E1" s="58"/>
      <c r="F1" s="58"/>
      <c r="G1" s="58"/>
      <c r="H1" s="58"/>
      <c r="I1" s="58"/>
      <c r="J1" s="58"/>
      <c r="K1" s="58"/>
      <c r="L1" s="58"/>
      <c r="M1" s="58"/>
      <c r="N1" s="58"/>
      <c r="O1" s="58"/>
      <c r="P1" s="58"/>
      <c r="Q1" s="58"/>
      <c r="R1" s="58"/>
      <c r="S1" s="58"/>
      <c r="T1" s="58"/>
      <c r="U1" s="58"/>
      <c r="V1" s="58"/>
      <c r="W1" s="58"/>
      <c r="X1" s="58"/>
      <c r="Y1" s="58"/>
      <c r="Z1" s="58"/>
    </row>
    <row r="2" spans="1:26" s="61" customFormat="1" ht="6" customHeight="1" x14ac:dyDescent="0.25">
      <c r="A2" s="59"/>
      <c r="B2" s="59"/>
      <c r="C2" s="59"/>
      <c r="D2" s="59"/>
      <c r="E2" s="59"/>
      <c r="F2" s="59"/>
      <c r="G2" s="59"/>
      <c r="H2" s="60"/>
      <c r="I2" s="60"/>
      <c r="J2" s="60"/>
      <c r="K2" s="60"/>
      <c r="L2" s="60"/>
      <c r="M2" s="60"/>
      <c r="N2" s="59"/>
      <c r="O2" s="59"/>
      <c r="P2" s="59"/>
    </row>
    <row r="3" spans="1:26" s="61" customFormat="1" ht="12.75" x14ac:dyDescent="0.2"/>
    <row r="4" spans="1:26" s="61" customFormat="1" ht="22.5" customHeight="1" x14ac:dyDescent="0.2"/>
    <row r="5" spans="1:26" s="61" customFormat="1" ht="18.75" x14ac:dyDescent="0.3">
      <c r="A5" s="62" t="s">
        <v>88</v>
      </c>
      <c r="B5" s="62"/>
      <c r="C5" s="62"/>
    </row>
    <row r="6" spans="1:26" s="61" customFormat="1" ht="12.75" x14ac:dyDescent="0.2"/>
    <row r="7" spans="1:26" s="61" customFormat="1" ht="12.75" x14ac:dyDescent="0.2"/>
    <row r="8" spans="1:26" s="61" customFormat="1" ht="12.75" x14ac:dyDescent="0.2"/>
    <row r="9" spans="1:26" s="61" customFormat="1" ht="12.75" x14ac:dyDescent="0.2"/>
    <row r="10" spans="1:26" s="61" customFormat="1" ht="12.75" x14ac:dyDescent="0.2"/>
    <row r="11" spans="1:26" s="61" customFormat="1" ht="12.75" x14ac:dyDescent="0.2"/>
    <row r="12" spans="1:26" s="61" customFormat="1" ht="12.75" x14ac:dyDescent="0.2"/>
    <row r="13" spans="1:26" s="61" customFormat="1" ht="12.75" x14ac:dyDescent="0.2"/>
    <row r="14" spans="1:26" s="61" customFormat="1" ht="12.75" x14ac:dyDescent="0.2"/>
    <row r="15" spans="1:26" s="61" customFormat="1" ht="12.75" x14ac:dyDescent="0.2"/>
    <row r="16" spans="1:26" s="61" customFormat="1" ht="12.75" x14ac:dyDescent="0.2"/>
    <row r="17" spans="11:18" s="61" customFormat="1" ht="12.75" x14ac:dyDescent="0.2"/>
    <row r="18" spans="11:18" s="61" customFormat="1" ht="12.75" x14ac:dyDescent="0.2"/>
    <row r="19" spans="11:18" s="61" customFormat="1" ht="12.75" x14ac:dyDescent="0.2"/>
    <row r="20" spans="11:18" s="61" customFormat="1" ht="12.75" x14ac:dyDescent="0.2"/>
    <row r="21" spans="11:18" s="61" customFormat="1" ht="12.75" x14ac:dyDescent="0.2"/>
    <row r="22" spans="11:18" s="61" customFormat="1" ht="12.75" x14ac:dyDescent="0.2"/>
    <row r="23" spans="11:18" s="61" customFormat="1" ht="12.75" x14ac:dyDescent="0.2"/>
    <row r="24" spans="11:18" s="61" customFormat="1" ht="12.75" x14ac:dyDescent="0.2"/>
    <row r="25" spans="11:18" s="61" customFormat="1" ht="12.75" x14ac:dyDescent="0.2"/>
    <row r="26" spans="11:18" s="61" customFormat="1" ht="12.75" x14ac:dyDescent="0.2">
      <c r="K26" s="63"/>
      <c r="R26" s="63" t="s">
        <v>89</v>
      </c>
    </row>
    <row r="27" spans="11:18" s="61" customFormat="1" ht="12.75" x14ac:dyDescent="0.2"/>
    <row r="28" spans="11:18" s="61" customFormat="1" ht="12.75" x14ac:dyDescent="0.2"/>
    <row r="29" spans="11:18" s="61" customFormat="1" ht="12.75" x14ac:dyDescent="0.2"/>
    <row r="30" spans="11:18" s="61" customFormat="1" ht="12.75" x14ac:dyDescent="0.2"/>
    <row r="31" spans="11:18" s="61" customFormat="1" ht="12.75" x14ac:dyDescent="0.2"/>
    <row r="32" spans="11:18" s="61" customFormat="1" ht="12.75" x14ac:dyDescent="0.2"/>
    <row r="33" s="61" customFormat="1" ht="12.75" x14ac:dyDescent="0.2"/>
  </sheetData>
  <hyperlinks>
    <hyperlink ref="R26" r:id="rId1"/>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4"/>
  <sheetViews>
    <sheetView showGridLines="0" topLeftCell="A7" zoomScale="85" zoomScaleNormal="85" workbookViewId="0"/>
  </sheetViews>
  <sheetFormatPr defaultRowHeight="15" x14ac:dyDescent="0.25"/>
  <cols>
    <col min="2" max="2" width="8.85546875" customWidth="1"/>
  </cols>
  <sheetData>
    <row r="1" spans="1:18" s="2" customFormat="1" x14ac:dyDescent="0.25">
      <c r="A1" s="3" t="s">
        <v>86</v>
      </c>
      <c r="I1" s="16"/>
      <c r="J1" s="16"/>
      <c r="K1" s="16"/>
      <c r="L1" s="16"/>
      <c r="M1" s="16"/>
      <c r="R1" s="16"/>
    </row>
    <row r="39" spans="17:20" x14ac:dyDescent="0.25">
      <c r="Q39" s="73"/>
    </row>
    <row r="40" spans="17:20" ht="14.45" customHeight="1" x14ac:dyDescent="0.25">
      <c r="Q40" s="307"/>
      <c r="R40" s="307"/>
      <c r="S40" s="307"/>
      <c r="T40" s="307"/>
    </row>
    <row r="41" spans="17:20" x14ac:dyDescent="0.25">
      <c r="Q41" s="307"/>
      <c r="R41" s="307"/>
      <c r="S41" s="307"/>
      <c r="T41" s="307"/>
    </row>
    <row r="42" spans="17:20" x14ac:dyDescent="0.25">
      <c r="Q42" s="307"/>
      <c r="R42" s="307"/>
      <c r="S42" s="307"/>
      <c r="T42" s="307"/>
    </row>
    <row r="43" spans="17:20" x14ac:dyDescent="0.25">
      <c r="Q43" s="307"/>
      <c r="R43" s="307"/>
      <c r="S43" s="307"/>
      <c r="T43" s="307"/>
    </row>
    <row r="44" spans="17:20" x14ac:dyDescent="0.25">
      <c r="Q44" s="307"/>
      <c r="R44" s="307"/>
      <c r="S44" s="307"/>
      <c r="T44" s="307"/>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mc:AlternateContent xmlns:mc="http://schemas.openxmlformats.org/markup-compatibility/2006">
      <mc:Choice Requires="x14">
        <oleObject progId="Word.Document.12" shapeId="11275" r:id="rId4">
          <objectPr defaultSize="0" autoPict="0" r:id="rId5">
            <anchor moveWithCells="1">
              <from>
                <xdr:col>0</xdr:col>
                <xdr:colOff>457200</xdr:colOff>
                <xdr:row>55</xdr:row>
                <xdr:rowOff>76200</xdr:rowOff>
              </from>
              <to>
                <xdr:col>15</xdr:col>
                <xdr:colOff>19050</xdr:colOff>
                <xdr:row>93</xdr:row>
                <xdr:rowOff>95250</xdr:rowOff>
              </to>
            </anchor>
          </objectPr>
        </oleObject>
      </mc:Choice>
      <mc:Fallback>
        <oleObject progId="Word.Document.12" shapeId="1127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5"/>
  <sheetViews>
    <sheetView showGridLines="0" tabSelected="1" zoomScale="60" zoomScaleNormal="60" workbookViewId="0">
      <pane xSplit="2" topLeftCell="C1" activePane="topRight" state="frozen"/>
      <selection activeCell="Q10" sqref="Q10"/>
      <selection pane="topRight" activeCell="B11" sqref="B11:F11"/>
    </sheetView>
  </sheetViews>
  <sheetFormatPr defaultColWidth="8.85546875" defaultRowHeight="15" x14ac:dyDescent="0.25"/>
  <cols>
    <col min="1" max="1" width="35.28515625" style="206" customWidth="1"/>
    <col min="2" max="2" width="38" style="206" customWidth="1"/>
    <col min="3" max="3" width="18.7109375" style="206" customWidth="1"/>
    <col min="4" max="4" width="19.42578125" style="206" customWidth="1"/>
    <col min="5" max="5" width="25.7109375" style="206" customWidth="1"/>
    <col min="6" max="7" width="27.5703125" style="206" customWidth="1"/>
    <col min="8" max="8" width="27.7109375" style="206" bestFit="1" customWidth="1"/>
    <col min="9" max="14" width="26.7109375" style="237" customWidth="1"/>
    <col min="15" max="15" width="76" style="206" customWidth="1"/>
    <col min="16" max="16" width="75" style="206" customWidth="1"/>
    <col min="17" max="17" width="45.140625" style="206" customWidth="1"/>
    <col min="18" max="19" width="26.7109375" style="206" customWidth="1"/>
    <col min="20" max="21" width="28.85546875" style="206" customWidth="1"/>
    <col min="22" max="23" width="18.7109375" style="206" customWidth="1"/>
    <col min="24" max="24" width="21.28515625" style="206" customWidth="1"/>
    <col min="25" max="25" width="18.7109375" style="206" customWidth="1"/>
    <col min="26" max="26" width="24.85546875" style="206" customWidth="1"/>
    <col min="27" max="27" width="22.7109375" style="206" customWidth="1"/>
    <col min="28" max="31" width="8.85546875" style="206"/>
    <col min="32" max="32" width="0" style="206" hidden="1" customWidth="1"/>
    <col min="33" max="16384" width="8.85546875" style="206"/>
  </cols>
  <sheetData>
    <row r="1" spans="1:32" s="231" customFormat="1" x14ac:dyDescent="0.25">
      <c r="A1" s="230" t="s">
        <v>0</v>
      </c>
      <c r="I1" s="232"/>
      <c r="J1" s="232"/>
      <c r="K1" s="232"/>
      <c r="L1" s="232"/>
      <c r="M1" s="232"/>
      <c r="N1" s="232"/>
    </row>
    <row r="2" spans="1:32" s="233" customFormat="1" ht="4.1500000000000004" customHeight="1" x14ac:dyDescent="0.25">
      <c r="I2" s="234"/>
      <c r="J2" s="234"/>
      <c r="K2" s="234"/>
      <c r="L2" s="234"/>
      <c r="M2" s="234"/>
      <c r="N2" s="234"/>
    </row>
    <row r="3" spans="1:32" s="236" customFormat="1" ht="15.75" thickBot="1" x14ac:dyDescent="0.3">
      <c r="A3" s="106" t="s">
        <v>585</v>
      </c>
      <c r="B3" s="235"/>
      <c r="C3" s="235"/>
      <c r="D3" s="235"/>
      <c r="E3" s="235"/>
      <c r="F3" s="235"/>
      <c r="G3" s="235"/>
      <c r="H3" s="235"/>
      <c r="I3" s="235"/>
      <c r="J3" s="235"/>
      <c r="K3" s="235"/>
      <c r="L3" s="235"/>
      <c r="M3" s="235"/>
      <c r="O3" s="235"/>
      <c r="P3" s="235"/>
      <c r="Q3" s="235"/>
    </row>
    <row r="4" spans="1:32" ht="15.75" thickTop="1" x14ac:dyDescent="0.25"/>
    <row r="5" spans="1:32" ht="74.25" customHeight="1" thickBot="1" x14ac:dyDescent="0.3">
      <c r="A5" s="202" t="s">
        <v>2</v>
      </c>
      <c r="B5" s="202"/>
      <c r="C5" s="203"/>
      <c r="D5" s="308" t="s">
        <v>586</v>
      </c>
      <c r="E5" s="309"/>
      <c r="F5" s="309"/>
      <c r="G5" s="309"/>
      <c r="H5" s="309"/>
      <c r="I5" s="204"/>
      <c r="J5" s="204"/>
      <c r="K5" s="204"/>
      <c r="L5" s="204"/>
      <c r="M5" s="205"/>
      <c r="N5" s="206"/>
    </row>
    <row r="6" spans="1:32" ht="15.75" thickTop="1" x14ac:dyDescent="0.25"/>
    <row r="7" spans="1:32" ht="15.75" thickBot="1" x14ac:dyDescent="0.3">
      <c r="A7" s="202" t="s">
        <v>3</v>
      </c>
      <c r="B7" s="202"/>
      <c r="C7" s="203"/>
      <c r="D7" s="238">
        <v>41225</v>
      </c>
      <c r="E7" s="239"/>
      <c r="F7" s="239"/>
      <c r="G7" s="240"/>
      <c r="H7" s="237"/>
      <c r="AF7" s="206" t="s">
        <v>95</v>
      </c>
    </row>
    <row r="8" spans="1:32" ht="15.75" thickTop="1" x14ac:dyDescent="0.25">
      <c r="AF8" s="241" t="s">
        <v>96</v>
      </c>
    </row>
    <row r="9" spans="1:32" s="102" customFormat="1" ht="16.5" thickBot="1" x14ac:dyDescent="0.3">
      <c r="A9" s="255" t="s">
        <v>13</v>
      </c>
      <c r="B9" s="256"/>
      <c r="C9" s="256"/>
      <c r="D9" s="256"/>
      <c r="E9" s="256"/>
      <c r="F9" s="256"/>
      <c r="G9" s="256"/>
      <c r="H9" s="257"/>
      <c r="I9" s="313" t="s">
        <v>90</v>
      </c>
      <c r="J9" s="314"/>
      <c r="K9" s="314"/>
      <c r="L9" s="314"/>
      <c r="M9" s="314"/>
      <c r="N9" s="314"/>
      <c r="O9" s="314"/>
      <c r="P9" s="314"/>
      <c r="Q9" s="314"/>
      <c r="R9" s="315"/>
      <c r="S9" s="254"/>
      <c r="T9" s="316" t="s">
        <v>32</v>
      </c>
      <c r="U9" s="317"/>
      <c r="V9" s="317"/>
      <c r="W9" s="317"/>
      <c r="X9" s="317"/>
      <c r="Y9" s="317"/>
      <c r="Z9" s="317"/>
      <c r="AA9" s="318"/>
    </row>
    <row r="10" spans="1:32" s="102" customFormat="1" ht="64.5" thickTop="1" thickBot="1" x14ac:dyDescent="0.3">
      <c r="A10" s="140" t="s">
        <v>5</v>
      </c>
      <c r="B10" s="140" t="s">
        <v>6</v>
      </c>
      <c r="C10" s="140" t="s">
        <v>7</v>
      </c>
      <c r="D10" s="140" t="s">
        <v>11</v>
      </c>
      <c r="E10" s="140" t="s">
        <v>12</v>
      </c>
      <c r="F10" s="141" t="s">
        <v>8</v>
      </c>
      <c r="G10" s="141" t="s">
        <v>10</v>
      </c>
      <c r="H10" s="141" t="s">
        <v>93</v>
      </c>
      <c r="I10" s="107" t="s">
        <v>14</v>
      </c>
      <c r="J10" s="108" t="s">
        <v>15</v>
      </c>
      <c r="K10" s="109" t="s">
        <v>16</v>
      </c>
      <c r="L10" s="110" t="s">
        <v>17</v>
      </c>
      <c r="M10" s="111" t="s">
        <v>18</v>
      </c>
      <c r="N10" s="125" t="s">
        <v>19</v>
      </c>
      <c r="O10" s="142" t="s">
        <v>20</v>
      </c>
      <c r="P10" s="142" t="s">
        <v>21</v>
      </c>
      <c r="Q10" s="142" t="s">
        <v>22</v>
      </c>
      <c r="R10" s="142" t="s">
        <v>23</v>
      </c>
      <c r="S10" s="142" t="s">
        <v>91</v>
      </c>
      <c r="T10" s="143" t="s">
        <v>24</v>
      </c>
      <c r="U10" s="144" t="s">
        <v>25</v>
      </c>
      <c r="V10" s="144" t="s">
        <v>26</v>
      </c>
      <c r="W10" s="144" t="s">
        <v>27</v>
      </c>
      <c r="X10" s="144" t="s">
        <v>28</v>
      </c>
      <c r="Y10" s="144" t="s">
        <v>29</v>
      </c>
      <c r="Z10" s="144" t="s">
        <v>30</v>
      </c>
      <c r="AA10" s="144" t="s">
        <v>31</v>
      </c>
    </row>
    <row r="11" spans="1:32" ht="225.75" thickTop="1" x14ac:dyDescent="0.25">
      <c r="A11" s="319" t="s">
        <v>335</v>
      </c>
      <c r="B11" s="207" t="s">
        <v>105</v>
      </c>
      <c r="C11" s="104" t="s">
        <v>106</v>
      </c>
      <c r="D11" s="208">
        <v>40544</v>
      </c>
      <c r="E11" s="208">
        <v>40695</v>
      </c>
      <c r="F11" s="104" t="s">
        <v>107</v>
      </c>
      <c r="G11" s="104" t="s">
        <v>108</v>
      </c>
      <c r="H11" s="209">
        <v>500000</v>
      </c>
      <c r="I11" s="146"/>
      <c r="J11" s="146"/>
      <c r="K11" s="146" t="s">
        <v>92</v>
      </c>
      <c r="L11" s="146"/>
      <c r="M11" s="146"/>
      <c r="N11" s="146"/>
      <c r="O11" s="145" t="s">
        <v>343</v>
      </c>
      <c r="P11" s="103" t="s">
        <v>344</v>
      </c>
      <c r="Q11" s="103" t="s">
        <v>345</v>
      </c>
      <c r="R11" s="146" t="s">
        <v>346</v>
      </c>
      <c r="S11" s="146"/>
      <c r="T11" s="207" t="s">
        <v>457</v>
      </c>
      <c r="U11" s="146"/>
      <c r="V11" s="146"/>
      <c r="W11" s="146"/>
      <c r="X11" s="146"/>
      <c r="Y11" s="146"/>
      <c r="Z11" s="104" t="s">
        <v>563</v>
      </c>
      <c r="AA11" s="207" t="s">
        <v>458</v>
      </c>
    </row>
    <row r="12" spans="1:32" ht="165" x14ac:dyDescent="0.25">
      <c r="A12" s="312"/>
      <c r="B12" s="207" t="s">
        <v>109</v>
      </c>
      <c r="C12" s="104" t="s">
        <v>110</v>
      </c>
      <c r="D12" s="208">
        <v>40544</v>
      </c>
      <c r="E12" s="208" t="s">
        <v>111</v>
      </c>
      <c r="F12" s="104" t="s">
        <v>107</v>
      </c>
      <c r="G12" s="104" t="s">
        <v>108</v>
      </c>
      <c r="H12" s="209">
        <v>5000000</v>
      </c>
      <c r="I12" s="146"/>
      <c r="J12" s="146"/>
      <c r="K12" s="146"/>
      <c r="L12" s="146" t="s">
        <v>92</v>
      </c>
      <c r="M12" s="146"/>
      <c r="N12" s="152"/>
      <c r="O12" s="103" t="s">
        <v>347</v>
      </c>
      <c r="P12" s="103" t="s">
        <v>348</v>
      </c>
      <c r="Q12" s="146"/>
      <c r="R12" s="146" t="s">
        <v>346</v>
      </c>
      <c r="S12" s="147"/>
      <c r="T12" s="146"/>
      <c r="U12" s="146"/>
      <c r="V12" s="146"/>
      <c r="W12" s="146"/>
      <c r="X12" s="146"/>
      <c r="Y12" s="146"/>
      <c r="Z12" s="103" t="s">
        <v>459</v>
      </c>
      <c r="AA12" s="146"/>
    </row>
    <row r="13" spans="1:32" ht="90" x14ac:dyDescent="0.25">
      <c r="A13" s="312"/>
      <c r="B13" s="104" t="s">
        <v>112</v>
      </c>
      <c r="C13" s="104" t="s">
        <v>113</v>
      </c>
      <c r="D13" s="208">
        <v>40544</v>
      </c>
      <c r="E13" s="208" t="s">
        <v>111</v>
      </c>
      <c r="F13" s="104" t="s">
        <v>115</v>
      </c>
      <c r="G13" s="104" t="s">
        <v>116</v>
      </c>
      <c r="H13" s="209" t="s">
        <v>114</v>
      </c>
      <c r="I13" s="146"/>
      <c r="J13" s="146" t="s">
        <v>33</v>
      </c>
      <c r="K13" s="146"/>
      <c r="L13" s="146"/>
      <c r="M13" s="146"/>
      <c r="N13" s="152"/>
      <c r="O13" s="146"/>
      <c r="P13" s="146"/>
      <c r="Q13" s="146"/>
      <c r="R13" s="146"/>
      <c r="S13" s="147"/>
      <c r="T13" s="104" t="s">
        <v>112</v>
      </c>
      <c r="U13" s="146"/>
      <c r="V13" s="146"/>
      <c r="W13" s="146"/>
      <c r="X13" s="104" t="s">
        <v>460</v>
      </c>
      <c r="Y13" s="146"/>
      <c r="Z13" s="146"/>
      <c r="AA13" s="146"/>
    </row>
    <row r="14" spans="1:32" ht="206.25" x14ac:dyDescent="0.25">
      <c r="A14" s="312"/>
      <c r="B14" s="210" t="s">
        <v>117</v>
      </c>
      <c r="C14" s="104" t="s">
        <v>118</v>
      </c>
      <c r="D14" s="208">
        <v>40544</v>
      </c>
      <c r="E14" s="208" t="s">
        <v>111</v>
      </c>
      <c r="F14" s="147" t="s">
        <v>107</v>
      </c>
      <c r="G14" s="104" t="s">
        <v>119</v>
      </c>
      <c r="H14" s="209">
        <v>250000</v>
      </c>
      <c r="I14" s="146"/>
      <c r="J14" s="146"/>
      <c r="K14" s="146"/>
      <c r="L14" s="146" t="s">
        <v>92</v>
      </c>
      <c r="M14" s="146"/>
      <c r="N14" s="152"/>
      <c r="O14" s="103" t="s">
        <v>349</v>
      </c>
      <c r="P14" s="103" t="s">
        <v>350</v>
      </c>
      <c r="Q14" s="146"/>
      <c r="R14" s="146" t="s">
        <v>346</v>
      </c>
      <c r="S14" s="147"/>
      <c r="T14" s="210" t="s">
        <v>117</v>
      </c>
      <c r="U14" s="146"/>
      <c r="V14" s="146"/>
      <c r="W14" s="211">
        <v>41609</v>
      </c>
      <c r="X14" s="146"/>
      <c r="Y14" s="146"/>
      <c r="Z14" s="104" t="s">
        <v>461</v>
      </c>
      <c r="AA14" s="146"/>
    </row>
    <row r="15" spans="1:32" ht="150" x14ac:dyDescent="0.25">
      <c r="A15" s="312"/>
      <c r="B15" s="104" t="s">
        <v>120</v>
      </c>
      <c r="C15" s="104" t="s">
        <v>121</v>
      </c>
      <c r="D15" s="208">
        <v>40544</v>
      </c>
      <c r="E15" s="208" t="s">
        <v>111</v>
      </c>
      <c r="F15" s="147" t="s">
        <v>107</v>
      </c>
      <c r="G15" s="104" t="s">
        <v>122</v>
      </c>
      <c r="H15" s="209">
        <v>50000</v>
      </c>
      <c r="I15" s="146"/>
      <c r="J15" s="146"/>
      <c r="K15" s="146"/>
      <c r="L15" s="146" t="s">
        <v>92</v>
      </c>
      <c r="M15" s="146"/>
      <c r="N15" s="152" t="s">
        <v>95</v>
      </c>
      <c r="O15" s="146"/>
      <c r="P15" s="146"/>
      <c r="Q15" s="103" t="s">
        <v>564</v>
      </c>
      <c r="R15" s="146"/>
      <c r="S15" s="147"/>
      <c r="T15" s="210" t="s">
        <v>462</v>
      </c>
      <c r="U15" s="146"/>
      <c r="V15" s="146"/>
      <c r="W15" s="146"/>
      <c r="X15" s="146"/>
      <c r="Y15" s="146"/>
      <c r="Z15" s="146"/>
      <c r="AA15" s="146"/>
    </row>
    <row r="16" spans="1:32" ht="75" x14ac:dyDescent="0.25">
      <c r="A16" s="312"/>
      <c r="B16" s="104" t="s">
        <v>123</v>
      </c>
      <c r="C16" s="104" t="s">
        <v>124</v>
      </c>
      <c r="D16" s="208">
        <v>40544</v>
      </c>
      <c r="E16" s="208">
        <v>42339</v>
      </c>
      <c r="F16" s="147" t="s">
        <v>125</v>
      </c>
      <c r="G16" s="104" t="s">
        <v>126</v>
      </c>
      <c r="H16" s="209">
        <v>500000</v>
      </c>
      <c r="I16" s="146"/>
      <c r="J16" s="146" t="s">
        <v>92</v>
      </c>
      <c r="K16" s="146"/>
      <c r="L16" s="146"/>
      <c r="M16" s="146"/>
      <c r="N16" s="152"/>
      <c r="O16" s="146"/>
      <c r="P16" s="146"/>
      <c r="Q16" s="146"/>
      <c r="R16" s="146"/>
      <c r="S16" s="147"/>
      <c r="T16" s="104" t="s">
        <v>123</v>
      </c>
      <c r="U16" s="104" t="s">
        <v>124</v>
      </c>
      <c r="V16" s="146"/>
      <c r="W16" s="211">
        <v>41609</v>
      </c>
      <c r="X16" s="103" t="s">
        <v>463</v>
      </c>
      <c r="Y16" s="147"/>
      <c r="Z16" s="147"/>
      <c r="AA16" s="146"/>
    </row>
    <row r="17" spans="1:27" ht="60" x14ac:dyDescent="0.25">
      <c r="A17" s="312"/>
      <c r="B17" s="104" t="s">
        <v>127</v>
      </c>
      <c r="C17" s="104" t="s">
        <v>128</v>
      </c>
      <c r="D17" s="208">
        <v>40544</v>
      </c>
      <c r="E17" s="208">
        <v>40878</v>
      </c>
      <c r="F17" s="104" t="s">
        <v>129</v>
      </c>
      <c r="G17" s="104" t="s">
        <v>130</v>
      </c>
      <c r="H17" s="209">
        <v>150000</v>
      </c>
      <c r="I17" s="146"/>
      <c r="J17" s="146"/>
      <c r="K17" s="146"/>
      <c r="L17" s="146" t="s">
        <v>92</v>
      </c>
      <c r="M17" s="146"/>
      <c r="N17" s="152"/>
      <c r="O17" s="103" t="s">
        <v>351</v>
      </c>
      <c r="P17" s="146" t="s">
        <v>352</v>
      </c>
      <c r="Q17" s="146"/>
      <c r="R17" s="103" t="s">
        <v>353</v>
      </c>
      <c r="S17" s="147"/>
      <c r="T17" s="146"/>
      <c r="U17" s="146"/>
      <c r="V17" s="146"/>
      <c r="W17" s="211">
        <v>42339</v>
      </c>
      <c r="X17" s="146"/>
      <c r="Y17" s="146"/>
      <c r="Z17" s="146"/>
      <c r="AA17" s="146"/>
    </row>
    <row r="18" spans="1:27" ht="135" x14ac:dyDescent="0.25">
      <c r="A18" s="311"/>
      <c r="B18" s="104" t="s">
        <v>131</v>
      </c>
      <c r="C18" s="104" t="s">
        <v>132</v>
      </c>
      <c r="D18" s="208">
        <v>40544</v>
      </c>
      <c r="E18" s="208">
        <v>41974</v>
      </c>
      <c r="F18" s="104" t="s">
        <v>115</v>
      </c>
      <c r="G18" s="104" t="s">
        <v>133</v>
      </c>
      <c r="H18" s="209" t="s">
        <v>114</v>
      </c>
      <c r="I18" s="146"/>
      <c r="J18" s="146" t="s">
        <v>92</v>
      </c>
      <c r="K18" s="146"/>
      <c r="L18" s="146"/>
      <c r="M18" s="146"/>
      <c r="N18" s="152"/>
      <c r="O18" s="146"/>
      <c r="P18" s="146"/>
      <c r="Q18" s="146"/>
      <c r="R18" s="146"/>
      <c r="S18" s="147"/>
      <c r="T18" s="146"/>
      <c r="U18" s="146"/>
      <c r="V18" s="146"/>
      <c r="W18" s="146"/>
      <c r="X18" s="103" t="s">
        <v>464</v>
      </c>
      <c r="Y18" s="146"/>
      <c r="Z18" s="146"/>
      <c r="AA18" s="146"/>
    </row>
    <row r="19" spans="1:27" ht="270" x14ac:dyDescent="0.25">
      <c r="A19" s="310" t="s">
        <v>336</v>
      </c>
      <c r="B19" s="104" t="s">
        <v>134</v>
      </c>
      <c r="C19" s="104" t="s">
        <v>135</v>
      </c>
      <c r="D19" s="208">
        <v>40544</v>
      </c>
      <c r="E19" s="208">
        <v>41974</v>
      </c>
      <c r="F19" s="104" t="s">
        <v>136</v>
      </c>
      <c r="G19" s="104" t="s">
        <v>137</v>
      </c>
      <c r="H19" s="209">
        <v>500000</v>
      </c>
      <c r="I19" s="146"/>
      <c r="J19" s="146" t="s">
        <v>92</v>
      </c>
      <c r="K19" s="146"/>
      <c r="L19" s="146"/>
      <c r="M19" s="146"/>
      <c r="N19" s="152"/>
      <c r="O19" s="147"/>
      <c r="P19" s="147"/>
      <c r="Q19" s="148" t="s">
        <v>354</v>
      </c>
      <c r="R19" s="148" t="s">
        <v>355</v>
      </c>
      <c r="S19" s="147"/>
      <c r="T19" s="104" t="s">
        <v>134</v>
      </c>
      <c r="U19" s="147"/>
      <c r="V19" s="147"/>
      <c r="W19" s="208"/>
      <c r="X19" s="147"/>
      <c r="Y19" s="147"/>
      <c r="Z19" s="147"/>
      <c r="AA19" s="147"/>
    </row>
    <row r="20" spans="1:27" ht="105" x14ac:dyDescent="0.25">
      <c r="A20" s="312"/>
      <c r="B20" s="104" t="s">
        <v>138</v>
      </c>
      <c r="C20" s="104" t="s">
        <v>139</v>
      </c>
      <c r="D20" s="208">
        <v>40544</v>
      </c>
      <c r="E20" s="208">
        <v>41609</v>
      </c>
      <c r="F20" s="104" t="s">
        <v>140</v>
      </c>
      <c r="G20" s="104" t="s">
        <v>141</v>
      </c>
      <c r="H20" s="209">
        <v>100000</v>
      </c>
      <c r="I20" s="146"/>
      <c r="J20" s="146"/>
      <c r="K20" s="146"/>
      <c r="L20" s="146" t="s">
        <v>92</v>
      </c>
      <c r="M20" s="146"/>
      <c r="N20" s="152"/>
      <c r="O20" s="103" t="s">
        <v>356</v>
      </c>
      <c r="P20" s="103" t="s">
        <v>565</v>
      </c>
      <c r="Q20" s="103" t="s">
        <v>357</v>
      </c>
      <c r="R20" s="103" t="s">
        <v>358</v>
      </c>
      <c r="S20" s="147"/>
      <c r="T20" s="104" t="s">
        <v>138</v>
      </c>
      <c r="U20" s="103"/>
      <c r="V20" s="103"/>
      <c r="W20" s="103"/>
      <c r="X20" s="103"/>
      <c r="Y20" s="103"/>
      <c r="Z20" s="103"/>
      <c r="AA20" s="103" t="s">
        <v>465</v>
      </c>
    </row>
    <row r="21" spans="1:27" ht="75" x14ac:dyDescent="0.25">
      <c r="A21" s="312"/>
      <c r="B21" s="104" t="s">
        <v>142</v>
      </c>
      <c r="C21" s="104" t="s">
        <v>143</v>
      </c>
      <c r="D21" s="208">
        <v>40544</v>
      </c>
      <c r="E21" s="208">
        <v>41244</v>
      </c>
      <c r="F21" s="104" t="s">
        <v>144</v>
      </c>
      <c r="G21" s="104" t="s">
        <v>145</v>
      </c>
      <c r="H21" s="209">
        <v>10000</v>
      </c>
      <c r="I21" s="146"/>
      <c r="J21" s="146"/>
      <c r="K21" s="146"/>
      <c r="L21" s="146" t="s">
        <v>92</v>
      </c>
      <c r="M21" s="146"/>
      <c r="N21" s="152" t="s">
        <v>95</v>
      </c>
      <c r="O21" s="104" t="s">
        <v>589</v>
      </c>
      <c r="P21" s="104" t="s">
        <v>359</v>
      </c>
      <c r="Q21" s="104" t="s">
        <v>590</v>
      </c>
      <c r="R21" s="104" t="s">
        <v>591</v>
      </c>
      <c r="S21" s="147"/>
      <c r="T21" s="147" t="s">
        <v>466</v>
      </c>
      <c r="U21" s="147"/>
      <c r="V21" s="147"/>
      <c r="W21" s="147"/>
      <c r="X21" s="104" t="s">
        <v>467</v>
      </c>
      <c r="Y21" s="147"/>
      <c r="Z21" s="147"/>
      <c r="AA21" s="103" t="s">
        <v>468</v>
      </c>
    </row>
    <row r="22" spans="1:27" ht="150" x14ac:dyDescent="0.25">
      <c r="A22" s="312"/>
      <c r="B22" s="104" t="s">
        <v>146</v>
      </c>
      <c r="C22" s="104" t="s">
        <v>147</v>
      </c>
      <c r="D22" s="208">
        <v>40544</v>
      </c>
      <c r="E22" s="208">
        <v>41244</v>
      </c>
      <c r="F22" s="147" t="s">
        <v>148</v>
      </c>
      <c r="G22" s="104" t="s">
        <v>149</v>
      </c>
      <c r="H22" s="209">
        <v>15000</v>
      </c>
      <c r="I22" s="146"/>
      <c r="J22" s="146"/>
      <c r="K22" s="146" t="s">
        <v>33</v>
      </c>
      <c r="L22" s="146"/>
      <c r="M22" s="146"/>
      <c r="N22" s="152"/>
      <c r="O22" s="147"/>
      <c r="P22" s="104" t="s">
        <v>360</v>
      </c>
      <c r="Q22" s="104" t="s">
        <v>361</v>
      </c>
      <c r="R22" s="104" t="s">
        <v>362</v>
      </c>
      <c r="S22" s="147"/>
      <c r="T22" s="147"/>
      <c r="U22" s="147"/>
      <c r="V22" s="147"/>
      <c r="W22" s="208">
        <v>42339</v>
      </c>
      <c r="X22" s="147"/>
      <c r="Y22" s="147"/>
      <c r="Z22" s="104" t="s">
        <v>469</v>
      </c>
      <c r="AA22" s="104" t="s">
        <v>470</v>
      </c>
    </row>
    <row r="23" spans="1:27" ht="135" x14ac:dyDescent="0.25">
      <c r="A23" s="312"/>
      <c r="B23" s="212" t="s">
        <v>150</v>
      </c>
      <c r="C23" s="104" t="s">
        <v>151</v>
      </c>
      <c r="D23" s="208">
        <v>40544</v>
      </c>
      <c r="E23" s="208">
        <v>40878</v>
      </c>
      <c r="F23" s="147" t="s">
        <v>148</v>
      </c>
      <c r="G23" s="104" t="s">
        <v>152</v>
      </c>
      <c r="H23" s="213">
        <v>20000</v>
      </c>
      <c r="I23" s="146"/>
      <c r="J23" s="146"/>
      <c r="K23" s="146" t="s">
        <v>33</v>
      </c>
      <c r="L23" s="146"/>
      <c r="M23" s="146"/>
      <c r="N23" s="152"/>
      <c r="O23" s="147"/>
      <c r="P23" s="214" t="s">
        <v>363</v>
      </c>
      <c r="Q23" s="148" t="s">
        <v>364</v>
      </c>
      <c r="R23" s="104" t="s">
        <v>365</v>
      </c>
      <c r="S23" s="147"/>
      <c r="T23" s="147"/>
      <c r="U23" s="147"/>
      <c r="V23" s="147"/>
      <c r="W23" s="147"/>
      <c r="X23" s="147"/>
      <c r="Y23" s="147"/>
      <c r="Z23" s="104" t="s">
        <v>471</v>
      </c>
      <c r="AA23" s="104" t="s">
        <v>472</v>
      </c>
    </row>
    <row r="24" spans="1:27" ht="409.5" x14ac:dyDescent="0.25">
      <c r="A24" s="312"/>
      <c r="B24" s="104" t="s">
        <v>153</v>
      </c>
      <c r="C24" s="104" t="s">
        <v>154</v>
      </c>
      <c r="D24" s="208">
        <v>40544</v>
      </c>
      <c r="E24" s="208">
        <v>42339</v>
      </c>
      <c r="F24" s="147" t="s">
        <v>148</v>
      </c>
      <c r="G24" s="104" t="s">
        <v>155</v>
      </c>
      <c r="H24" s="209">
        <v>100000</v>
      </c>
      <c r="I24" s="146"/>
      <c r="J24" s="146"/>
      <c r="K24" s="146"/>
      <c r="L24" s="146" t="s">
        <v>92</v>
      </c>
      <c r="M24" s="146"/>
      <c r="N24" s="152"/>
      <c r="O24" s="104" t="s">
        <v>366</v>
      </c>
      <c r="P24" s="104" t="s">
        <v>367</v>
      </c>
      <c r="Q24" s="104" t="s">
        <v>368</v>
      </c>
      <c r="R24" s="104" t="s">
        <v>369</v>
      </c>
      <c r="S24" s="147"/>
      <c r="T24" s="147"/>
      <c r="U24" s="104" t="s">
        <v>566</v>
      </c>
      <c r="V24" s="147"/>
      <c r="W24" s="147"/>
      <c r="X24" s="147"/>
      <c r="Y24" s="147"/>
      <c r="Z24" s="212" t="s">
        <v>473</v>
      </c>
      <c r="AA24" s="104" t="s">
        <v>474</v>
      </c>
    </row>
    <row r="25" spans="1:27" ht="131.25" x14ac:dyDescent="0.25">
      <c r="A25" s="312"/>
      <c r="B25" s="104" t="s">
        <v>156</v>
      </c>
      <c r="C25" s="104" t="s">
        <v>157</v>
      </c>
      <c r="D25" s="208">
        <v>40544</v>
      </c>
      <c r="E25" s="147" t="s">
        <v>111</v>
      </c>
      <c r="F25" s="147" t="s">
        <v>107</v>
      </c>
      <c r="G25" s="104" t="s">
        <v>158</v>
      </c>
      <c r="H25" s="209">
        <v>100000</v>
      </c>
      <c r="I25" s="146"/>
      <c r="J25" s="146"/>
      <c r="K25" s="146"/>
      <c r="L25" s="146" t="s">
        <v>92</v>
      </c>
      <c r="M25" s="146"/>
      <c r="N25" s="152"/>
      <c r="O25" s="104" t="s">
        <v>370</v>
      </c>
      <c r="P25" s="104" t="s">
        <v>371</v>
      </c>
      <c r="Q25" s="147"/>
      <c r="R25" s="147" t="s">
        <v>346</v>
      </c>
      <c r="S25" s="147"/>
      <c r="T25" s="210" t="s">
        <v>156</v>
      </c>
      <c r="U25" s="210"/>
      <c r="V25" s="147"/>
      <c r="W25" s="208">
        <v>41609</v>
      </c>
      <c r="X25" s="147"/>
      <c r="Y25" s="147"/>
      <c r="Z25" s="147"/>
      <c r="AA25" s="210" t="s">
        <v>475</v>
      </c>
    </row>
    <row r="26" spans="1:27" ht="120.75" customHeight="1" x14ac:dyDescent="0.25">
      <c r="A26" s="312"/>
      <c r="B26" s="210" t="s">
        <v>159</v>
      </c>
      <c r="C26" s="104" t="s">
        <v>160</v>
      </c>
      <c r="D26" s="208">
        <v>40878</v>
      </c>
      <c r="E26" s="147" t="s">
        <v>111</v>
      </c>
      <c r="F26" s="147" t="s">
        <v>107</v>
      </c>
      <c r="G26" s="104" t="s">
        <v>161</v>
      </c>
      <c r="H26" s="209">
        <v>50000</v>
      </c>
      <c r="I26" s="146" t="s">
        <v>92</v>
      </c>
      <c r="J26" s="146"/>
      <c r="K26" s="146"/>
      <c r="L26" s="146"/>
      <c r="M26" s="146"/>
      <c r="N26" s="152"/>
      <c r="O26" s="147"/>
      <c r="P26" s="147"/>
      <c r="Q26" s="147"/>
      <c r="R26" s="147"/>
      <c r="S26" s="147"/>
      <c r="T26" s="210" t="s">
        <v>159</v>
      </c>
      <c r="U26" s="147"/>
      <c r="V26" s="147"/>
      <c r="W26" s="147"/>
      <c r="X26" s="147"/>
      <c r="Y26" s="147"/>
      <c r="Z26" s="147"/>
      <c r="AA26" s="147"/>
    </row>
    <row r="27" spans="1:27" ht="126" customHeight="1" x14ac:dyDescent="0.25">
      <c r="A27" s="312"/>
      <c r="B27" s="104" t="s">
        <v>162</v>
      </c>
      <c r="C27" s="104" t="s">
        <v>163</v>
      </c>
      <c r="D27" s="208">
        <v>40544</v>
      </c>
      <c r="E27" s="147" t="s">
        <v>111</v>
      </c>
      <c r="F27" s="104" t="s">
        <v>129</v>
      </c>
      <c r="G27" s="104" t="s">
        <v>164</v>
      </c>
      <c r="H27" s="209" t="s">
        <v>114</v>
      </c>
      <c r="I27" s="146"/>
      <c r="J27" s="146"/>
      <c r="K27" s="146" t="s">
        <v>92</v>
      </c>
      <c r="L27" s="146"/>
      <c r="M27" s="146"/>
      <c r="N27" s="152"/>
      <c r="O27" s="104" t="s">
        <v>372</v>
      </c>
      <c r="P27" s="104" t="s">
        <v>373</v>
      </c>
      <c r="Q27" s="104" t="s">
        <v>374</v>
      </c>
      <c r="R27" s="147" t="s">
        <v>375</v>
      </c>
      <c r="S27" s="147"/>
      <c r="T27" s="147"/>
      <c r="U27" s="147"/>
      <c r="V27" s="147"/>
      <c r="W27" s="147"/>
      <c r="X27" s="147"/>
      <c r="Y27" s="147"/>
      <c r="Z27" s="147"/>
      <c r="AA27" s="147"/>
    </row>
    <row r="28" spans="1:27" ht="105" x14ac:dyDescent="0.25">
      <c r="A28" s="312"/>
      <c r="B28" s="104" t="s">
        <v>165</v>
      </c>
      <c r="C28" s="104" t="s">
        <v>166</v>
      </c>
      <c r="D28" s="208">
        <v>40544</v>
      </c>
      <c r="E28" s="208">
        <v>41974</v>
      </c>
      <c r="F28" s="104" t="s">
        <v>115</v>
      </c>
      <c r="G28" s="104" t="s">
        <v>167</v>
      </c>
      <c r="H28" s="147" t="s">
        <v>114</v>
      </c>
      <c r="I28" s="146"/>
      <c r="J28" s="146" t="s">
        <v>92</v>
      </c>
      <c r="K28" s="146"/>
      <c r="L28" s="146"/>
      <c r="M28" s="146"/>
      <c r="N28" s="152"/>
      <c r="O28" s="147"/>
      <c r="P28" s="147"/>
      <c r="Q28" s="147"/>
      <c r="R28" s="147"/>
      <c r="S28" s="146"/>
      <c r="T28" s="104" t="s">
        <v>165</v>
      </c>
      <c r="U28" s="104" t="s">
        <v>476</v>
      </c>
      <c r="V28" s="147"/>
      <c r="W28" s="147"/>
      <c r="X28" s="104" t="s">
        <v>477</v>
      </c>
      <c r="Y28" s="147"/>
      <c r="Z28" s="147"/>
      <c r="AA28" s="147"/>
    </row>
    <row r="29" spans="1:27" ht="120" x14ac:dyDescent="0.25">
      <c r="A29" s="312"/>
      <c r="B29" s="104" t="s">
        <v>168</v>
      </c>
      <c r="C29" s="104" t="s">
        <v>169</v>
      </c>
      <c r="D29" s="215">
        <v>40544</v>
      </c>
      <c r="E29" s="104" t="s">
        <v>111</v>
      </c>
      <c r="F29" s="104" t="s">
        <v>129</v>
      </c>
      <c r="G29" s="104" t="s">
        <v>170</v>
      </c>
      <c r="H29" s="104" t="s">
        <v>114</v>
      </c>
      <c r="I29" s="146"/>
      <c r="J29" s="146"/>
      <c r="K29" s="146"/>
      <c r="L29" s="146" t="s">
        <v>92</v>
      </c>
      <c r="M29" s="146"/>
      <c r="N29" s="152"/>
      <c r="O29" s="104" t="s">
        <v>376</v>
      </c>
      <c r="P29" s="104" t="s">
        <v>377</v>
      </c>
      <c r="Q29" s="104" t="s">
        <v>378</v>
      </c>
      <c r="R29" s="147" t="s">
        <v>375</v>
      </c>
      <c r="S29" s="146"/>
      <c r="T29" s="104" t="s">
        <v>168</v>
      </c>
      <c r="U29" s="147"/>
      <c r="V29" s="147"/>
      <c r="W29" s="147"/>
      <c r="X29" s="147"/>
      <c r="Y29" s="147"/>
      <c r="Z29" s="147"/>
      <c r="AA29" s="104" t="s">
        <v>478</v>
      </c>
    </row>
    <row r="30" spans="1:27" ht="90" x14ac:dyDescent="0.25">
      <c r="A30" s="311"/>
      <c r="B30" s="103" t="s">
        <v>171</v>
      </c>
      <c r="C30" s="103" t="s">
        <v>172</v>
      </c>
      <c r="D30" s="215">
        <v>40544</v>
      </c>
      <c r="E30" s="211">
        <v>41244</v>
      </c>
      <c r="F30" s="104" t="s">
        <v>115</v>
      </c>
      <c r="G30" s="104" t="s">
        <v>170</v>
      </c>
      <c r="H30" s="147" t="s">
        <v>114</v>
      </c>
      <c r="I30" s="146"/>
      <c r="J30" s="146" t="s">
        <v>92</v>
      </c>
      <c r="K30" s="146"/>
      <c r="L30" s="146"/>
      <c r="M30" s="146"/>
      <c r="N30" s="152"/>
      <c r="O30" s="146"/>
      <c r="P30" s="146"/>
      <c r="Q30" s="146"/>
      <c r="R30" s="146"/>
      <c r="S30" s="146"/>
      <c r="T30" s="103" t="s">
        <v>171</v>
      </c>
      <c r="U30" s="146"/>
      <c r="V30" s="146"/>
      <c r="W30" s="146"/>
      <c r="X30" s="104" t="s">
        <v>477</v>
      </c>
      <c r="Y30" s="146"/>
      <c r="Z30" s="146"/>
      <c r="AA30" s="104" t="s">
        <v>478</v>
      </c>
    </row>
    <row r="31" spans="1:27" ht="90" customHeight="1" x14ac:dyDescent="0.25">
      <c r="A31" s="310" t="s">
        <v>337</v>
      </c>
      <c r="B31" s="104" t="s">
        <v>173</v>
      </c>
      <c r="C31" s="104" t="s">
        <v>174</v>
      </c>
      <c r="D31" s="215">
        <v>40544</v>
      </c>
      <c r="E31" s="211">
        <v>41244</v>
      </c>
      <c r="F31" s="104" t="s">
        <v>129</v>
      </c>
      <c r="G31" s="104" t="s">
        <v>175</v>
      </c>
      <c r="H31" s="209">
        <v>150000</v>
      </c>
      <c r="I31" s="146"/>
      <c r="J31" s="146"/>
      <c r="K31" s="146"/>
      <c r="L31" s="146" t="s">
        <v>92</v>
      </c>
      <c r="M31" s="146"/>
      <c r="N31" s="152"/>
      <c r="O31" s="104" t="s">
        <v>379</v>
      </c>
      <c r="P31" s="104" t="s">
        <v>380</v>
      </c>
      <c r="Q31" s="104" t="s">
        <v>381</v>
      </c>
      <c r="R31" s="104" t="s">
        <v>375</v>
      </c>
      <c r="S31" s="146"/>
      <c r="T31" s="147"/>
      <c r="U31" s="147"/>
      <c r="V31" s="147"/>
      <c r="W31" s="208">
        <v>41609</v>
      </c>
      <c r="X31" s="147"/>
      <c r="Y31" s="147"/>
      <c r="Z31" s="147"/>
      <c r="AA31" s="147" t="s">
        <v>479</v>
      </c>
    </row>
    <row r="32" spans="1:27" ht="105" x14ac:dyDescent="0.25">
      <c r="A32" s="312"/>
      <c r="B32" s="104" t="s">
        <v>176</v>
      </c>
      <c r="C32" s="104" t="s">
        <v>177</v>
      </c>
      <c r="D32" s="215">
        <v>40544</v>
      </c>
      <c r="E32" s="211">
        <v>41244</v>
      </c>
      <c r="F32" s="104" t="s">
        <v>129</v>
      </c>
      <c r="G32" s="147" t="s">
        <v>178</v>
      </c>
      <c r="H32" s="209">
        <v>75000</v>
      </c>
      <c r="I32" s="146"/>
      <c r="J32" s="146"/>
      <c r="K32" s="146" t="s">
        <v>92</v>
      </c>
      <c r="L32" s="146"/>
      <c r="M32" s="146"/>
      <c r="N32" s="152"/>
      <c r="O32" s="104" t="s">
        <v>382</v>
      </c>
      <c r="P32" s="147"/>
      <c r="Q32" s="147"/>
      <c r="R32" s="147"/>
      <c r="S32" s="146"/>
      <c r="T32" s="147"/>
      <c r="U32" s="147"/>
      <c r="V32" s="147"/>
      <c r="W32" s="208">
        <v>42339</v>
      </c>
      <c r="X32" s="147"/>
      <c r="Y32" s="147"/>
      <c r="Z32" s="147"/>
      <c r="AA32" s="147"/>
    </row>
    <row r="33" spans="1:27" ht="90" x14ac:dyDescent="0.25">
      <c r="A33" s="312"/>
      <c r="B33" s="104" t="s">
        <v>179</v>
      </c>
      <c r="C33" s="147" t="s">
        <v>180</v>
      </c>
      <c r="D33" s="208">
        <v>40544</v>
      </c>
      <c r="E33" s="208">
        <v>40695</v>
      </c>
      <c r="F33" s="104" t="s">
        <v>129</v>
      </c>
      <c r="G33" s="104" t="s">
        <v>181</v>
      </c>
      <c r="H33" s="147" t="s">
        <v>114</v>
      </c>
      <c r="I33" s="146"/>
      <c r="J33" s="146" t="s">
        <v>92</v>
      </c>
      <c r="K33" s="146"/>
      <c r="L33" s="146"/>
      <c r="M33" s="146"/>
      <c r="N33" s="152"/>
      <c r="O33" s="147"/>
      <c r="P33" s="147"/>
      <c r="Q33" s="104" t="s">
        <v>383</v>
      </c>
      <c r="R33" s="147"/>
      <c r="S33" s="146"/>
      <c r="T33" s="104" t="s">
        <v>179</v>
      </c>
      <c r="U33" s="147"/>
      <c r="V33" s="147"/>
      <c r="W33" s="147"/>
      <c r="X33" s="147"/>
      <c r="Y33" s="147"/>
      <c r="Z33" s="147"/>
      <c r="AA33" s="147"/>
    </row>
    <row r="34" spans="1:27" ht="135" x14ac:dyDescent="0.25">
      <c r="A34" s="312"/>
      <c r="B34" s="104" t="s">
        <v>182</v>
      </c>
      <c r="C34" s="104" t="s">
        <v>183</v>
      </c>
      <c r="D34" s="208">
        <v>40544</v>
      </c>
      <c r="E34" s="208">
        <v>40878</v>
      </c>
      <c r="F34" s="104" t="s">
        <v>184</v>
      </c>
      <c r="G34" s="104" t="s">
        <v>185</v>
      </c>
      <c r="H34" s="209">
        <v>25000</v>
      </c>
      <c r="I34" s="146"/>
      <c r="J34" s="146"/>
      <c r="K34" s="146"/>
      <c r="L34" s="146" t="s">
        <v>92</v>
      </c>
      <c r="M34" s="146"/>
      <c r="N34" s="152"/>
      <c r="O34" s="104" t="s">
        <v>592</v>
      </c>
      <c r="P34" s="104" t="s">
        <v>384</v>
      </c>
      <c r="Q34" s="104" t="s">
        <v>385</v>
      </c>
      <c r="R34" s="104" t="s">
        <v>375</v>
      </c>
      <c r="S34" s="146"/>
      <c r="T34" s="147"/>
      <c r="U34" s="147"/>
      <c r="V34" s="147"/>
      <c r="W34" s="208">
        <v>41244</v>
      </c>
      <c r="X34" s="147"/>
      <c r="Y34" s="147"/>
      <c r="Z34" s="147"/>
      <c r="AA34" s="147"/>
    </row>
    <row r="35" spans="1:27" ht="60" x14ac:dyDescent="0.25">
      <c r="A35" s="312"/>
      <c r="B35" s="104" t="s">
        <v>186</v>
      </c>
      <c r="C35" s="147" t="s">
        <v>187</v>
      </c>
      <c r="D35" s="208">
        <v>40544</v>
      </c>
      <c r="E35" s="208">
        <v>41244</v>
      </c>
      <c r="F35" s="104" t="s">
        <v>129</v>
      </c>
      <c r="G35" s="104" t="s">
        <v>188</v>
      </c>
      <c r="H35" s="209">
        <v>25000</v>
      </c>
      <c r="I35" s="146"/>
      <c r="J35" s="146" t="s">
        <v>92</v>
      </c>
      <c r="K35" s="146"/>
      <c r="L35" s="146"/>
      <c r="M35" s="146"/>
      <c r="N35" s="152"/>
      <c r="O35" s="147"/>
      <c r="P35" s="147"/>
      <c r="Q35" s="147"/>
      <c r="R35" s="147"/>
      <c r="S35" s="146"/>
      <c r="T35" s="104" t="s">
        <v>480</v>
      </c>
      <c r="U35" s="147"/>
      <c r="V35" s="147"/>
      <c r="W35" s="147"/>
      <c r="X35" s="147"/>
      <c r="Y35" s="147"/>
      <c r="Z35" s="147"/>
      <c r="AA35" s="147"/>
    </row>
    <row r="36" spans="1:27" ht="75" x14ac:dyDescent="0.25">
      <c r="A36" s="311"/>
      <c r="B36" s="104" t="s">
        <v>189</v>
      </c>
      <c r="C36" s="103" t="s">
        <v>190</v>
      </c>
      <c r="D36" s="208">
        <v>40544</v>
      </c>
      <c r="E36" s="208">
        <v>40878</v>
      </c>
      <c r="F36" s="104" t="s">
        <v>191</v>
      </c>
      <c r="G36" s="104" t="s">
        <v>192</v>
      </c>
      <c r="H36" s="209">
        <v>50000</v>
      </c>
      <c r="I36" s="146"/>
      <c r="J36" s="146"/>
      <c r="K36" s="146"/>
      <c r="L36" s="146"/>
      <c r="M36" s="146" t="s">
        <v>92</v>
      </c>
      <c r="N36" s="152"/>
      <c r="O36" s="103" t="s">
        <v>386</v>
      </c>
      <c r="P36" s="103" t="s">
        <v>387</v>
      </c>
      <c r="Q36" s="146"/>
      <c r="R36" s="103" t="s">
        <v>388</v>
      </c>
      <c r="S36" s="146"/>
      <c r="T36" s="146"/>
      <c r="U36" s="146"/>
      <c r="V36" s="146"/>
      <c r="W36" s="146"/>
      <c r="X36" s="146"/>
      <c r="Y36" s="146"/>
      <c r="Z36" s="146"/>
      <c r="AA36" s="146"/>
    </row>
    <row r="37" spans="1:27" ht="112.5" customHeight="1" x14ac:dyDescent="0.25">
      <c r="A37" s="310" t="s">
        <v>338</v>
      </c>
      <c r="B37" s="104" t="s">
        <v>193</v>
      </c>
      <c r="C37" s="103" t="s">
        <v>194</v>
      </c>
      <c r="D37" s="208">
        <v>40787</v>
      </c>
      <c r="E37" s="208" t="s">
        <v>111</v>
      </c>
      <c r="F37" s="213" t="s">
        <v>195</v>
      </c>
      <c r="G37" s="213" t="s">
        <v>196</v>
      </c>
      <c r="H37" s="209">
        <v>10000000</v>
      </c>
      <c r="I37" s="146"/>
      <c r="J37" s="146"/>
      <c r="K37" s="146" t="s">
        <v>92</v>
      </c>
      <c r="L37" s="146"/>
      <c r="M37" s="146"/>
      <c r="N37" s="152"/>
      <c r="O37" s="146"/>
      <c r="P37" s="242" t="s">
        <v>593</v>
      </c>
      <c r="Q37" s="299" t="s">
        <v>594</v>
      </c>
      <c r="R37" s="146" t="s">
        <v>390</v>
      </c>
      <c r="S37" s="146"/>
      <c r="T37" s="146"/>
      <c r="U37" s="146"/>
      <c r="V37" s="146"/>
      <c r="W37" s="146"/>
      <c r="X37" s="146"/>
      <c r="Y37" s="146"/>
      <c r="Z37" s="216" t="s">
        <v>224</v>
      </c>
      <c r="AA37" s="146"/>
    </row>
    <row r="38" spans="1:27" ht="131.25" customHeight="1" x14ac:dyDescent="0.25">
      <c r="A38" s="312"/>
      <c r="B38" s="104" t="s">
        <v>197</v>
      </c>
      <c r="C38" s="103" t="s">
        <v>198</v>
      </c>
      <c r="D38" s="208">
        <v>40787</v>
      </c>
      <c r="E38" s="208" t="s">
        <v>111</v>
      </c>
      <c r="F38" s="213" t="s">
        <v>199</v>
      </c>
      <c r="G38" s="213" t="s">
        <v>200</v>
      </c>
      <c r="H38" s="209">
        <v>4000000</v>
      </c>
      <c r="I38" s="146"/>
      <c r="J38" s="146"/>
      <c r="K38" s="146" t="s">
        <v>92</v>
      </c>
      <c r="L38" s="146"/>
      <c r="M38" s="146"/>
      <c r="N38" s="152"/>
      <c r="O38" s="103" t="s">
        <v>391</v>
      </c>
      <c r="P38" s="103" t="s">
        <v>567</v>
      </c>
      <c r="Q38" s="103" t="s">
        <v>389</v>
      </c>
      <c r="R38" s="146" t="s">
        <v>392</v>
      </c>
      <c r="S38" s="146"/>
      <c r="T38" s="104" t="s">
        <v>197</v>
      </c>
      <c r="U38" s="104" t="s">
        <v>481</v>
      </c>
      <c r="V38" s="146"/>
      <c r="W38" s="146"/>
      <c r="X38" s="146"/>
      <c r="Y38" s="146"/>
      <c r="Z38" s="146"/>
      <c r="AA38" s="146"/>
    </row>
    <row r="39" spans="1:27" ht="112.5" x14ac:dyDescent="0.25">
      <c r="A39" s="312"/>
      <c r="B39" s="104" t="s">
        <v>201</v>
      </c>
      <c r="C39" s="103" t="s">
        <v>202</v>
      </c>
      <c r="D39" s="208">
        <v>40787</v>
      </c>
      <c r="E39" s="208" t="s">
        <v>111</v>
      </c>
      <c r="F39" s="213" t="s">
        <v>203</v>
      </c>
      <c r="G39" s="149" t="s">
        <v>204</v>
      </c>
      <c r="H39" s="209">
        <v>1000000</v>
      </c>
      <c r="I39" s="146"/>
      <c r="J39" s="146"/>
      <c r="K39" s="146"/>
      <c r="L39" s="146" t="s">
        <v>92</v>
      </c>
      <c r="M39" s="146"/>
      <c r="N39" s="152"/>
      <c r="O39" s="299" t="s">
        <v>595</v>
      </c>
      <c r="P39" s="103" t="s">
        <v>394</v>
      </c>
      <c r="Q39" s="146"/>
      <c r="R39" s="146" t="s">
        <v>395</v>
      </c>
      <c r="S39" s="146"/>
      <c r="T39" s="146"/>
      <c r="U39" s="146"/>
      <c r="V39" s="146"/>
      <c r="W39" s="146"/>
      <c r="X39" s="146"/>
      <c r="Y39" s="146"/>
      <c r="Z39" s="146"/>
      <c r="AA39" s="146"/>
    </row>
    <row r="40" spans="1:27" ht="157.5" x14ac:dyDescent="0.25">
      <c r="A40" s="312"/>
      <c r="B40" s="104" t="s">
        <v>205</v>
      </c>
      <c r="C40" s="103" t="s">
        <v>202</v>
      </c>
      <c r="D40" s="208">
        <v>40787</v>
      </c>
      <c r="E40" s="208" t="s">
        <v>111</v>
      </c>
      <c r="F40" s="213" t="s">
        <v>203</v>
      </c>
      <c r="G40" s="149" t="s">
        <v>206</v>
      </c>
      <c r="H40" s="209">
        <v>5000000</v>
      </c>
      <c r="I40" s="146"/>
      <c r="J40" s="146"/>
      <c r="K40" s="146"/>
      <c r="L40" s="146" t="s">
        <v>92</v>
      </c>
      <c r="M40" s="146"/>
      <c r="N40" s="152"/>
      <c r="O40" s="299" t="s">
        <v>596</v>
      </c>
      <c r="P40" s="103" t="s">
        <v>568</v>
      </c>
      <c r="Q40" s="146"/>
      <c r="R40" s="146" t="s">
        <v>395</v>
      </c>
      <c r="S40" s="146"/>
      <c r="T40" s="146"/>
      <c r="U40" s="146"/>
      <c r="V40" s="146"/>
      <c r="W40" s="146"/>
      <c r="X40" s="146"/>
      <c r="Y40" s="146"/>
      <c r="Z40" s="146"/>
      <c r="AA40" s="146"/>
    </row>
    <row r="41" spans="1:27" ht="60" x14ac:dyDescent="0.25">
      <c r="A41" s="312"/>
      <c r="B41" s="104" t="s">
        <v>207</v>
      </c>
      <c r="C41" s="103" t="s">
        <v>208</v>
      </c>
      <c r="D41" s="208">
        <v>40787</v>
      </c>
      <c r="E41" s="208" t="s">
        <v>111</v>
      </c>
      <c r="F41" s="213" t="s">
        <v>210</v>
      </c>
      <c r="G41" s="149" t="s">
        <v>211</v>
      </c>
      <c r="H41" s="209" t="s">
        <v>209</v>
      </c>
      <c r="I41" s="146"/>
      <c r="J41" s="146"/>
      <c r="K41" s="146"/>
      <c r="L41" s="146" t="s">
        <v>92</v>
      </c>
      <c r="M41" s="146"/>
      <c r="N41" s="152"/>
      <c r="O41" s="299" t="s">
        <v>597</v>
      </c>
      <c r="P41" s="103" t="s">
        <v>398</v>
      </c>
      <c r="Q41" s="146"/>
      <c r="R41" s="146" t="s">
        <v>399</v>
      </c>
      <c r="S41" s="147"/>
      <c r="T41" s="103" t="s">
        <v>208</v>
      </c>
      <c r="U41" s="146"/>
      <c r="V41" s="146"/>
      <c r="W41" s="146"/>
      <c r="X41" s="146"/>
      <c r="Y41" s="146"/>
      <c r="Z41" s="146"/>
      <c r="AA41" s="146"/>
    </row>
    <row r="42" spans="1:27" ht="306" x14ac:dyDescent="0.25">
      <c r="A42" s="312"/>
      <c r="B42" s="104" t="s">
        <v>212</v>
      </c>
      <c r="C42" s="103" t="s">
        <v>213</v>
      </c>
      <c r="D42" s="208">
        <v>40787</v>
      </c>
      <c r="E42" s="208" t="s">
        <v>111</v>
      </c>
      <c r="F42" s="213" t="s">
        <v>214</v>
      </c>
      <c r="G42" s="149" t="s">
        <v>215</v>
      </c>
      <c r="H42" s="209">
        <v>100000</v>
      </c>
      <c r="I42" s="146"/>
      <c r="J42" s="146"/>
      <c r="K42" s="146"/>
      <c r="L42" s="146" t="s">
        <v>92</v>
      </c>
      <c r="M42" s="146"/>
      <c r="N42" s="152"/>
      <c r="O42" s="301" t="s">
        <v>598</v>
      </c>
      <c r="P42" s="301" t="s">
        <v>599</v>
      </c>
      <c r="Q42" s="146"/>
      <c r="R42" s="216" t="s">
        <v>214</v>
      </c>
      <c r="S42" s="147"/>
      <c r="T42" s="243"/>
      <c r="U42" s="146"/>
      <c r="V42" s="146"/>
      <c r="W42" s="146"/>
      <c r="X42" s="146"/>
      <c r="Y42" s="146"/>
      <c r="Z42" s="103" t="s">
        <v>482</v>
      </c>
      <c r="AA42" s="146"/>
    </row>
    <row r="43" spans="1:27" ht="150" x14ac:dyDescent="0.25">
      <c r="A43" s="312"/>
      <c r="B43" s="104" t="s">
        <v>216</v>
      </c>
      <c r="C43" s="103" t="s">
        <v>217</v>
      </c>
      <c r="D43" s="208">
        <v>40787</v>
      </c>
      <c r="E43" s="208" t="s">
        <v>111</v>
      </c>
      <c r="F43" s="213" t="s">
        <v>203</v>
      </c>
      <c r="G43" s="213" t="s">
        <v>218</v>
      </c>
      <c r="H43" s="209">
        <v>5000000</v>
      </c>
      <c r="I43" s="146"/>
      <c r="J43" s="146"/>
      <c r="K43" s="146"/>
      <c r="L43" s="146" t="s">
        <v>92</v>
      </c>
      <c r="M43" s="146"/>
      <c r="N43" s="152"/>
      <c r="O43" s="299" t="s">
        <v>600</v>
      </c>
      <c r="P43" s="103" t="s">
        <v>401</v>
      </c>
      <c r="Q43" s="146"/>
      <c r="R43" s="146"/>
      <c r="S43" s="147"/>
      <c r="T43" s="146"/>
      <c r="U43" s="146"/>
      <c r="V43" s="146"/>
      <c r="W43" s="146"/>
      <c r="X43" s="146"/>
      <c r="Y43" s="146"/>
      <c r="Z43" s="146"/>
      <c r="AA43" s="146"/>
    </row>
    <row r="44" spans="1:27" ht="165" x14ac:dyDescent="0.25">
      <c r="A44" s="312"/>
      <c r="B44" s="104" t="s">
        <v>219</v>
      </c>
      <c r="C44" s="103" t="s">
        <v>202</v>
      </c>
      <c r="D44" s="208">
        <v>40787</v>
      </c>
      <c r="E44" s="208" t="s">
        <v>111</v>
      </c>
      <c r="F44" s="213" t="s">
        <v>203</v>
      </c>
      <c r="G44" s="213" t="s">
        <v>220</v>
      </c>
      <c r="H44" s="209">
        <v>300000</v>
      </c>
      <c r="I44" s="146"/>
      <c r="J44" s="146"/>
      <c r="K44" s="146"/>
      <c r="L44" s="146" t="s">
        <v>92</v>
      </c>
      <c r="M44" s="146"/>
      <c r="N44" s="152"/>
      <c r="O44" s="146" t="s">
        <v>402</v>
      </c>
      <c r="P44" s="146" t="s">
        <v>403</v>
      </c>
      <c r="Q44" s="146"/>
      <c r="R44" s="146"/>
      <c r="S44" s="146"/>
      <c r="T44" s="146"/>
      <c r="U44" s="146"/>
      <c r="V44" s="146"/>
      <c r="W44" s="146"/>
      <c r="X44" s="146"/>
      <c r="Y44" s="146"/>
      <c r="Z44" s="146"/>
      <c r="AA44" s="146"/>
    </row>
    <row r="45" spans="1:27" ht="96" customHeight="1" x14ac:dyDescent="0.25">
      <c r="A45" s="311"/>
      <c r="B45" s="104" t="s">
        <v>221</v>
      </c>
      <c r="C45" s="104" t="s">
        <v>222</v>
      </c>
      <c r="D45" s="208">
        <v>40878</v>
      </c>
      <c r="E45" s="208" t="s">
        <v>111</v>
      </c>
      <c r="F45" s="213" t="s">
        <v>223</v>
      </c>
      <c r="G45" s="213" t="s">
        <v>224</v>
      </c>
      <c r="H45" s="209">
        <v>160000</v>
      </c>
      <c r="I45" s="146"/>
      <c r="J45" s="146"/>
      <c r="K45" s="146" t="s">
        <v>92</v>
      </c>
      <c r="L45" s="146"/>
      <c r="M45" s="146"/>
      <c r="N45" s="152"/>
      <c r="O45" s="146" t="s">
        <v>404</v>
      </c>
      <c r="P45" s="146" t="s">
        <v>405</v>
      </c>
      <c r="Q45" s="146" t="s">
        <v>405</v>
      </c>
      <c r="R45" s="146" t="s">
        <v>399</v>
      </c>
      <c r="S45" s="146"/>
      <c r="T45" s="299" t="s">
        <v>221</v>
      </c>
      <c r="U45" s="146"/>
      <c r="V45" s="146"/>
      <c r="W45" s="146"/>
      <c r="X45" s="146"/>
      <c r="Y45" s="146"/>
      <c r="Z45" s="146"/>
      <c r="AA45" s="146"/>
    </row>
    <row r="46" spans="1:27" ht="182.25" customHeight="1" x14ac:dyDescent="0.25">
      <c r="A46" s="310" t="s">
        <v>339</v>
      </c>
      <c r="B46" s="104" t="s">
        <v>225</v>
      </c>
      <c r="C46" s="104" t="s">
        <v>226</v>
      </c>
      <c r="D46" s="208" t="s">
        <v>227</v>
      </c>
      <c r="E46" s="208" t="s">
        <v>111</v>
      </c>
      <c r="F46" s="215" t="s">
        <v>140</v>
      </c>
      <c r="G46" s="215" t="s">
        <v>228</v>
      </c>
      <c r="H46" s="209">
        <v>10000000</v>
      </c>
      <c r="I46" s="146"/>
      <c r="J46" s="146"/>
      <c r="K46" s="146"/>
      <c r="L46" s="146" t="s">
        <v>92</v>
      </c>
      <c r="M46" s="146"/>
      <c r="N46" s="152"/>
      <c r="O46" s="103" t="s">
        <v>406</v>
      </c>
      <c r="P46" s="299" t="s">
        <v>601</v>
      </c>
      <c r="Q46" s="103" t="s">
        <v>357</v>
      </c>
      <c r="R46" s="103" t="s">
        <v>407</v>
      </c>
      <c r="S46" s="146"/>
      <c r="T46" s="104" t="s">
        <v>225</v>
      </c>
      <c r="U46" s="146"/>
      <c r="V46" s="146"/>
      <c r="W46" s="146"/>
      <c r="X46" s="146"/>
      <c r="Y46" s="146"/>
      <c r="Z46" s="146"/>
      <c r="AA46" s="103"/>
    </row>
    <row r="47" spans="1:27" ht="114.75" customHeight="1" x14ac:dyDescent="0.25">
      <c r="A47" s="312"/>
      <c r="B47" s="104" t="s">
        <v>229</v>
      </c>
      <c r="C47" s="104" t="s">
        <v>230</v>
      </c>
      <c r="D47" s="208" t="s">
        <v>227</v>
      </c>
      <c r="E47" s="208" t="s">
        <v>111</v>
      </c>
      <c r="F47" s="215" t="s">
        <v>231</v>
      </c>
      <c r="G47" s="215" t="s">
        <v>232</v>
      </c>
      <c r="H47" s="209">
        <v>4000000</v>
      </c>
      <c r="I47" s="146"/>
      <c r="J47" s="146"/>
      <c r="K47" s="146"/>
      <c r="L47" s="146" t="s">
        <v>92</v>
      </c>
      <c r="M47" s="146"/>
      <c r="N47" s="152"/>
      <c r="O47" s="146"/>
      <c r="P47" s="146"/>
      <c r="Q47" s="146"/>
      <c r="R47" s="146"/>
      <c r="S47" s="146"/>
      <c r="T47" s="146"/>
      <c r="U47" s="146"/>
      <c r="V47" s="146"/>
      <c r="W47" s="146"/>
      <c r="X47" s="215" t="s">
        <v>483</v>
      </c>
      <c r="Y47" s="146"/>
      <c r="Z47" s="146"/>
      <c r="AA47" s="146"/>
    </row>
    <row r="48" spans="1:27" ht="45" x14ac:dyDescent="0.25">
      <c r="A48" s="312"/>
      <c r="B48" s="104" t="s">
        <v>233</v>
      </c>
      <c r="C48" s="104" t="s">
        <v>234</v>
      </c>
      <c r="D48" s="208" t="s">
        <v>227</v>
      </c>
      <c r="E48" s="208" t="s">
        <v>111</v>
      </c>
      <c r="F48" s="215" t="s">
        <v>223</v>
      </c>
      <c r="G48" s="215" t="s">
        <v>224</v>
      </c>
      <c r="H48" s="209">
        <v>6000000</v>
      </c>
      <c r="I48" s="146"/>
      <c r="J48" s="146"/>
      <c r="K48" s="146" t="s">
        <v>92</v>
      </c>
      <c r="L48" s="146"/>
      <c r="M48" s="146"/>
      <c r="N48" s="152"/>
      <c r="O48" s="146"/>
      <c r="P48" s="146"/>
      <c r="Q48" s="146"/>
      <c r="R48" s="146"/>
      <c r="S48" s="146"/>
      <c r="T48" s="104"/>
      <c r="U48" s="146"/>
      <c r="V48" s="146"/>
      <c r="W48" s="146"/>
      <c r="X48" s="215"/>
      <c r="Y48" s="146"/>
      <c r="Z48" s="146"/>
      <c r="AA48" s="146"/>
    </row>
    <row r="49" spans="1:27" ht="45" x14ac:dyDescent="0.25">
      <c r="A49" s="312"/>
      <c r="B49" s="104" t="s">
        <v>235</v>
      </c>
      <c r="C49" s="104" t="s">
        <v>236</v>
      </c>
      <c r="D49" s="208" t="s">
        <v>227</v>
      </c>
      <c r="E49" s="208" t="s">
        <v>111</v>
      </c>
      <c r="F49" s="215" t="s">
        <v>223</v>
      </c>
      <c r="G49" s="215" t="s">
        <v>237</v>
      </c>
      <c r="H49" s="209" t="s">
        <v>209</v>
      </c>
      <c r="I49" s="146"/>
      <c r="J49" s="146"/>
      <c r="K49" s="146"/>
      <c r="L49" s="146" t="s">
        <v>92</v>
      </c>
      <c r="M49" s="146"/>
      <c r="N49" s="152"/>
      <c r="O49" s="146"/>
      <c r="P49" s="146"/>
      <c r="Q49" s="146"/>
      <c r="R49" s="146"/>
      <c r="S49" s="146"/>
      <c r="T49" s="104" t="s">
        <v>235</v>
      </c>
      <c r="U49" s="146"/>
      <c r="V49" s="146"/>
      <c r="W49" s="146"/>
      <c r="X49" s="146"/>
      <c r="Y49" s="146"/>
      <c r="Z49" s="215" t="s">
        <v>224</v>
      </c>
      <c r="AA49" s="146"/>
    </row>
    <row r="50" spans="1:27" ht="129.75" customHeight="1" x14ac:dyDescent="0.25">
      <c r="A50" s="312"/>
      <c r="B50" s="104" t="s">
        <v>238</v>
      </c>
      <c r="C50" s="104" t="s">
        <v>239</v>
      </c>
      <c r="D50" s="208" t="s">
        <v>227</v>
      </c>
      <c r="E50" s="208" t="s">
        <v>111</v>
      </c>
      <c r="F50" s="215" t="s">
        <v>148</v>
      </c>
      <c r="G50" s="215" t="s">
        <v>240</v>
      </c>
      <c r="H50" s="209">
        <v>150000</v>
      </c>
      <c r="I50" s="146"/>
      <c r="J50" s="146"/>
      <c r="K50" s="146"/>
      <c r="L50" s="146" t="s">
        <v>92</v>
      </c>
      <c r="M50" s="146"/>
      <c r="N50" s="152"/>
      <c r="O50" s="146"/>
      <c r="P50" s="146"/>
      <c r="Q50" s="146"/>
      <c r="R50" s="147" t="s">
        <v>408</v>
      </c>
      <c r="S50" s="146"/>
      <c r="T50" s="104" t="s">
        <v>238</v>
      </c>
      <c r="U50" s="146"/>
      <c r="V50" s="146"/>
      <c r="W50" s="146"/>
      <c r="X50" s="146"/>
      <c r="Y50" s="146"/>
      <c r="Z50" s="146"/>
      <c r="AA50" s="146"/>
    </row>
    <row r="51" spans="1:27" ht="198.75" customHeight="1" x14ac:dyDescent="0.25">
      <c r="A51" s="312"/>
      <c r="B51" s="104" t="s">
        <v>219</v>
      </c>
      <c r="C51" s="104" t="s">
        <v>241</v>
      </c>
      <c r="D51" s="208" t="s">
        <v>227</v>
      </c>
      <c r="E51" s="208" t="s">
        <v>111</v>
      </c>
      <c r="F51" s="215" t="s">
        <v>148</v>
      </c>
      <c r="G51" s="215" t="s">
        <v>242</v>
      </c>
      <c r="H51" s="209">
        <v>500000</v>
      </c>
      <c r="I51" s="146"/>
      <c r="J51" s="146"/>
      <c r="K51" s="146"/>
      <c r="L51" s="146" t="s">
        <v>92</v>
      </c>
      <c r="M51" s="146"/>
      <c r="N51" s="152"/>
      <c r="O51" s="103" t="s">
        <v>409</v>
      </c>
      <c r="P51" s="146"/>
      <c r="Q51" s="146"/>
      <c r="R51" s="104" t="s">
        <v>369</v>
      </c>
      <c r="S51" s="146"/>
      <c r="T51" s="104" t="s">
        <v>484</v>
      </c>
      <c r="U51" s="146"/>
      <c r="V51" s="146"/>
      <c r="W51" s="146"/>
      <c r="X51" s="146"/>
      <c r="Y51" s="146"/>
      <c r="Z51" s="146"/>
      <c r="AA51" s="103" t="s">
        <v>485</v>
      </c>
    </row>
    <row r="52" spans="1:27" ht="216.75" customHeight="1" x14ac:dyDescent="0.25">
      <c r="A52" s="311"/>
      <c r="B52" s="104" t="s">
        <v>205</v>
      </c>
      <c r="C52" s="104" t="s">
        <v>241</v>
      </c>
      <c r="D52" s="208" t="s">
        <v>227</v>
      </c>
      <c r="E52" s="208" t="s">
        <v>111</v>
      </c>
      <c r="F52" s="215" t="s">
        <v>148</v>
      </c>
      <c r="G52" s="215" t="s">
        <v>243</v>
      </c>
      <c r="H52" s="209">
        <v>300000</v>
      </c>
      <c r="I52" s="146"/>
      <c r="J52" s="146"/>
      <c r="K52" s="146"/>
      <c r="L52" s="146" t="s">
        <v>92</v>
      </c>
      <c r="M52" s="146"/>
      <c r="N52" s="152"/>
      <c r="O52" s="103" t="s">
        <v>410</v>
      </c>
      <c r="P52" s="146"/>
      <c r="Q52" s="146"/>
      <c r="R52" s="104" t="s">
        <v>411</v>
      </c>
      <c r="S52" s="146"/>
      <c r="T52" s="146"/>
      <c r="U52" s="146"/>
      <c r="V52" s="146"/>
      <c r="W52" s="146"/>
      <c r="X52" s="146"/>
      <c r="Y52" s="146"/>
      <c r="Z52" s="146"/>
      <c r="AA52" s="146"/>
    </row>
    <row r="53" spans="1:27" ht="392.25" customHeight="1" x14ac:dyDescent="0.25">
      <c r="A53" s="310" t="s">
        <v>340</v>
      </c>
      <c r="B53" s="212" t="s">
        <v>244</v>
      </c>
      <c r="C53" s="104" t="s">
        <v>245</v>
      </c>
      <c r="D53" s="208">
        <v>40544</v>
      </c>
      <c r="E53" s="208" t="s">
        <v>246</v>
      </c>
      <c r="F53" s="104" t="s">
        <v>247</v>
      </c>
      <c r="G53" s="104" t="s">
        <v>248</v>
      </c>
      <c r="H53" s="209">
        <v>20000</v>
      </c>
      <c r="I53" s="146"/>
      <c r="J53" s="146"/>
      <c r="K53" s="146" t="s">
        <v>33</v>
      </c>
      <c r="L53" s="146"/>
      <c r="M53" s="146"/>
      <c r="N53" s="152"/>
      <c r="O53" s="103" t="s">
        <v>412</v>
      </c>
      <c r="P53" s="103" t="s">
        <v>413</v>
      </c>
      <c r="Q53" s="103" t="s">
        <v>414</v>
      </c>
      <c r="R53" s="146" t="s">
        <v>415</v>
      </c>
      <c r="S53" s="146"/>
      <c r="T53" s="103" t="s">
        <v>244</v>
      </c>
      <c r="U53" s="103" t="s">
        <v>486</v>
      </c>
      <c r="V53" s="103"/>
      <c r="W53" s="103" t="s">
        <v>487</v>
      </c>
      <c r="X53" s="146"/>
      <c r="Y53" s="146"/>
      <c r="Z53" s="299" t="s">
        <v>602</v>
      </c>
      <c r="AA53" s="146"/>
    </row>
    <row r="54" spans="1:27" ht="90" x14ac:dyDescent="0.25">
      <c r="A54" s="312"/>
      <c r="B54" s="103" t="s">
        <v>249</v>
      </c>
      <c r="C54" s="104" t="s">
        <v>250</v>
      </c>
      <c r="D54" s="208">
        <v>40544</v>
      </c>
      <c r="E54" s="208" t="s">
        <v>251</v>
      </c>
      <c r="F54" s="104" t="s">
        <v>184</v>
      </c>
      <c r="G54" s="104" t="s">
        <v>252</v>
      </c>
      <c r="H54" s="209">
        <v>25000</v>
      </c>
      <c r="I54" s="146"/>
      <c r="J54" s="146" t="s">
        <v>92</v>
      </c>
      <c r="K54" s="146"/>
      <c r="L54" s="146"/>
      <c r="M54" s="146"/>
      <c r="N54" s="152"/>
      <c r="O54" s="299" t="s">
        <v>603</v>
      </c>
      <c r="P54" s="146" t="s">
        <v>416</v>
      </c>
      <c r="Q54" s="299" t="s">
        <v>606</v>
      </c>
      <c r="R54" s="103" t="s">
        <v>417</v>
      </c>
      <c r="S54" s="146"/>
      <c r="T54" s="103" t="s">
        <v>249</v>
      </c>
      <c r="U54" s="103" t="s">
        <v>488</v>
      </c>
      <c r="V54" s="146"/>
      <c r="W54" s="211">
        <v>41579</v>
      </c>
      <c r="X54" s="146"/>
      <c r="Y54" s="146"/>
      <c r="Z54" s="146"/>
      <c r="AA54" s="103" t="s">
        <v>489</v>
      </c>
    </row>
    <row r="55" spans="1:27" ht="90" x14ac:dyDescent="0.25">
      <c r="A55" s="312"/>
      <c r="B55" s="103" t="s">
        <v>253</v>
      </c>
      <c r="C55" s="104" t="s">
        <v>254</v>
      </c>
      <c r="D55" s="208">
        <v>40544</v>
      </c>
      <c r="E55" s="208" t="s">
        <v>255</v>
      </c>
      <c r="F55" s="104" t="s">
        <v>184</v>
      </c>
      <c r="G55" s="104" t="s">
        <v>256</v>
      </c>
      <c r="H55" s="209">
        <v>25000</v>
      </c>
      <c r="I55" s="146"/>
      <c r="J55" s="146"/>
      <c r="K55" s="146"/>
      <c r="L55" s="146" t="s">
        <v>92</v>
      </c>
      <c r="M55" s="146"/>
      <c r="N55" s="152"/>
      <c r="O55" s="299" t="s">
        <v>604</v>
      </c>
      <c r="P55" s="103"/>
      <c r="Q55" s="299" t="s">
        <v>590</v>
      </c>
      <c r="R55" s="146" t="s">
        <v>605</v>
      </c>
      <c r="S55" s="146"/>
      <c r="T55" s="103" t="s">
        <v>253</v>
      </c>
      <c r="U55" s="146"/>
      <c r="V55" s="146"/>
      <c r="W55" s="146"/>
      <c r="X55" s="146"/>
      <c r="Y55" s="146"/>
      <c r="Z55" s="146"/>
      <c r="AA55" s="146"/>
    </row>
    <row r="56" spans="1:27" ht="276" customHeight="1" x14ac:dyDescent="0.25">
      <c r="A56" s="312"/>
      <c r="B56" s="104" t="s">
        <v>257</v>
      </c>
      <c r="C56" s="104" t="s">
        <v>258</v>
      </c>
      <c r="D56" s="208">
        <v>40544</v>
      </c>
      <c r="E56" s="208" t="s">
        <v>259</v>
      </c>
      <c r="F56" s="104" t="s">
        <v>247</v>
      </c>
      <c r="G56" s="104" t="s">
        <v>260</v>
      </c>
      <c r="H56" s="209">
        <v>30000</v>
      </c>
      <c r="I56" s="146"/>
      <c r="J56" s="146" t="s">
        <v>92</v>
      </c>
      <c r="K56" s="146"/>
      <c r="L56" s="146"/>
      <c r="M56" s="146"/>
      <c r="N56" s="152"/>
      <c r="O56" s="103" t="s">
        <v>418</v>
      </c>
      <c r="P56" s="103" t="s">
        <v>419</v>
      </c>
      <c r="Q56" s="299" t="s">
        <v>420</v>
      </c>
      <c r="R56" s="146" t="s">
        <v>415</v>
      </c>
      <c r="S56" s="147"/>
      <c r="T56" s="146"/>
      <c r="U56" s="146"/>
      <c r="V56" s="146"/>
      <c r="W56" s="103" t="s">
        <v>490</v>
      </c>
      <c r="X56" s="146"/>
      <c r="Y56" s="146"/>
      <c r="Z56" s="103" t="s">
        <v>491</v>
      </c>
      <c r="AA56" s="146"/>
    </row>
    <row r="57" spans="1:27" ht="165" x14ac:dyDescent="0.25">
      <c r="A57" s="312"/>
      <c r="B57" s="103" t="s">
        <v>261</v>
      </c>
      <c r="C57" s="104" t="s">
        <v>262</v>
      </c>
      <c r="D57" s="208">
        <v>40544</v>
      </c>
      <c r="E57" s="215" t="s">
        <v>263</v>
      </c>
      <c r="F57" s="104" t="s">
        <v>247</v>
      </c>
      <c r="G57" s="104" t="s">
        <v>264</v>
      </c>
      <c r="H57" s="209">
        <v>20000</v>
      </c>
      <c r="I57" s="146"/>
      <c r="J57" s="146"/>
      <c r="K57" s="146" t="s">
        <v>92</v>
      </c>
      <c r="L57" s="146"/>
      <c r="M57" s="146"/>
      <c r="N57" s="152"/>
      <c r="O57" s="103" t="s">
        <v>421</v>
      </c>
      <c r="P57" s="103" t="s">
        <v>422</v>
      </c>
      <c r="Q57" s="103" t="s">
        <v>423</v>
      </c>
      <c r="R57" s="146" t="s">
        <v>415</v>
      </c>
      <c r="S57" s="147"/>
      <c r="T57" s="103" t="s">
        <v>261</v>
      </c>
      <c r="U57" s="146"/>
      <c r="V57" s="146"/>
      <c r="W57" s="146"/>
      <c r="X57" s="146"/>
      <c r="Y57" s="146"/>
      <c r="Z57" s="103" t="s">
        <v>492</v>
      </c>
      <c r="AA57" s="146"/>
    </row>
    <row r="58" spans="1:27" ht="90" x14ac:dyDescent="0.25">
      <c r="A58" s="312"/>
      <c r="B58" s="104" t="s">
        <v>265</v>
      </c>
      <c r="C58" s="104" t="s">
        <v>266</v>
      </c>
      <c r="D58" s="208">
        <v>40544</v>
      </c>
      <c r="E58" s="215" t="s">
        <v>263</v>
      </c>
      <c r="F58" s="104" t="s">
        <v>184</v>
      </c>
      <c r="G58" s="104" t="s">
        <v>267</v>
      </c>
      <c r="H58" s="209">
        <v>25000</v>
      </c>
      <c r="I58" s="146"/>
      <c r="J58" s="146" t="s">
        <v>92</v>
      </c>
      <c r="K58" s="146"/>
      <c r="L58" s="146"/>
      <c r="M58" s="146"/>
      <c r="N58" s="152"/>
      <c r="O58" s="103" t="s">
        <v>424</v>
      </c>
      <c r="P58" s="146"/>
      <c r="Q58" s="103" t="s">
        <v>425</v>
      </c>
      <c r="R58" s="146" t="s">
        <v>426</v>
      </c>
      <c r="S58" s="147"/>
      <c r="T58" s="146"/>
      <c r="U58" s="146"/>
      <c r="V58" s="211">
        <v>41365</v>
      </c>
      <c r="W58" s="211">
        <v>41944</v>
      </c>
      <c r="X58" s="146"/>
      <c r="Y58" s="146"/>
      <c r="Z58" s="146"/>
      <c r="AA58" s="103" t="s">
        <v>493</v>
      </c>
    </row>
    <row r="59" spans="1:27" ht="105" x14ac:dyDescent="0.25">
      <c r="A59" s="311"/>
      <c r="B59" s="104" t="s">
        <v>268</v>
      </c>
      <c r="C59" s="104" t="s">
        <v>269</v>
      </c>
      <c r="D59" s="208">
        <v>40544</v>
      </c>
      <c r="E59" s="208" t="s">
        <v>255</v>
      </c>
      <c r="F59" s="104" t="s">
        <v>270</v>
      </c>
      <c r="G59" s="104" t="s">
        <v>271</v>
      </c>
      <c r="H59" s="209">
        <v>120000</v>
      </c>
      <c r="I59" s="146"/>
      <c r="J59" s="146"/>
      <c r="K59" s="146"/>
      <c r="L59" s="146" t="s">
        <v>92</v>
      </c>
      <c r="M59" s="146"/>
      <c r="N59" s="152"/>
      <c r="O59" s="217" t="s">
        <v>427</v>
      </c>
      <c r="P59" s="218" t="s">
        <v>428</v>
      </c>
      <c r="Q59" s="104" t="s">
        <v>429</v>
      </c>
      <c r="R59" s="104" t="s">
        <v>430</v>
      </c>
      <c r="S59" s="147"/>
      <c r="T59" s="146"/>
      <c r="U59" s="103" t="s">
        <v>494</v>
      </c>
      <c r="V59" s="146"/>
      <c r="W59" s="146"/>
      <c r="X59" s="146"/>
      <c r="Y59" s="146"/>
      <c r="Z59" s="103" t="s">
        <v>495</v>
      </c>
      <c r="AA59" s="103" t="s">
        <v>496</v>
      </c>
    </row>
    <row r="60" spans="1:27" ht="105" x14ac:dyDescent="0.25">
      <c r="A60" s="310" t="s">
        <v>341</v>
      </c>
      <c r="B60" s="104" t="s">
        <v>272</v>
      </c>
      <c r="C60" s="104" t="s">
        <v>273</v>
      </c>
      <c r="D60" s="208">
        <v>40544</v>
      </c>
      <c r="E60" s="215" t="s">
        <v>274</v>
      </c>
      <c r="F60" s="104" t="s">
        <v>223</v>
      </c>
      <c r="G60" s="104" t="s">
        <v>275</v>
      </c>
      <c r="H60" s="209">
        <v>30000</v>
      </c>
      <c r="I60" s="146"/>
      <c r="J60" s="146"/>
      <c r="K60" s="146"/>
      <c r="L60" s="146" t="s">
        <v>92</v>
      </c>
      <c r="M60" s="146"/>
      <c r="N60" s="152" t="s">
        <v>95</v>
      </c>
      <c r="O60" s="146"/>
      <c r="P60" s="146"/>
      <c r="Q60" s="146"/>
      <c r="R60" s="146"/>
      <c r="S60" s="147"/>
      <c r="T60" s="146"/>
      <c r="U60" s="146"/>
      <c r="V60" s="146"/>
      <c r="W60" s="146"/>
      <c r="X60" s="146"/>
      <c r="Y60" s="146"/>
      <c r="Z60" s="146"/>
      <c r="AA60" s="146"/>
    </row>
    <row r="61" spans="1:27" ht="75" x14ac:dyDescent="0.25">
      <c r="A61" s="311"/>
      <c r="B61" s="104" t="s">
        <v>276</v>
      </c>
      <c r="C61" s="219" t="s">
        <v>217</v>
      </c>
      <c r="D61" s="220">
        <v>40544</v>
      </c>
      <c r="E61" s="221" t="s">
        <v>274</v>
      </c>
      <c r="F61" s="104" t="s">
        <v>223</v>
      </c>
      <c r="G61" s="104" t="s">
        <v>277</v>
      </c>
      <c r="H61" s="209">
        <v>100000</v>
      </c>
      <c r="I61" s="146"/>
      <c r="J61" s="146"/>
      <c r="K61" s="146"/>
      <c r="L61" s="146" t="s">
        <v>92</v>
      </c>
      <c r="M61" s="146"/>
      <c r="N61" s="152"/>
      <c r="O61" s="146"/>
      <c r="P61" s="146"/>
      <c r="Q61" s="146"/>
      <c r="R61" s="146"/>
      <c r="S61" s="147"/>
      <c r="T61" s="146"/>
      <c r="U61" s="146"/>
      <c r="V61" s="146"/>
      <c r="W61" s="146"/>
      <c r="X61" s="146"/>
      <c r="Y61" s="146"/>
      <c r="Z61" s="146"/>
      <c r="AA61" s="146"/>
    </row>
    <row r="62" spans="1:27" ht="75" x14ac:dyDescent="0.25">
      <c r="A62" s="310" t="s">
        <v>342</v>
      </c>
      <c r="B62" s="222" t="s">
        <v>278</v>
      </c>
      <c r="C62" s="223" t="s">
        <v>279</v>
      </c>
      <c r="D62" s="208">
        <v>40544</v>
      </c>
      <c r="E62" s="208" t="s">
        <v>280</v>
      </c>
      <c r="F62" s="104" t="s">
        <v>199</v>
      </c>
      <c r="G62" s="104" t="s">
        <v>281</v>
      </c>
      <c r="H62" s="209">
        <v>40000</v>
      </c>
      <c r="I62" s="146"/>
      <c r="J62" s="146"/>
      <c r="K62" s="146"/>
      <c r="L62" s="146"/>
      <c r="M62" s="146" t="s">
        <v>92</v>
      </c>
      <c r="N62" s="152"/>
      <c r="O62" s="146"/>
      <c r="P62" s="103" t="s">
        <v>431</v>
      </c>
      <c r="Q62" s="146"/>
      <c r="R62" s="146" t="s">
        <v>392</v>
      </c>
      <c r="S62" s="147"/>
      <c r="T62" s="104" t="s">
        <v>497</v>
      </c>
      <c r="U62" s="146"/>
      <c r="V62" s="146">
        <v>2013</v>
      </c>
      <c r="W62" s="146">
        <v>2015</v>
      </c>
      <c r="X62" s="146"/>
      <c r="Y62" s="146"/>
      <c r="Z62" s="146"/>
      <c r="AA62" s="146"/>
    </row>
    <row r="63" spans="1:27" ht="150" x14ac:dyDescent="0.25">
      <c r="A63" s="312"/>
      <c r="B63" s="223" t="s">
        <v>282</v>
      </c>
      <c r="C63" s="223" t="s">
        <v>283</v>
      </c>
      <c r="D63" s="208">
        <v>40544</v>
      </c>
      <c r="E63" s="208" t="s">
        <v>251</v>
      </c>
      <c r="F63" s="104" t="s">
        <v>195</v>
      </c>
      <c r="G63" s="104" t="s">
        <v>284</v>
      </c>
      <c r="H63" s="209">
        <v>25000</v>
      </c>
      <c r="I63" s="146"/>
      <c r="J63" s="146"/>
      <c r="K63" s="146"/>
      <c r="L63" s="146"/>
      <c r="M63" s="146" t="s">
        <v>92</v>
      </c>
      <c r="N63" s="152"/>
      <c r="O63" s="146"/>
      <c r="P63" s="103" t="s">
        <v>432</v>
      </c>
      <c r="Q63" s="146"/>
      <c r="R63" s="146" t="s">
        <v>390</v>
      </c>
      <c r="S63" s="147"/>
      <c r="T63" s="103" t="s">
        <v>569</v>
      </c>
      <c r="U63" s="146"/>
      <c r="V63" s="146"/>
      <c r="W63" s="146">
        <v>2015</v>
      </c>
      <c r="X63" s="146"/>
      <c r="Y63" s="146"/>
      <c r="Z63" s="104" t="s">
        <v>498</v>
      </c>
      <c r="AA63" s="103" t="s">
        <v>499</v>
      </c>
    </row>
    <row r="64" spans="1:27" ht="120" x14ac:dyDescent="0.25">
      <c r="A64" s="312"/>
      <c r="B64" s="103" t="s">
        <v>285</v>
      </c>
      <c r="C64" s="223" t="s">
        <v>286</v>
      </c>
      <c r="D64" s="208">
        <v>40544</v>
      </c>
      <c r="E64" s="208" t="s">
        <v>287</v>
      </c>
      <c r="F64" s="104" t="s">
        <v>115</v>
      </c>
      <c r="G64" s="104" t="s">
        <v>288</v>
      </c>
      <c r="H64" s="209">
        <v>50000</v>
      </c>
      <c r="I64" s="146"/>
      <c r="J64" s="146"/>
      <c r="K64" s="146"/>
      <c r="L64" s="146" t="s">
        <v>33</v>
      </c>
      <c r="M64" s="146"/>
      <c r="N64" s="152"/>
      <c r="O64" s="146"/>
      <c r="P64" s="146"/>
      <c r="Q64" s="146"/>
      <c r="R64" s="146"/>
      <c r="S64" s="146"/>
      <c r="T64" s="103" t="s">
        <v>285</v>
      </c>
      <c r="U64" s="146"/>
      <c r="V64" s="146"/>
      <c r="W64" s="146">
        <v>2014</v>
      </c>
      <c r="X64" s="146"/>
      <c r="Y64" s="146"/>
      <c r="Z64" s="146"/>
      <c r="AA64" s="146"/>
    </row>
    <row r="65" spans="1:27" ht="180" x14ac:dyDescent="0.25">
      <c r="A65" s="312"/>
      <c r="B65" s="223" t="s">
        <v>289</v>
      </c>
      <c r="C65" s="223" t="s">
        <v>290</v>
      </c>
      <c r="D65" s="208">
        <v>40544</v>
      </c>
      <c r="E65" s="208" t="s">
        <v>291</v>
      </c>
      <c r="F65" s="104" t="s">
        <v>107</v>
      </c>
      <c r="G65" s="104" t="s">
        <v>292</v>
      </c>
      <c r="H65" s="209">
        <v>30000</v>
      </c>
      <c r="I65" s="146"/>
      <c r="J65" s="244"/>
      <c r="K65" s="244"/>
      <c r="L65" s="146" t="s">
        <v>92</v>
      </c>
      <c r="M65" s="146"/>
      <c r="N65" s="245"/>
      <c r="O65" s="103" t="s">
        <v>433</v>
      </c>
      <c r="P65" s="146"/>
      <c r="Q65" s="146"/>
      <c r="R65" s="146" t="s">
        <v>346</v>
      </c>
      <c r="S65" s="146"/>
      <c r="T65" s="103" t="s">
        <v>500</v>
      </c>
      <c r="U65" s="146"/>
      <c r="V65" s="146"/>
      <c r="W65" s="150" t="s">
        <v>570</v>
      </c>
      <c r="X65" s="146"/>
      <c r="Y65" s="146"/>
      <c r="Z65" s="146"/>
      <c r="AA65" s="103" t="s">
        <v>501</v>
      </c>
    </row>
    <row r="66" spans="1:27" ht="75" x14ac:dyDescent="0.25">
      <c r="A66" s="312"/>
      <c r="B66" s="103" t="s">
        <v>293</v>
      </c>
      <c r="C66" s="223" t="s">
        <v>290</v>
      </c>
      <c r="D66" s="208">
        <v>40544</v>
      </c>
      <c r="E66" s="208" t="s">
        <v>294</v>
      </c>
      <c r="F66" s="104" t="s">
        <v>295</v>
      </c>
      <c r="G66" s="104" t="s">
        <v>571</v>
      </c>
      <c r="H66" s="209">
        <v>250000</v>
      </c>
      <c r="I66" s="146"/>
      <c r="J66" s="146"/>
      <c r="K66" s="146"/>
      <c r="L66" s="146" t="s">
        <v>33</v>
      </c>
      <c r="M66" s="146"/>
      <c r="N66" s="152"/>
      <c r="O66" s="103" t="s">
        <v>434</v>
      </c>
      <c r="P66" s="103" t="s">
        <v>435</v>
      </c>
      <c r="Q66" s="146"/>
      <c r="R66" s="146" t="s">
        <v>436</v>
      </c>
      <c r="S66" s="146"/>
      <c r="T66" s="103" t="s">
        <v>293</v>
      </c>
      <c r="U66" s="146"/>
      <c r="V66" s="146"/>
      <c r="W66" s="211">
        <v>42339</v>
      </c>
      <c r="X66" s="146"/>
      <c r="Y66" s="146"/>
      <c r="Z66" s="146"/>
      <c r="AA66" s="146"/>
    </row>
    <row r="67" spans="1:27" ht="60" x14ac:dyDescent="0.25">
      <c r="A67" s="312"/>
      <c r="B67" s="223" t="s">
        <v>296</v>
      </c>
      <c r="C67" s="223" t="s">
        <v>290</v>
      </c>
      <c r="D67" s="208">
        <v>40544</v>
      </c>
      <c r="E67" s="208" t="s">
        <v>297</v>
      </c>
      <c r="F67" s="104" t="s">
        <v>295</v>
      </c>
      <c r="G67" s="104" t="s">
        <v>298</v>
      </c>
      <c r="H67" s="209">
        <v>50000</v>
      </c>
      <c r="I67" s="146"/>
      <c r="J67" s="146"/>
      <c r="K67" s="146"/>
      <c r="L67" s="146" t="s">
        <v>33</v>
      </c>
      <c r="M67" s="146"/>
      <c r="N67" s="152"/>
      <c r="O67" s="103" t="s">
        <v>437</v>
      </c>
      <c r="P67" s="146"/>
      <c r="Q67" s="146"/>
      <c r="R67" s="146" t="s">
        <v>436</v>
      </c>
      <c r="S67" s="146"/>
      <c r="T67" s="146"/>
      <c r="U67" s="146"/>
      <c r="V67" s="146"/>
      <c r="W67" s="146"/>
      <c r="X67" s="146"/>
      <c r="Y67" s="146"/>
      <c r="Z67" s="146"/>
      <c r="AA67" s="146"/>
    </row>
    <row r="68" spans="1:27" ht="45" x14ac:dyDescent="0.25">
      <c r="A68" s="312"/>
      <c r="B68" s="223" t="s">
        <v>299</v>
      </c>
      <c r="C68" s="223" t="s">
        <v>290</v>
      </c>
      <c r="D68" s="208">
        <v>40544</v>
      </c>
      <c r="E68" s="208" t="s">
        <v>255</v>
      </c>
      <c r="F68" s="104" t="s">
        <v>295</v>
      </c>
      <c r="G68" s="104" t="s">
        <v>298</v>
      </c>
      <c r="H68" s="209">
        <v>100000</v>
      </c>
      <c r="I68" s="146"/>
      <c r="J68" s="146"/>
      <c r="K68" s="146"/>
      <c r="L68" s="146" t="s">
        <v>33</v>
      </c>
      <c r="M68" s="146"/>
      <c r="N68" s="152"/>
      <c r="O68" s="103" t="s">
        <v>438</v>
      </c>
      <c r="P68" s="103" t="s">
        <v>439</v>
      </c>
      <c r="Q68" s="146"/>
      <c r="R68" s="146" t="s">
        <v>436</v>
      </c>
      <c r="S68" s="146"/>
      <c r="T68" s="146"/>
      <c r="U68" s="146"/>
      <c r="V68" s="146"/>
      <c r="W68" s="146"/>
      <c r="X68" s="146"/>
      <c r="Y68" s="146"/>
      <c r="Z68" s="146"/>
      <c r="AA68" s="146"/>
    </row>
    <row r="69" spans="1:27" ht="75" x14ac:dyDescent="0.25">
      <c r="A69" s="312"/>
      <c r="B69" s="103" t="s">
        <v>300</v>
      </c>
      <c r="C69" s="223" t="s">
        <v>301</v>
      </c>
      <c r="D69" s="208">
        <v>40544</v>
      </c>
      <c r="E69" s="208" t="s">
        <v>297</v>
      </c>
      <c r="F69" s="104" t="s">
        <v>184</v>
      </c>
      <c r="G69" s="104" t="s">
        <v>302</v>
      </c>
      <c r="H69" s="209">
        <v>25000</v>
      </c>
      <c r="I69" s="146"/>
      <c r="J69" s="152"/>
      <c r="K69" s="152"/>
      <c r="L69" s="152" t="s">
        <v>92</v>
      </c>
      <c r="M69" s="152"/>
      <c r="N69" s="152"/>
      <c r="O69" s="103" t="s">
        <v>440</v>
      </c>
      <c r="P69" s="103" t="s">
        <v>441</v>
      </c>
      <c r="Q69" s="146"/>
      <c r="R69" s="146" t="s">
        <v>442</v>
      </c>
      <c r="S69" s="146"/>
      <c r="T69" s="103" t="s">
        <v>300</v>
      </c>
      <c r="U69" s="146"/>
      <c r="V69" s="146"/>
      <c r="W69" s="146"/>
      <c r="X69" s="146"/>
      <c r="Y69" s="146"/>
      <c r="Z69" s="146"/>
      <c r="AA69" s="103" t="s">
        <v>502</v>
      </c>
    </row>
    <row r="70" spans="1:27" ht="135" x14ac:dyDescent="0.25">
      <c r="A70" s="312"/>
      <c r="B70" s="103" t="s">
        <v>303</v>
      </c>
      <c r="C70" s="223" t="s">
        <v>301</v>
      </c>
      <c r="D70" s="208">
        <v>40544</v>
      </c>
      <c r="E70" s="208" t="s">
        <v>274</v>
      </c>
      <c r="F70" s="104" t="s">
        <v>223</v>
      </c>
      <c r="G70" s="104" t="s">
        <v>304</v>
      </c>
      <c r="H70" s="209">
        <v>30000</v>
      </c>
      <c r="I70" s="146"/>
      <c r="J70" s="146"/>
      <c r="K70" s="146"/>
      <c r="L70" s="146" t="s">
        <v>92</v>
      </c>
      <c r="M70" s="146"/>
      <c r="N70" s="152"/>
      <c r="O70" s="146" t="s">
        <v>405</v>
      </c>
      <c r="P70" s="146" t="s">
        <v>405</v>
      </c>
      <c r="Q70" s="146"/>
      <c r="R70" s="146"/>
      <c r="S70" s="146"/>
      <c r="T70" s="103" t="s">
        <v>303</v>
      </c>
      <c r="U70" s="146"/>
      <c r="V70" s="146"/>
      <c r="W70" s="211">
        <v>41579</v>
      </c>
      <c r="X70" s="146"/>
      <c r="Y70" s="146"/>
      <c r="Z70" s="146"/>
      <c r="AA70" s="146"/>
    </row>
    <row r="71" spans="1:27" ht="255" x14ac:dyDescent="0.25">
      <c r="A71" s="312"/>
      <c r="B71" s="103" t="s">
        <v>305</v>
      </c>
      <c r="C71" s="223" t="s">
        <v>290</v>
      </c>
      <c r="D71" s="208">
        <v>40544</v>
      </c>
      <c r="E71" s="208" t="s">
        <v>294</v>
      </c>
      <c r="F71" s="104" t="s">
        <v>306</v>
      </c>
      <c r="G71" s="104" t="s">
        <v>307</v>
      </c>
      <c r="H71" s="209">
        <v>50000</v>
      </c>
      <c r="I71" s="146"/>
      <c r="J71" s="146"/>
      <c r="K71" s="146"/>
      <c r="L71" s="146" t="s">
        <v>92</v>
      </c>
      <c r="M71" s="146"/>
      <c r="N71" s="152"/>
      <c r="O71" s="103" t="s">
        <v>443</v>
      </c>
      <c r="P71" s="103" t="s">
        <v>444</v>
      </c>
      <c r="Q71" s="146"/>
      <c r="R71" s="103" t="s">
        <v>445</v>
      </c>
      <c r="S71" s="147"/>
      <c r="T71" s="103" t="s">
        <v>305</v>
      </c>
      <c r="U71" s="146"/>
      <c r="V71" s="146"/>
      <c r="W71" s="146">
        <v>2016</v>
      </c>
      <c r="X71" s="146"/>
      <c r="Y71" s="103" t="s">
        <v>503</v>
      </c>
      <c r="Z71" s="146"/>
      <c r="AA71" s="146"/>
    </row>
    <row r="72" spans="1:27" ht="180" x14ac:dyDescent="0.25">
      <c r="A72" s="312"/>
      <c r="B72" s="223" t="s">
        <v>308</v>
      </c>
      <c r="C72" s="223" t="s">
        <v>309</v>
      </c>
      <c r="D72" s="208">
        <v>40544</v>
      </c>
      <c r="E72" s="208" t="s">
        <v>291</v>
      </c>
      <c r="F72" s="104" t="s">
        <v>310</v>
      </c>
      <c r="G72" s="104" t="s">
        <v>311</v>
      </c>
      <c r="H72" s="209">
        <v>50000</v>
      </c>
      <c r="I72" s="146"/>
      <c r="J72" s="146"/>
      <c r="K72" s="146"/>
      <c r="L72" s="146" t="s">
        <v>92</v>
      </c>
      <c r="M72" s="146"/>
      <c r="N72" s="152"/>
      <c r="O72" s="103" t="s">
        <v>446</v>
      </c>
      <c r="P72" s="104" t="s">
        <v>447</v>
      </c>
      <c r="Q72" s="147"/>
      <c r="R72" s="146"/>
      <c r="S72" s="147"/>
      <c r="T72" s="146"/>
      <c r="U72" s="146"/>
      <c r="V72" s="146"/>
      <c r="W72" s="146"/>
      <c r="X72" s="146"/>
      <c r="Y72" s="146"/>
      <c r="Z72" s="104" t="s">
        <v>504</v>
      </c>
      <c r="AA72" s="104" t="s">
        <v>572</v>
      </c>
    </row>
    <row r="73" spans="1:27" ht="90" x14ac:dyDescent="0.25">
      <c r="A73" s="312"/>
      <c r="B73" s="223" t="s">
        <v>312</v>
      </c>
      <c r="C73" s="223" t="s">
        <v>313</v>
      </c>
      <c r="D73" s="208">
        <v>40544</v>
      </c>
      <c r="E73" s="208" t="s">
        <v>274</v>
      </c>
      <c r="F73" s="104" t="s">
        <v>223</v>
      </c>
      <c r="G73" s="104" t="s">
        <v>314</v>
      </c>
      <c r="H73" s="209">
        <v>20000</v>
      </c>
      <c r="I73" s="146"/>
      <c r="J73" s="146" t="s">
        <v>92</v>
      </c>
      <c r="K73" s="146"/>
      <c r="L73" s="146"/>
      <c r="M73" s="146"/>
      <c r="N73" s="152"/>
      <c r="O73" s="146"/>
      <c r="P73" s="147"/>
      <c r="Q73" s="146" t="s">
        <v>448</v>
      </c>
      <c r="R73" s="146"/>
      <c r="S73" s="147"/>
      <c r="T73" s="146"/>
      <c r="U73" s="146"/>
      <c r="V73" s="146"/>
      <c r="W73" s="146"/>
      <c r="X73" s="146"/>
      <c r="Y73" s="146"/>
      <c r="Z73" s="146"/>
      <c r="AA73" s="146"/>
    </row>
    <row r="74" spans="1:27" ht="60" x14ac:dyDescent="0.25">
      <c r="A74" s="312"/>
      <c r="B74" s="223" t="s">
        <v>315</v>
      </c>
      <c r="C74" s="223" t="s">
        <v>290</v>
      </c>
      <c r="D74" s="208">
        <v>40544</v>
      </c>
      <c r="E74" s="208" t="s">
        <v>294</v>
      </c>
      <c r="F74" s="104" t="s">
        <v>316</v>
      </c>
      <c r="G74" s="104" t="s">
        <v>317</v>
      </c>
      <c r="H74" s="209">
        <v>3000000</v>
      </c>
      <c r="I74" s="146"/>
      <c r="J74" s="146"/>
      <c r="K74" s="146"/>
      <c r="L74" s="146" t="s">
        <v>92</v>
      </c>
      <c r="M74" s="146"/>
      <c r="N74" s="152"/>
      <c r="O74" s="104" t="s">
        <v>449</v>
      </c>
      <c r="P74" s="104"/>
      <c r="Q74" s="147"/>
      <c r="R74" s="147"/>
      <c r="S74" s="147"/>
      <c r="T74" s="147"/>
      <c r="U74" s="147"/>
      <c r="V74" s="147"/>
      <c r="W74" s="147"/>
      <c r="X74" s="147"/>
      <c r="Y74" s="147"/>
      <c r="Z74" s="147"/>
      <c r="AA74" s="147"/>
    </row>
    <row r="75" spans="1:27" ht="240" x14ac:dyDescent="0.25">
      <c r="A75" s="312"/>
      <c r="B75" s="223" t="s">
        <v>318</v>
      </c>
      <c r="C75" s="223" t="s">
        <v>301</v>
      </c>
      <c r="D75" s="208">
        <v>40544</v>
      </c>
      <c r="E75" s="208" t="s">
        <v>291</v>
      </c>
      <c r="F75" s="104" t="s">
        <v>214</v>
      </c>
      <c r="G75" s="104" t="s">
        <v>319</v>
      </c>
      <c r="H75" s="209">
        <v>100000</v>
      </c>
      <c r="I75" s="146"/>
      <c r="J75" s="146"/>
      <c r="K75" s="146"/>
      <c r="L75" s="146" t="s">
        <v>92</v>
      </c>
      <c r="M75" s="146"/>
      <c r="N75" s="152"/>
      <c r="O75" s="104" t="s">
        <v>450</v>
      </c>
      <c r="P75" s="104" t="s">
        <v>451</v>
      </c>
      <c r="Q75" s="147"/>
      <c r="R75" s="216" t="s">
        <v>214</v>
      </c>
      <c r="S75" s="147"/>
      <c r="T75" s="147"/>
      <c r="U75" s="147"/>
      <c r="V75" s="147"/>
      <c r="W75" s="208">
        <v>41609</v>
      </c>
      <c r="X75" s="147"/>
      <c r="Y75" s="147"/>
      <c r="Z75" s="104" t="s">
        <v>505</v>
      </c>
      <c r="AA75" s="147"/>
    </row>
    <row r="76" spans="1:27" ht="120" x14ac:dyDescent="0.25">
      <c r="A76" s="312"/>
      <c r="B76" s="223" t="s">
        <v>320</v>
      </c>
      <c r="C76" s="223" t="s">
        <v>321</v>
      </c>
      <c r="D76" s="208">
        <v>40544</v>
      </c>
      <c r="E76" s="208" t="s">
        <v>274</v>
      </c>
      <c r="F76" s="104" t="s">
        <v>316</v>
      </c>
      <c r="G76" s="104" t="s">
        <v>322</v>
      </c>
      <c r="H76" s="209">
        <v>500000</v>
      </c>
      <c r="I76" s="146"/>
      <c r="J76" s="146"/>
      <c r="K76" s="146"/>
      <c r="L76" s="146" t="s">
        <v>92</v>
      </c>
      <c r="M76" s="146"/>
      <c r="N76" s="152"/>
      <c r="O76" s="147"/>
      <c r="P76" s="104"/>
      <c r="Q76" s="147"/>
      <c r="R76" s="147"/>
      <c r="S76" s="147"/>
      <c r="T76" s="147"/>
      <c r="U76" s="104" t="s">
        <v>506</v>
      </c>
      <c r="V76" s="147"/>
      <c r="W76" s="208">
        <v>41609</v>
      </c>
      <c r="X76" s="147"/>
      <c r="Y76" s="147"/>
      <c r="Z76" s="147"/>
      <c r="AA76" s="147"/>
    </row>
    <row r="77" spans="1:27" ht="45" x14ac:dyDescent="0.25">
      <c r="A77" s="312"/>
      <c r="B77" s="223" t="s">
        <v>323</v>
      </c>
      <c r="C77" s="223" t="s">
        <v>290</v>
      </c>
      <c r="D77" s="208">
        <v>40544</v>
      </c>
      <c r="E77" s="208" t="s">
        <v>297</v>
      </c>
      <c r="F77" s="104" t="s">
        <v>203</v>
      </c>
      <c r="G77" s="104" t="s">
        <v>224</v>
      </c>
      <c r="H77" s="209">
        <v>24000</v>
      </c>
      <c r="I77" s="146"/>
      <c r="J77" s="146"/>
      <c r="K77" s="146"/>
      <c r="L77" s="146" t="s">
        <v>92</v>
      </c>
      <c r="M77" s="146"/>
      <c r="N77" s="152"/>
      <c r="O77" s="146" t="s">
        <v>452</v>
      </c>
      <c r="P77" s="147"/>
      <c r="Q77" s="146"/>
      <c r="R77" s="146"/>
      <c r="S77" s="147"/>
      <c r="T77" s="146"/>
      <c r="U77" s="146"/>
      <c r="V77" s="146"/>
      <c r="W77" s="146"/>
      <c r="X77" s="146"/>
      <c r="Y77" s="146"/>
      <c r="Z77" s="146"/>
      <c r="AA77" s="146"/>
    </row>
    <row r="78" spans="1:27" ht="120" x14ac:dyDescent="0.25">
      <c r="A78" s="312"/>
      <c r="B78" s="223" t="s">
        <v>324</v>
      </c>
      <c r="C78" s="223" t="s">
        <v>290</v>
      </c>
      <c r="D78" s="208">
        <v>40544</v>
      </c>
      <c r="E78" s="208" t="s">
        <v>294</v>
      </c>
      <c r="F78" s="104" t="s">
        <v>191</v>
      </c>
      <c r="G78" s="104" t="s">
        <v>325</v>
      </c>
      <c r="H78" s="209">
        <v>166000</v>
      </c>
      <c r="I78" s="146"/>
      <c r="J78" s="146"/>
      <c r="K78" s="146"/>
      <c r="L78" s="146" t="s">
        <v>92</v>
      </c>
      <c r="M78" s="146"/>
      <c r="N78" s="152"/>
      <c r="O78" s="103" t="s">
        <v>453</v>
      </c>
      <c r="P78" s="246" t="s">
        <v>573</v>
      </c>
      <c r="Q78" s="146"/>
      <c r="R78" s="103" t="s">
        <v>388</v>
      </c>
      <c r="S78" s="147"/>
      <c r="T78" s="146"/>
      <c r="U78" s="146"/>
      <c r="V78" s="146"/>
      <c r="W78" s="211">
        <v>41609</v>
      </c>
      <c r="X78" s="146"/>
      <c r="Y78" s="146"/>
      <c r="Z78" s="146"/>
      <c r="AA78" s="146"/>
    </row>
    <row r="79" spans="1:27" ht="135" x14ac:dyDescent="0.25">
      <c r="A79" s="312"/>
      <c r="B79" s="104" t="s">
        <v>326</v>
      </c>
      <c r="C79" s="223" t="s">
        <v>301</v>
      </c>
      <c r="D79" s="208">
        <v>40544</v>
      </c>
      <c r="E79" s="208" t="s">
        <v>294</v>
      </c>
      <c r="F79" s="104" t="s">
        <v>136</v>
      </c>
      <c r="G79" s="104" t="s">
        <v>327</v>
      </c>
      <c r="H79" s="209">
        <v>150000</v>
      </c>
      <c r="I79" s="146"/>
      <c r="J79" s="146"/>
      <c r="K79" s="146"/>
      <c r="L79" s="146" t="s">
        <v>92</v>
      </c>
      <c r="M79" s="146"/>
      <c r="N79" s="152"/>
      <c r="O79" s="147"/>
      <c r="P79" s="147" t="s">
        <v>454</v>
      </c>
      <c r="Q79" s="148"/>
      <c r="R79" s="148" t="s">
        <v>355</v>
      </c>
      <c r="S79" s="147"/>
      <c r="T79" s="104" t="s">
        <v>326</v>
      </c>
      <c r="U79" s="147"/>
      <c r="V79" s="147"/>
      <c r="W79" s="208">
        <v>41609</v>
      </c>
      <c r="X79" s="147"/>
      <c r="Y79" s="147"/>
      <c r="Z79" s="147"/>
      <c r="AA79" s="147"/>
    </row>
    <row r="80" spans="1:27" ht="300" x14ac:dyDescent="0.25">
      <c r="A80" s="312"/>
      <c r="B80" s="223" t="s">
        <v>328</v>
      </c>
      <c r="C80" s="223" t="s">
        <v>301</v>
      </c>
      <c r="D80" s="208">
        <v>40544</v>
      </c>
      <c r="E80" s="208" t="s">
        <v>294</v>
      </c>
      <c r="F80" s="104" t="s">
        <v>140</v>
      </c>
      <c r="G80" s="104" t="s">
        <v>329</v>
      </c>
      <c r="H80" s="209">
        <v>150000</v>
      </c>
      <c r="I80" s="146"/>
      <c r="J80" s="104"/>
      <c r="K80" s="104"/>
      <c r="L80" s="146" t="s">
        <v>92</v>
      </c>
      <c r="M80" s="104"/>
      <c r="N80" s="104"/>
      <c r="O80" s="103" t="s">
        <v>455</v>
      </c>
      <c r="P80" s="103" t="s">
        <v>574</v>
      </c>
      <c r="Q80" s="103" t="s">
        <v>456</v>
      </c>
      <c r="R80" s="103" t="s">
        <v>358</v>
      </c>
      <c r="S80" s="147"/>
      <c r="T80" s="103"/>
      <c r="U80" s="103"/>
      <c r="V80" s="103"/>
      <c r="W80" s="103" t="s">
        <v>507</v>
      </c>
      <c r="X80" s="103"/>
      <c r="Y80" s="103"/>
      <c r="Z80" s="103"/>
      <c r="AA80" s="103" t="s">
        <v>508</v>
      </c>
    </row>
    <row r="81" spans="1:27" ht="135" x14ac:dyDescent="0.25">
      <c r="A81" s="311"/>
      <c r="B81" s="223" t="s">
        <v>330</v>
      </c>
      <c r="C81" s="223" t="s">
        <v>331</v>
      </c>
      <c r="D81" s="208">
        <v>40544</v>
      </c>
      <c r="E81" s="215" t="s">
        <v>332</v>
      </c>
      <c r="F81" s="104" t="s">
        <v>333</v>
      </c>
      <c r="G81" s="104" t="s">
        <v>334</v>
      </c>
      <c r="H81" s="209" t="s">
        <v>209</v>
      </c>
      <c r="I81" s="146"/>
      <c r="J81" s="104"/>
      <c r="K81" s="104"/>
      <c r="L81" s="146" t="s">
        <v>92</v>
      </c>
      <c r="M81" s="104"/>
      <c r="N81" s="104"/>
      <c r="O81" s="147"/>
      <c r="P81" s="214" t="s">
        <v>575</v>
      </c>
      <c r="Q81" s="147"/>
      <c r="R81" s="147"/>
      <c r="S81" s="147"/>
      <c r="T81" s="147"/>
      <c r="U81" s="147"/>
      <c r="V81" s="147"/>
      <c r="W81" s="147"/>
      <c r="X81" s="147"/>
      <c r="Y81" s="147"/>
      <c r="Z81" s="104" t="s">
        <v>509</v>
      </c>
      <c r="AA81" s="104" t="s">
        <v>510</v>
      </c>
    </row>
    <row r="82" spans="1:27" ht="15.6" customHeight="1" x14ac:dyDescent="0.25">
      <c r="A82" s="139"/>
      <c r="B82" s="139"/>
      <c r="C82" s="139"/>
      <c r="D82" s="139"/>
      <c r="E82" s="139"/>
      <c r="F82" s="139"/>
      <c r="G82" s="139"/>
      <c r="H82" s="139"/>
      <c r="I82" s="138"/>
      <c r="J82" s="138"/>
      <c r="K82" s="138"/>
      <c r="L82" s="138"/>
      <c r="M82" s="138"/>
      <c r="N82" s="247"/>
      <c r="O82" s="139"/>
      <c r="P82" s="139"/>
      <c r="Q82" s="139"/>
      <c r="R82" s="139"/>
      <c r="S82" s="139"/>
      <c r="T82" s="139"/>
      <c r="U82" s="139"/>
      <c r="V82" s="139"/>
      <c r="W82" s="139"/>
      <c r="X82" s="139"/>
      <c r="Y82" s="139"/>
      <c r="Z82" s="139"/>
      <c r="AA82" s="139"/>
    </row>
    <row r="84" spans="1:27" ht="15.75" thickBot="1" x14ac:dyDescent="0.3"/>
    <row r="85" spans="1:27" ht="43.5" customHeight="1" thickTop="1" thickBot="1" x14ac:dyDescent="0.3">
      <c r="A85" s="224" t="s">
        <v>80</v>
      </c>
      <c r="B85" s="225">
        <f>COUNTA(B90:B99,B102:B111,B114:B123,B126:B135)</f>
        <v>0</v>
      </c>
    </row>
    <row r="86" spans="1:27" ht="15.75" thickTop="1" x14ac:dyDescent="0.25"/>
    <row r="88" spans="1:27" ht="15.75" thickBot="1" x14ac:dyDescent="0.3"/>
    <row r="89" spans="1:27" ht="17.25" thickTop="1" thickBot="1" x14ac:dyDescent="0.3">
      <c r="A89" s="224" t="s">
        <v>84</v>
      </c>
      <c r="B89" s="224" t="s">
        <v>83</v>
      </c>
      <c r="C89" s="226" t="s">
        <v>7</v>
      </c>
      <c r="D89" s="226" t="s">
        <v>11</v>
      </c>
      <c r="E89" s="226" t="s">
        <v>12</v>
      </c>
      <c r="F89" s="226" t="s">
        <v>9</v>
      </c>
      <c r="G89" s="226" t="s">
        <v>8</v>
      </c>
      <c r="H89" s="226" t="s">
        <v>10</v>
      </c>
      <c r="I89" s="226" t="s">
        <v>102</v>
      </c>
    </row>
    <row r="90" spans="1:27" ht="15.75" thickTop="1" x14ac:dyDescent="0.25">
      <c r="A90" s="227" t="s">
        <v>81</v>
      </c>
      <c r="B90" s="248"/>
      <c r="C90" s="248"/>
      <c r="D90" s="248"/>
      <c r="E90" s="248"/>
      <c r="F90" s="248"/>
      <c r="G90" s="248"/>
      <c r="H90" s="248"/>
      <c r="I90" s="248"/>
    </row>
    <row r="91" spans="1:27" x14ac:dyDescent="0.25">
      <c r="A91" s="228"/>
      <c r="B91" s="248"/>
      <c r="C91" s="248"/>
      <c r="D91" s="248"/>
      <c r="E91" s="248"/>
      <c r="F91" s="248"/>
      <c r="G91" s="248"/>
      <c r="H91" s="248"/>
      <c r="I91" s="248"/>
    </row>
    <row r="92" spans="1:27" x14ac:dyDescent="0.25">
      <c r="A92" s="228"/>
      <c r="B92" s="248"/>
      <c r="C92" s="248"/>
      <c r="D92" s="248"/>
      <c r="E92" s="248"/>
      <c r="F92" s="248"/>
      <c r="G92" s="248"/>
      <c r="H92" s="248"/>
      <c r="I92" s="248"/>
    </row>
    <row r="93" spans="1:27" x14ac:dyDescent="0.25">
      <c r="A93" s="228"/>
      <c r="B93" s="248"/>
      <c r="C93" s="248"/>
      <c r="D93" s="248"/>
      <c r="E93" s="248"/>
      <c r="F93" s="248"/>
      <c r="G93" s="248"/>
      <c r="H93" s="248"/>
      <c r="I93" s="248"/>
    </row>
    <row r="94" spans="1:27" x14ac:dyDescent="0.25">
      <c r="A94" s="228"/>
      <c r="B94" s="248"/>
      <c r="C94" s="248"/>
      <c r="D94" s="248"/>
      <c r="E94" s="248"/>
      <c r="F94" s="248"/>
      <c r="G94" s="248"/>
      <c r="H94" s="248"/>
      <c r="I94" s="248"/>
    </row>
    <row r="95" spans="1:27" x14ac:dyDescent="0.25">
      <c r="A95" s="228"/>
      <c r="B95" s="248"/>
      <c r="C95" s="248"/>
      <c r="D95" s="248"/>
      <c r="E95" s="248"/>
      <c r="F95" s="248"/>
      <c r="G95" s="248"/>
      <c r="H95" s="248"/>
      <c r="I95" s="248"/>
    </row>
    <row r="96" spans="1:27" x14ac:dyDescent="0.25">
      <c r="A96" s="228"/>
      <c r="B96" s="248"/>
      <c r="C96" s="248"/>
      <c r="D96" s="248"/>
      <c r="E96" s="248"/>
      <c r="F96" s="248"/>
      <c r="G96" s="248"/>
      <c r="H96" s="248"/>
      <c r="I96" s="248"/>
    </row>
    <row r="97" spans="1:9" x14ac:dyDescent="0.25">
      <c r="A97" s="228"/>
      <c r="B97" s="248"/>
      <c r="C97" s="248"/>
      <c r="D97" s="248"/>
      <c r="E97" s="248"/>
      <c r="F97" s="248"/>
      <c r="G97" s="248"/>
      <c r="H97" s="248"/>
      <c r="I97" s="248"/>
    </row>
    <row r="98" spans="1:9" x14ac:dyDescent="0.25">
      <c r="A98" s="228"/>
      <c r="B98" s="248"/>
      <c r="C98" s="248"/>
      <c r="D98" s="248"/>
      <c r="E98" s="248"/>
      <c r="F98" s="248"/>
      <c r="G98" s="248"/>
      <c r="H98" s="248"/>
      <c r="I98" s="248"/>
    </row>
    <row r="99" spans="1:9" x14ac:dyDescent="0.25">
      <c r="A99" s="229"/>
      <c r="B99" s="248"/>
      <c r="C99" s="248"/>
      <c r="D99" s="248"/>
      <c r="E99" s="248"/>
      <c r="F99" s="248"/>
      <c r="G99" s="248"/>
      <c r="H99" s="248"/>
      <c r="I99" s="248"/>
    </row>
    <row r="100" spans="1:9" ht="15.75" thickBot="1" x14ac:dyDescent="0.3"/>
    <row r="101" spans="1:9" ht="17.25" thickTop="1" thickBot="1" x14ac:dyDescent="0.3">
      <c r="A101" s="224" t="s">
        <v>84</v>
      </c>
      <c r="B101" s="224" t="s">
        <v>83</v>
      </c>
      <c r="C101" s="224" t="s">
        <v>7</v>
      </c>
      <c r="D101" s="224" t="s">
        <v>11</v>
      </c>
      <c r="E101" s="224" t="s">
        <v>12</v>
      </c>
      <c r="F101" s="224" t="s">
        <v>9</v>
      </c>
      <c r="G101" s="224" t="s">
        <v>8</v>
      </c>
      <c r="H101" s="224" t="s">
        <v>10</v>
      </c>
      <c r="I101" s="226" t="s">
        <v>102</v>
      </c>
    </row>
    <row r="102" spans="1:9" ht="15.75" thickTop="1" x14ac:dyDescent="0.25">
      <c r="A102" s="227" t="s">
        <v>81</v>
      </c>
      <c r="B102" s="248"/>
      <c r="C102" s="248"/>
      <c r="D102" s="248"/>
      <c r="E102" s="248"/>
      <c r="F102" s="248"/>
      <c r="G102" s="248"/>
      <c r="H102" s="248"/>
      <c r="I102" s="248"/>
    </row>
    <row r="103" spans="1:9" x14ac:dyDescent="0.25">
      <c r="A103" s="228"/>
      <c r="B103" s="248"/>
      <c r="C103" s="248"/>
      <c r="D103" s="248"/>
      <c r="E103" s="248"/>
      <c r="F103" s="248"/>
      <c r="G103" s="248"/>
      <c r="H103" s="248"/>
      <c r="I103" s="248"/>
    </row>
    <row r="104" spans="1:9" x14ac:dyDescent="0.25">
      <c r="A104" s="228"/>
      <c r="B104" s="248"/>
      <c r="C104" s="248"/>
      <c r="D104" s="248"/>
      <c r="E104" s="248"/>
      <c r="F104" s="248"/>
      <c r="G104" s="248"/>
      <c r="H104" s="248"/>
      <c r="I104" s="248"/>
    </row>
    <row r="105" spans="1:9" x14ac:dyDescent="0.25">
      <c r="A105" s="228"/>
      <c r="B105" s="248"/>
      <c r="C105" s="248"/>
      <c r="D105" s="248"/>
      <c r="E105" s="248"/>
      <c r="F105" s="248"/>
      <c r="G105" s="248"/>
      <c r="H105" s="248"/>
      <c r="I105" s="248"/>
    </row>
    <row r="106" spans="1:9" x14ac:dyDescent="0.25">
      <c r="A106" s="228"/>
      <c r="B106" s="248"/>
      <c r="C106" s="248"/>
      <c r="D106" s="248"/>
      <c r="E106" s="248"/>
      <c r="F106" s="248"/>
      <c r="G106" s="248"/>
      <c r="H106" s="248"/>
      <c r="I106" s="248"/>
    </row>
    <row r="107" spans="1:9" x14ac:dyDescent="0.25">
      <c r="A107" s="228"/>
      <c r="B107" s="248"/>
      <c r="C107" s="248"/>
      <c r="D107" s="248"/>
      <c r="E107" s="248"/>
      <c r="F107" s="248"/>
      <c r="G107" s="248"/>
      <c r="H107" s="248"/>
      <c r="I107" s="248"/>
    </row>
    <row r="108" spans="1:9" x14ac:dyDescent="0.25">
      <c r="A108" s="228"/>
      <c r="B108" s="248"/>
      <c r="C108" s="248"/>
      <c r="D108" s="248"/>
      <c r="E108" s="248"/>
      <c r="F108" s="248"/>
      <c r="G108" s="248"/>
      <c r="H108" s="248"/>
      <c r="I108" s="248"/>
    </row>
    <row r="109" spans="1:9" x14ac:dyDescent="0.25">
      <c r="A109" s="228"/>
      <c r="B109" s="248"/>
      <c r="C109" s="248"/>
      <c r="D109" s="248"/>
      <c r="E109" s="248"/>
      <c r="F109" s="248"/>
      <c r="G109" s="248"/>
      <c r="H109" s="248"/>
      <c r="I109" s="248"/>
    </row>
    <row r="110" spans="1:9" x14ac:dyDescent="0.25">
      <c r="A110" s="228"/>
      <c r="B110" s="248"/>
      <c r="C110" s="248"/>
      <c r="D110" s="248"/>
      <c r="E110" s="248"/>
      <c r="F110" s="248"/>
      <c r="G110" s="248"/>
      <c r="H110" s="248"/>
      <c r="I110" s="248"/>
    </row>
    <row r="111" spans="1:9" x14ac:dyDescent="0.25">
      <c r="A111" s="229"/>
      <c r="B111" s="248"/>
      <c r="C111" s="248"/>
      <c r="D111" s="248"/>
      <c r="E111" s="248"/>
      <c r="F111" s="248"/>
      <c r="G111" s="248"/>
      <c r="H111" s="248"/>
      <c r="I111" s="248"/>
    </row>
    <row r="112" spans="1:9" ht="15.75" thickBot="1" x14ac:dyDescent="0.3"/>
    <row r="113" spans="1:9" ht="17.25" thickTop="1" thickBot="1" x14ac:dyDescent="0.3">
      <c r="A113" s="224" t="s">
        <v>84</v>
      </c>
      <c r="B113" s="224" t="s">
        <v>83</v>
      </c>
      <c r="C113" s="224" t="s">
        <v>7</v>
      </c>
      <c r="D113" s="224" t="s">
        <v>11</v>
      </c>
      <c r="E113" s="224" t="s">
        <v>12</v>
      </c>
      <c r="F113" s="224" t="s">
        <v>9</v>
      </c>
      <c r="G113" s="224" t="s">
        <v>8</v>
      </c>
      <c r="H113" s="224" t="s">
        <v>10</v>
      </c>
      <c r="I113" s="226" t="s">
        <v>102</v>
      </c>
    </row>
    <row r="114" spans="1:9" ht="15.75" thickTop="1" x14ac:dyDescent="0.25">
      <c r="A114" s="227" t="s">
        <v>81</v>
      </c>
      <c r="B114" s="248"/>
      <c r="C114" s="248"/>
      <c r="D114" s="248"/>
      <c r="E114" s="248"/>
      <c r="F114" s="248"/>
      <c r="G114" s="248"/>
      <c r="H114" s="248"/>
      <c r="I114" s="248"/>
    </row>
    <row r="115" spans="1:9" x14ac:dyDescent="0.25">
      <c r="A115" s="228"/>
      <c r="B115" s="248"/>
      <c r="C115" s="248"/>
      <c r="D115" s="248"/>
      <c r="E115" s="248"/>
      <c r="F115" s="248"/>
      <c r="G115" s="248"/>
      <c r="H115" s="248"/>
      <c r="I115" s="248"/>
    </row>
    <row r="116" spans="1:9" x14ac:dyDescent="0.25">
      <c r="A116" s="228"/>
      <c r="B116" s="248"/>
      <c r="C116" s="248"/>
      <c r="D116" s="248"/>
      <c r="E116" s="248"/>
      <c r="F116" s="248"/>
      <c r="G116" s="248"/>
      <c r="H116" s="248"/>
      <c r="I116" s="248"/>
    </row>
    <row r="117" spans="1:9" x14ac:dyDescent="0.25">
      <c r="A117" s="228"/>
      <c r="B117" s="248"/>
      <c r="C117" s="248"/>
      <c r="D117" s="248"/>
      <c r="E117" s="248"/>
      <c r="F117" s="248"/>
      <c r="G117" s="248"/>
      <c r="H117" s="248"/>
      <c r="I117" s="248"/>
    </row>
    <row r="118" spans="1:9" x14ac:dyDescent="0.25">
      <c r="A118" s="228"/>
      <c r="B118" s="248"/>
      <c r="C118" s="248"/>
      <c r="D118" s="248"/>
      <c r="E118" s="248"/>
      <c r="F118" s="248"/>
      <c r="G118" s="248"/>
      <c r="H118" s="248"/>
      <c r="I118" s="248"/>
    </row>
    <row r="119" spans="1:9" x14ac:dyDescent="0.25">
      <c r="A119" s="228"/>
      <c r="B119" s="248"/>
      <c r="C119" s="248"/>
      <c r="D119" s="248"/>
      <c r="E119" s="248"/>
      <c r="F119" s="248"/>
      <c r="G119" s="248"/>
      <c r="H119" s="248"/>
      <c r="I119" s="248"/>
    </row>
    <row r="120" spans="1:9" x14ac:dyDescent="0.25">
      <c r="A120" s="228"/>
      <c r="B120" s="248"/>
      <c r="C120" s="248"/>
      <c r="D120" s="248"/>
      <c r="E120" s="248"/>
      <c r="F120" s="248"/>
      <c r="G120" s="248"/>
      <c r="H120" s="248"/>
      <c r="I120" s="248"/>
    </row>
    <row r="121" spans="1:9" x14ac:dyDescent="0.25">
      <c r="A121" s="228"/>
      <c r="B121" s="248"/>
      <c r="C121" s="248"/>
      <c r="D121" s="248"/>
      <c r="E121" s="248"/>
      <c r="F121" s="248"/>
      <c r="G121" s="248"/>
      <c r="H121" s="248"/>
      <c r="I121" s="248"/>
    </row>
    <row r="122" spans="1:9" x14ac:dyDescent="0.25">
      <c r="A122" s="228"/>
      <c r="B122" s="248"/>
      <c r="C122" s="248"/>
      <c r="D122" s="248"/>
      <c r="E122" s="248"/>
      <c r="F122" s="248"/>
      <c r="G122" s="248"/>
      <c r="H122" s="248"/>
      <c r="I122" s="248"/>
    </row>
    <row r="123" spans="1:9" x14ac:dyDescent="0.25">
      <c r="A123" s="229"/>
      <c r="B123" s="248"/>
      <c r="C123" s="248"/>
      <c r="D123" s="248"/>
      <c r="E123" s="248"/>
      <c r="F123" s="248"/>
      <c r="G123" s="248"/>
      <c r="H123" s="248"/>
      <c r="I123" s="248"/>
    </row>
    <row r="124" spans="1:9" ht="15.75" thickBot="1" x14ac:dyDescent="0.3"/>
    <row r="125" spans="1:9" ht="17.25" thickTop="1" thickBot="1" x14ac:dyDescent="0.3">
      <c r="A125" s="226" t="s">
        <v>84</v>
      </c>
      <c r="B125" s="226" t="s">
        <v>83</v>
      </c>
      <c r="C125" s="226" t="s">
        <v>7</v>
      </c>
      <c r="D125" s="226" t="s">
        <v>11</v>
      </c>
      <c r="E125" s="226" t="s">
        <v>12</v>
      </c>
      <c r="F125" s="226" t="s">
        <v>9</v>
      </c>
      <c r="G125" s="226" t="s">
        <v>8</v>
      </c>
      <c r="H125" s="226" t="s">
        <v>10</v>
      </c>
      <c r="I125" s="226" t="s">
        <v>102</v>
      </c>
    </row>
    <row r="126" spans="1:9" ht="15.75" thickTop="1" x14ac:dyDescent="0.25">
      <c r="A126" s="227" t="s">
        <v>81</v>
      </c>
      <c r="B126" s="248"/>
      <c r="C126" s="248"/>
      <c r="D126" s="248"/>
      <c r="E126" s="248"/>
      <c r="F126" s="248"/>
      <c r="G126" s="248"/>
      <c r="H126" s="248"/>
      <c r="I126" s="248"/>
    </row>
    <row r="127" spans="1:9" x14ac:dyDescent="0.25">
      <c r="A127" s="228"/>
      <c r="B127" s="248"/>
      <c r="C127" s="248"/>
      <c r="D127" s="248"/>
      <c r="E127" s="248"/>
      <c r="F127" s="248"/>
      <c r="G127" s="248"/>
      <c r="H127" s="248"/>
      <c r="I127" s="248"/>
    </row>
    <row r="128" spans="1:9" x14ac:dyDescent="0.25">
      <c r="A128" s="228"/>
      <c r="B128" s="248"/>
      <c r="C128" s="248"/>
      <c r="D128" s="248"/>
      <c r="E128" s="248"/>
      <c r="F128" s="248"/>
      <c r="G128" s="248"/>
      <c r="H128" s="248"/>
      <c r="I128" s="248"/>
    </row>
    <row r="129" spans="1:9" x14ac:dyDescent="0.25">
      <c r="A129" s="228"/>
      <c r="B129" s="248"/>
      <c r="C129" s="248"/>
      <c r="D129" s="248"/>
      <c r="E129" s="248"/>
      <c r="F129" s="248"/>
      <c r="G129" s="248"/>
      <c r="H129" s="248"/>
      <c r="I129" s="248"/>
    </row>
    <row r="130" spans="1:9" x14ac:dyDescent="0.25">
      <c r="A130" s="228"/>
      <c r="B130" s="248"/>
      <c r="C130" s="248"/>
      <c r="D130" s="248"/>
      <c r="E130" s="248"/>
      <c r="F130" s="248"/>
      <c r="G130" s="248"/>
      <c r="H130" s="248"/>
      <c r="I130" s="248"/>
    </row>
    <row r="131" spans="1:9" x14ac:dyDescent="0.25">
      <c r="A131" s="228"/>
      <c r="B131" s="248"/>
      <c r="C131" s="248"/>
      <c r="D131" s="248"/>
      <c r="E131" s="248"/>
      <c r="F131" s="248"/>
      <c r="G131" s="248"/>
      <c r="H131" s="248"/>
      <c r="I131" s="248"/>
    </row>
    <row r="132" spans="1:9" x14ac:dyDescent="0.25">
      <c r="A132" s="228"/>
      <c r="B132" s="248"/>
      <c r="C132" s="248"/>
      <c r="D132" s="248"/>
      <c r="E132" s="248"/>
      <c r="F132" s="248"/>
      <c r="G132" s="248"/>
      <c r="H132" s="248"/>
      <c r="I132" s="248"/>
    </row>
    <row r="133" spans="1:9" x14ac:dyDescent="0.25">
      <c r="A133" s="228"/>
      <c r="B133" s="248"/>
      <c r="C133" s="248"/>
      <c r="D133" s="248"/>
      <c r="E133" s="248"/>
      <c r="F133" s="248"/>
      <c r="G133" s="248"/>
      <c r="H133" s="248"/>
      <c r="I133" s="248"/>
    </row>
    <row r="134" spans="1:9" x14ac:dyDescent="0.25">
      <c r="A134" s="228"/>
      <c r="B134" s="248"/>
      <c r="C134" s="248"/>
      <c r="D134" s="248"/>
      <c r="E134" s="248"/>
      <c r="F134" s="248"/>
      <c r="G134" s="248"/>
      <c r="H134" s="248"/>
      <c r="I134" s="248"/>
    </row>
    <row r="135" spans="1:9" x14ac:dyDescent="0.25">
      <c r="A135" s="229"/>
      <c r="B135" s="248"/>
      <c r="C135" s="248"/>
      <c r="D135" s="248"/>
      <c r="E135" s="248"/>
      <c r="F135" s="248"/>
      <c r="G135" s="248"/>
      <c r="H135" s="248"/>
      <c r="I135" s="248"/>
    </row>
  </sheetData>
  <sheetProtection password="ECFE" sheet="1" objects="1" scenarios="1"/>
  <mergeCells count="11">
    <mergeCell ref="I9:R9"/>
    <mergeCell ref="T9:AA9"/>
    <mergeCell ref="A11:A18"/>
    <mergeCell ref="A19:A30"/>
    <mergeCell ref="A53:A59"/>
    <mergeCell ref="D5:H5"/>
    <mergeCell ref="A60:A61"/>
    <mergeCell ref="A62:A81"/>
    <mergeCell ref="A31:A36"/>
    <mergeCell ref="A37:A45"/>
    <mergeCell ref="A46:A52"/>
  </mergeCells>
  <conditionalFormatting sqref="AF7:AF8">
    <cfRule type="cellIs" dxfId="567" priority="314" stopIfTrue="1" operator="equal">
      <formula>$AF$7</formula>
    </cfRule>
  </conditionalFormatting>
  <conditionalFormatting sqref="I11:I82">
    <cfRule type="cellIs" dxfId="566" priority="313" stopIfTrue="1" operator="equal">
      <formula>"x"</formula>
    </cfRule>
  </conditionalFormatting>
  <conditionalFormatting sqref="J11:J82">
    <cfRule type="cellIs" dxfId="565" priority="312" operator="equal">
      <formula>"x"</formula>
    </cfRule>
  </conditionalFormatting>
  <conditionalFormatting sqref="K11:K82">
    <cfRule type="cellIs" dxfId="564" priority="311" operator="equal">
      <formula>"x"</formula>
    </cfRule>
  </conditionalFormatting>
  <conditionalFormatting sqref="L11:L82">
    <cfRule type="cellIs" dxfId="563" priority="310" stopIfTrue="1" operator="equal">
      <formula>"x"</formula>
    </cfRule>
  </conditionalFormatting>
  <conditionalFormatting sqref="M11:M82">
    <cfRule type="cellIs" dxfId="562" priority="309" operator="equal">
      <formula>"x"</formula>
    </cfRule>
  </conditionalFormatting>
  <conditionalFormatting sqref="N11:N82">
    <cfRule type="cellIs" dxfId="561" priority="1" stopIfTrue="1" operator="equal">
      <formula>$AF$8</formula>
    </cfRule>
    <cfRule type="cellIs" dxfId="560" priority="4" stopIfTrue="1" operator="equal">
      <formula>$AF$7</formula>
    </cfRule>
  </conditionalFormatting>
  <dataValidations count="1">
    <dataValidation type="list" allowBlank="1" showInputMessage="1" showErrorMessage="1" sqref="N11:N82">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9"/>
  <sheetViews>
    <sheetView showGridLines="0" zoomScale="70" zoomScaleNormal="70" zoomScalePageLayoutView="70" workbookViewId="0"/>
  </sheetViews>
  <sheetFormatPr defaultRowHeight="15" x14ac:dyDescent="0.25"/>
  <cols>
    <col min="1" max="1" width="0.85546875" customWidth="1"/>
    <col min="2" max="2" width="36.7109375" customWidth="1"/>
    <col min="3" max="3" width="14.28515625" customWidth="1"/>
    <col min="5" max="5" width="13.28515625" customWidth="1"/>
    <col min="6" max="6" width="11.28515625" customWidth="1"/>
  </cols>
  <sheetData>
    <row r="1" spans="1:19" s="2" customFormat="1" x14ac:dyDescent="0.25">
      <c r="A1" s="3" t="s">
        <v>0</v>
      </c>
      <c r="H1" s="16"/>
      <c r="I1" s="16"/>
      <c r="J1" s="16"/>
      <c r="K1" s="16"/>
      <c r="L1" s="16"/>
      <c r="M1" s="16"/>
    </row>
    <row r="2" spans="1:19" s="4" customFormat="1" ht="3.75" hidden="1" customHeight="1" x14ac:dyDescent="0.25">
      <c r="H2" s="17"/>
      <c r="I2" s="17"/>
      <c r="J2" s="17"/>
      <c r="K2" s="17"/>
      <c r="L2" s="17"/>
      <c r="M2" s="17"/>
    </row>
    <row r="3" spans="1:19" s="5" customFormat="1" ht="15.75" thickBot="1" x14ac:dyDescent="0.3">
      <c r="A3" s="322" t="str">
        <f>'Monitoria Anual 1'!A3</f>
        <v>Plano de Ação Nacional para Conservação das Tartarugas Marinhas</v>
      </c>
      <c r="B3" s="322"/>
      <c r="C3" s="322"/>
      <c r="D3" s="322"/>
      <c r="E3" s="322"/>
      <c r="F3" s="322"/>
      <c r="G3" s="322"/>
      <c r="H3" s="322"/>
      <c r="I3" s="322"/>
      <c r="J3" s="322"/>
      <c r="K3" s="322"/>
      <c r="L3" s="322"/>
      <c r="M3" s="322"/>
      <c r="N3" s="322"/>
      <c r="O3" s="322"/>
      <c r="P3" s="322"/>
    </row>
    <row r="4" spans="1:19" s="1" customFormat="1" ht="15.75" thickTop="1" x14ac:dyDescent="0.25">
      <c r="H4" s="18"/>
      <c r="I4" s="18"/>
      <c r="J4" s="18"/>
      <c r="K4" s="18"/>
      <c r="L4" s="18"/>
      <c r="M4" s="18"/>
    </row>
    <row r="5" spans="1:19" s="6" customFormat="1" ht="55.5" customHeight="1" thickBot="1" x14ac:dyDescent="0.3">
      <c r="A5" s="7" t="s">
        <v>2</v>
      </c>
      <c r="B5" s="7"/>
      <c r="C5" s="327" t="str">
        <f>'Monitoria Anual 1'!D5</f>
        <v>CONTINUIDADE E APRIMORAMENTO DE AÇÕES DE CONSERVAÇÃO E PESQUISA DIRECIONADAS À RECUPERAÇÃO E SOBREVIVÊNCIA DAS CINCO ESPÉCIES DE TARTARUGAS MARINHAS QUE OCORREM NO BRASIL, EM NÍVEIS SAUDÁVEIS CAPAZES DE EXERCER SEU PAPEL ECOLÓGICO</v>
      </c>
      <c r="D5" s="327"/>
      <c r="E5" s="327"/>
      <c r="F5" s="327"/>
      <c r="G5" s="327"/>
      <c r="H5" s="327"/>
      <c r="I5" s="327"/>
      <c r="J5" s="327"/>
      <c r="K5" s="327"/>
      <c r="L5" s="327"/>
      <c r="M5" s="327"/>
      <c r="N5" s="327"/>
      <c r="O5" s="327"/>
      <c r="P5" s="328"/>
    </row>
    <row r="6" spans="1:19" s="1" customFormat="1" ht="15.75" thickTop="1" x14ac:dyDescent="0.25">
      <c r="H6" s="18"/>
      <c r="I6" s="18"/>
      <c r="J6" s="18"/>
      <c r="K6" s="18"/>
      <c r="L6" s="18"/>
      <c r="M6" s="18"/>
    </row>
    <row r="7" spans="1:19" s="1" customFormat="1" ht="15.75" thickBot="1" x14ac:dyDescent="0.3">
      <c r="A7" s="7" t="s">
        <v>3</v>
      </c>
      <c r="B7" s="7"/>
      <c r="C7" s="260">
        <v>41225</v>
      </c>
      <c r="D7" s="9"/>
      <c r="E7" s="10"/>
      <c r="F7" s="10"/>
      <c r="G7" s="11"/>
      <c r="H7" s="18"/>
      <c r="I7" s="18"/>
      <c r="J7" s="18"/>
      <c r="K7" s="18"/>
      <c r="L7" s="18"/>
      <c r="M7" s="18"/>
    </row>
    <row r="8" spans="1:19" ht="15.75" thickTop="1" x14ac:dyDescent="0.25"/>
    <row r="9" spans="1:19" ht="18.75" x14ac:dyDescent="0.25">
      <c r="A9" s="52" t="s">
        <v>34</v>
      </c>
      <c r="B9" s="52"/>
      <c r="C9" s="52"/>
      <c r="D9" s="52"/>
      <c r="E9" s="52"/>
      <c r="F9" s="52"/>
      <c r="G9" s="52"/>
      <c r="H9" s="52"/>
      <c r="I9" s="52"/>
      <c r="J9" s="52"/>
      <c r="K9" s="52"/>
      <c r="L9" s="52"/>
      <c r="M9" s="52"/>
      <c r="N9" s="52"/>
      <c r="O9" s="52"/>
      <c r="P9" s="52"/>
      <c r="Q9" s="52"/>
      <c r="R9" s="52"/>
      <c r="S9" s="52"/>
    </row>
    <row r="11" spans="1:19" x14ac:dyDescent="0.25">
      <c r="B11" s="29" t="s">
        <v>45</v>
      </c>
      <c r="C11" s="30"/>
      <c r="D11" s="30"/>
    </row>
    <row r="12" spans="1:19" ht="15.75" thickBot="1" x14ac:dyDescent="0.3">
      <c r="E12" s="326"/>
      <c r="F12" s="326"/>
    </row>
    <row r="13" spans="1:19" ht="60.75" customHeight="1" thickTop="1" thickBot="1" x14ac:dyDescent="0.3">
      <c r="B13" s="320" t="s">
        <v>36</v>
      </c>
      <c r="C13" s="321"/>
      <c r="D13" s="321"/>
      <c r="E13" s="324"/>
      <c r="F13" s="325"/>
    </row>
    <row r="14" spans="1:19" s="76" customFormat="1" ht="31.9" customHeight="1" thickTop="1" thickBot="1" x14ac:dyDescent="0.3">
      <c r="B14" s="261" t="s">
        <v>42</v>
      </c>
      <c r="C14" s="136" t="s">
        <v>101</v>
      </c>
      <c r="D14" s="137" t="s">
        <v>43</v>
      </c>
      <c r="E14" s="100" t="s">
        <v>94</v>
      </c>
      <c r="F14" s="101" t="s">
        <v>43</v>
      </c>
    </row>
    <row r="15" spans="1:19" ht="16.5" thickTop="1" x14ac:dyDescent="0.25">
      <c r="B15" s="53" t="s">
        <v>37</v>
      </c>
      <c r="C15" s="89">
        <f>COUNTA('Monitoria Anual 1'!N11:N82)</f>
        <v>3</v>
      </c>
      <c r="D15" s="88"/>
      <c r="E15" s="87">
        <f>COUNTA('Monitoria Anual 1'!N11:N82)</f>
        <v>3</v>
      </c>
      <c r="F15" s="88"/>
    </row>
    <row r="16" spans="1:19" ht="15.75" x14ac:dyDescent="0.25">
      <c r="B16" s="38" t="s">
        <v>59</v>
      </c>
      <c r="C16" s="89">
        <f>COUNTA('Monitoria Anual 1'!I11:I82)</f>
        <v>1</v>
      </c>
      <c r="D16" s="90">
        <f>C16/C22</f>
        <v>1.4084507042253521E-2</v>
      </c>
      <c r="E16" s="89">
        <f>C16-0</f>
        <v>1</v>
      </c>
      <c r="F16" s="90">
        <f>E16/$E$22</f>
        <v>1.4705882352941176E-2</v>
      </c>
    </row>
    <row r="17" spans="2:9" ht="15.75" x14ac:dyDescent="0.25">
      <c r="B17" s="31" t="s">
        <v>38</v>
      </c>
      <c r="C17" s="91">
        <f>COUNTA('Monitoria Anual 1'!J11:J82)</f>
        <v>12</v>
      </c>
      <c r="D17" s="92">
        <f>C17/C22</f>
        <v>0.16901408450704225</v>
      </c>
      <c r="E17" s="91">
        <f>C17</f>
        <v>12</v>
      </c>
      <c r="F17" s="90">
        <f t="shared" ref="F17:F21" si="0">E17/$E$22</f>
        <v>0.17647058823529413</v>
      </c>
    </row>
    <row r="18" spans="2:9" ht="15.75" x14ac:dyDescent="0.25">
      <c r="B18" s="32" t="s">
        <v>39</v>
      </c>
      <c r="C18" s="91">
        <f>COUNTA('Monitoria Anual 1'!K11:K82)</f>
        <v>11</v>
      </c>
      <c r="D18" s="92">
        <f>C18/C22</f>
        <v>0.15492957746478872</v>
      </c>
      <c r="E18" s="91">
        <f>C18-0</f>
        <v>11</v>
      </c>
      <c r="F18" s="90">
        <f t="shared" si="0"/>
        <v>0.16176470588235295</v>
      </c>
    </row>
    <row r="19" spans="2:9" ht="15.75" x14ac:dyDescent="0.25">
      <c r="B19" s="33" t="s">
        <v>40</v>
      </c>
      <c r="C19" s="91">
        <f>COUNTA('Monitoria Anual 1'!L11:L82)</f>
        <v>44</v>
      </c>
      <c r="D19" s="92">
        <f>C19/C22</f>
        <v>0.61971830985915488</v>
      </c>
      <c r="E19" s="91">
        <f>C19-3</f>
        <v>41</v>
      </c>
      <c r="F19" s="90">
        <f t="shared" si="0"/>
        <v>0.6029411764705882</v>
      </c>
    </row>
    <row r="20" spans="2:9" ht="16.5" thickBot="1" x14ac:dyDescent="0.3">
      <c r="B20" s="34" t="s">
        <v>41</v>
      </c>
      <c r="C20" s="91">
        <f>COUNTA('Monitoria Anual 1'!M11:M82)</f>
        <v>3</v>
      </c>
      <c r="D20" s="92">
        <f>C20/C22</f>
        <v>4.2253521126760563E-2</v>
      </c>
      <c r="E20" s="91">
        <f>C20</f>
        <v>3</v>
      </c>
      <c r="F20" s="90">
        <f t="shared" si="0"/>
        <v>4.4117647058823532E-2</v>
      </c>
    </row>
    <row r="21" spans="2:9" ht="17.25" thickTop="1" thickBot="1" x14ac:dyDescent="0.3">
      <c r="B21" s="84" t="s">
        <v>85</v>
      </c>
      <c r="C21" s="91"/>
      <c r="D21" s="92"/>
      <c r="E21" s="91">
        <f>'Monitoria Anual 1'!B85</f>
        <v>0</v>
      </c>
      <c r="F21" s="90">
        <f t="shared" si="0"/>
        <v>0</v>
      </c>
    </row>
    <row r="22" spans="2:9" ht="16.5" thickTop="1" thickBot="1" x14ac:dyDescent="0.3">
      <c r="B22" s="94" t="s">
        <v>44</v>
      </c>
      <c r="C22" s="95">
        <f>C16+C17+C18+C19+C20</f>
        <v>71</v>
      </c>
      <c r="D22" s="96">
        <f>SUM(D15:D21)</f>
        <v>1</v>
      </c>
      <c r="E22" s="95">
        <f>SUM(E16:E21)</f>
        <v>68</v>
      </c>
      <c r="F22" s="93">
        <f>SUM(F16:F21)</f>
        <v>0.99999999999999989</v>
      </c>
    </row>
    <row r="23" spans="2:9" ht="16.5" thickTop="1" thickBot="1" x14ac:dyDescent="0.3">
      <c r="B23" s="323" t="s">
        <v>100</v>
      </c>
      <c r="C23" s="323"/>
      <c r="D23" s="323"/>
      <c r="E23" s="99">
        <f>COUNTIF('Monitoria Anual 1'!N11:N82,'Monitoria Anual 1'!AF7)</f>
        <v>3</v>
      </c>
      <c r="F23" s="97"/>
    </row>
    <row r="24" spans="2:9" ht="16.5" thickTop="1" thickBot="1" x14ac:dyDescent="0.3">
      <c r="B24" s="323" t="s">
        <v>99</v>
      </c>
      <c r="C24" s="323"/>
      <c r="D24" s="323"/>
      <c r="E24" s="99">
        <f>COUNTIF('Monitoria Anual 1'!N11:N82,'Monitoria Anual 1'!AF8)</f>
        <v>0</v>
      </c>
      <c r="F24" s="98"/>
    </row>
    <row r="25" spans="2:9" ht="15.75" thickTop="1" x14ac:dyDescent="0.25"/>
    <row r="26" spans="2:9" x14ac:dyDescent="0.25">
      <c r="B26" s="29" t="s">
        <v>46</v>
      </c>
      <c r="C26" s="30"/>
      <c r="D26" s="30"/>
    </row>
    <row r="27" spans="2:9" ht="3" customHeight="1" x14ac:dyDescent="0.25"/>
    <row r="28" spans="2:9" ht="36" customHeight="1" x14ac:dyDescent="0.25">
      <c r="B28" s="51" t="s">
        <v>35</v>
      </c>
      <c r="C28" s="37">
        <f>COUNTA('Monitoria Anual 1'!A11:A82)</f>
        <v>8</v>
      </c>
    </row>
    <row r="29" spans="2:9" ht="6.6" customHeight="1" thickBot="1" x14ac:dyDescent="0.3"/>
    <row r="30" spans="2:9" ht="16.5" thickTop="1" thickBot="1" x14ac:dyDescent="0.3">
      <c r="B30" s="35" t="s">
        <v>47</v>
      </c>
      <c r="C30" s="36" t="s">
        <v>58</v>
      </c>
      <c r="D30" s="39"/>
      <c r="E30" s="40"/>
      <c r="F30" s="41"/>
      <c r="G30" s="42"/>
      <c r="H30" s="43"/>
      <c r="I30" s="44"/>
    </row>
    <row r="31" spans="2:9" ht="15.75" thickTop="1" x14ac:dyDescent="0.25">
      <c r="B31" s="45" t="s">
        <v>60</v>
      </c>
      <c r="C31" s="47">
        <f>COUNTA('Monitoria Anual 1'!B11:B18)</f>
        <v>8</v>
      </c>
      <c r="D31" s="50">
        <f>COUNTA('Monitoria Anual 1'!N11:N18)</f>
        <v>1</v>
      </c>
      <c r="E31" s="48">
        <f>COUNTA('Monitoria Anual 1'!I29:I34)</f>
        <v>0</v>
      </c>
      <c r="F31" s="48">
        <f>COUNTA('Monitoria Anual 1'!J29:J34)</f>
        <v>2</v>
      </c>
      <c r="G31" s="48">
        <f>COUNTA('Monitoria Anual 1'!K29:K34)</f>
        <v>1</v>
      </c>
      <c r="H31" s="48">
        <f>COUNTA('Monitoria Anual 1'!L29:L34)</f>
        <v>3</v>
      </c>
      <c r="I31" s="48">
        <f>COUNTA('Monitoria Anual 1'!M29:M34)</f>
        <v>0</v>
      </c>
    </row>
    <row r="32" spans="2:9" x14ac:dyDescent="0.25">
      <c r="B32" s="46" t="s">
        <v>61</v>
      </c>
      <c r="C32" s="48">
        <f>COUNTA('Monitoria Anual 1'!B19:B30)</f>
        <v>12</v>
      </c>
      <c r="D32" s="48">
        <f>COUNTA('Monitoria Anual 1'!N19:N30)</f>
        <v>1</v>
      </c>
      <c r="E32" s="48">
        <f>COUNTA('Monitoria Anual 1'!I11:I18)</f>
        <v>0</v>
      </c>
      <c r="F32" s="48">
        <f>COUNTA('Monitoria Anual 1'!J11:J18)</f>
        <v>3</v>
      </c>
      <c r="G32" s="48">
        <f>COUNTA('Monitoria Anual 1'!K11:K18)</f>
        <v>1</v>
      </c>
      <c r="H32" s="48">
        <f>COUNTA('Monitoria Anual 1'!L11:L18)</f>
        <v>4</v>
      </c>
      <c r="I32" s="48">
        <f>COUNTA('Monitoria Anual 1'!M11:M18)</f>
        <v>0</v>
      </c>
    </row>
    <row r="33" spans="2:9" x14ac:dyDescent="0.25">
      <c r="B33" s="46" t="s">
        <v>62</v>
      </c>
      <c r="C33" s="48">
        <f>COUNTA('Monitoria Anual 1'!B31:B36)</f>
        <v>6</v>
      </c>
      <c r="D33" s="48">
        <f>COUNTA('Monitoria Anual 1'!N31:N36)</f>
        <v>0</v>
      </c>
      <c r="E33" s="48">
        <f>COUNTA('Monitoria Anual 1'!I31:I36)</f>
        <v>0</v>
      </c>
      <c r="F33" s="48">
        <f>COUNTA('Monitoria Anual 1'!J31:J36)</f>
        <v>2</v>
      </c>
      <c r="G33" s="48">
        <f>COUNTA('Monitoria Anual 1'!K31:K36)</f>
        <v>1</v>
      </c>
      <c r="H33" s="48">
        <f>COUNTA('Monitoria Anual 1'!L31:L36)</f>
        <v>2</v>
      </c>
      <c r="I33" s="48">
        <f>COUNTA('Monitoria Anual 1'!M31:M36)</f>
        <v>1</v>
      </c>
    </row>
    <row r="34" spans="2:9" x14ac:dyDescent="0.25">
      <c r="B34" s="46" t="s">
        <v>63</v>
      </c>
      <c r="C34" s="48">
        <f>COUNTA('Monitoria Anual 1'!B37:B45)</f>
        <v>9</v>
      </c>
      <c r="D34" s="48">
        <f>COUNTA('Monitoria Anual 1'!N37:N45)</f>
        <v>0</v>
      </c>
      <c r="E34" s="48">
        <f>COUNTA('Monitoria Anual 1'!I37:I45)</f>
        <v>0</v>
      </c>
      <c r="F34" s="48">
        <f>COUNTA('Monitoria Anual 1'!J37:J45)</f>
        <v>0</v>
      </c>
      <c r="G34" s="48">
        <f>COUNTA('Monitoria Anual 1'!K37:K45)</f>
        <v>3</v>
      </c>
      <c r="H34" s="48">
        <f>COUNTA('Monitoria Anual 1'!L37:L45)</f>
        <v>6</v>
      </c>
      <c r="I34" s="48">
        <f>COUNTA('Monitoria Anual 1'!M37:M45)</f>
        <v>0</v>
      </c>
    </row>
    <row r="35" spans="2:9" x14ac:dyDescent="0.25">
      <c r="B35" s="46" t="s">
        <v>64</v>
      </c>
      <c r="C35" s="48">
        <f>COUNTA('Monitoria Anual 1'!B46:B52)</f>
        <v>7</v>
      </c>
      <c r="D35" s="48">
        <f>COUNTA('Monitoria Anual 1'!N46:N52)</f>
        <v>0</v>
      </c>
      <c r="E35" s="48">
        <f>COUNTA('Monitoria Anual 1'!I46:I52)</f>
        <v>0</v>
      </c>
      <c r="F35" s="48">
        <f>COUNTA('Monitoria Anual 1'!J46:J52)</f>
        <v>0</v>
      </c>
      <c r="G35" s="48">
        <f>COUNTA('Monitoria Anual 1'!K46:K52)</f>
        <v>1</v>
      </c>
      <c r="H35" s="48">
        <f>COUNTA('Monitoria Anual 1'!L46:L52)</f>
        <v>6</v>
      </c>
      <c r="I35" s="48">
        <f>COUNTA('Monitoria Anual 1'!M46:M52)</f>
        <v>0</v>
      </c>
    </row>
    <row r="36" spans="2:9" x14ac:dyDescent="0.25">
      <c r="B36" s="46" t="s">
        <v>67</v>
      </c>
      <c r="C36" s="48">
        <f>COUNTA('Monitoria Anual 1'!B53:B59)</f>
        <v>7</v>
      </c>
      <c r="D36" s="48">
        <f>COUNTA('Monitoria Anual 1'!N53:N59)</f>
        <v>0</v>
      </c>
      <c r="E36" s="48">
        <f>COUNTA('Monitoria Anual 1'!I53:I59)</f>
        <v>0</v>
      </c>
      <c r="F36" s="48">
        <f>COUNTA('Monitoria Anual 1'!J53:J59)</f>
        <v>3</v>
      </c>
      <c r="G36" s="48">
        <f>COUNTA('Monitoria Anual 1'!K53:K59)</f>
        <v>2</v>
      </c>
      <c r="H36" s="48">
        <f>COUNTA('Monitoria Anual 1'!L53:L59)</f>
        <v>2</v>
      </c>
      <c r="I36" s="48">
        <f>COUNTA('Monitoria Anual 1'!M53:M59)</f>
        <v>0</v>
      </c>
    </row>
    <row r="37" spans="2:9" x14ac:dyDescent="0.25">
      <c r="B37" s="46" t="s">
        <v>68</v>
      </c>
      <c r="C37" s="48">
        <f>COUNTA('Monitoria Anual 1'!B60:B61)</f>
        <v>2</v>
      </c>
      <c r="D37" s="48">
        <f>COUNTA('Monitoria Anual 1'!N60:N61)</f>
        <v>1</v>
      </c>
      <c r="E37" s="48">
        <f>COUNTA('Monitoria Anual 1'!I60:I61)</f>
        <v>0</v>
      </c>
      <c r="F37" s="48">
        <f>COUNTA('Monitoria Anual 1'!J60:J61)</f>
        <v>0</v>
      </c>
      <c r="G37" s="48">
        <f>COUNTA('Monitoria Anual 1'!K60:K61)</f>
        <v>0</v>
      </c>
      <c r="H37" s="48">
        <f>COUNTA('Monitoria Anual 1'!L60:L61)</f>
        <v>2</v>
      </c>
      <c r="I37" s="48">
        <f>COUNTA('Monitoria Anual 1'!M60:M61)</f>
        <v>0</v>
      </c>
    </row>
    <row r="38" spans="2:9" ht="15.75" thickBot="1" x14ac:dyDescent="0.3">
      <c r="B38" s="105" t="s">
        <v>69</v>
      </c>
      <c r="C38" s="49">
        <f>COUNTA('Monitoria Anual 1'!B62:B81)</f>
        <v>20</v>
      </c>
      <c r="D38" s="49">
        <f>COUNTA('Monitoria Anual 1'!N62:N81)</f>
        <v>0</v>
      </c>
      <c r="E38" s="49">
        <f>COUNTA('Monitoria Anual 1'!I62:I81)</f>
        <v>0</v>
      </c>
      <c r="F38" s="49">
        <f>COUNTA('Monitoria Anual 1'!J62:J81)</f>
        <v>1</v>
      </c>
      <c r="G38" s="49">
        <f>COUNTA('Monitoria Anual 1'!K62:K81)</f>
        <v>0</v>
      </c>
      <c r="H38" s="49">
        <f>COUNTA('Monitoria Anual 1'!L62:L81)</f>
        <v>17</v>
      </c>
      <c r="I38" s="49">
        <f>COUNTA('Monitoria Anual 1'!M62:M81)</f>
        <v>2</v>
      </c>
    </row>
    <row r="39" spans="2:9" ht="15.75" thickTop="1" x14ac:dyDescent="0.25"/>
  </sheetData>
  <sheetProtection password="ECFE" sheet="1" objects="1" scenarios="1"/>
  <mergeCells count="7">
    <mergeCell ref="B13:D13"/>
    <mergeCell ref="A3:P3"/>
    <mergeCell ref="B23:D23"/>
    <mergeCell ref="B24:D24"/>
    <mergeCell ref="E13:F13"/>
    <mergeCell ref="E12:F12"/>
    <mergeCell ref="C5:P5"/>
  </mergeCells>
  <conditionalFormatting sqref="D31">
    <cfRule type="cellIs" dxfId="559" priority="5"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F132"/>
  <sheetViews>
    <sheetView showGridLines="0" zoomScale="70" zoomScaleNormal="70" workbookViewId="0">
      <pane xSplit="2" topLeftCell="C1" activePane="topRight" state="frozen"/>
      <selection activeCell="Q10" sqref="Q10"/>
      <selection pane="topRight" activeCell="O11" sqref="O11"/>
    </sheetView>
  </sheetViews>
  <sheetFormatPr defaultRowHeight="15.75" x14ac:dyDescent="0.25"/>
  <cols>
    <col min="1" max="1" width="35.28515625" style="280" customWidth="1"/>
    <col min="2" max="2" width="38" style="280" customWidth="1"/>
    <col min="3" max="3" width="18.7109375" style="280" customWidth="1"/>
    <col min="4" max="4" width="19.42578125" style="280" customWidth="1"/>
    <col min="5" max="5" width="25.7109375" style="280" customWidth="1"/>
    <col min="6" max="6" width="27.5703125" style="280" customWidth="1"/>
    <col min="7" max="7" width="34.42578125" style="280" customWidth="1"/>
    <col min="8" max="8" width="27.7109375" style="280" bestFit="1" customWidth="1"/>
    <col min="9" max="9" width="26.7109375" style="281" hidden="1" customWidth="1"/>
    <col min="10" max="10" width="26.7109375" style="281" customWidth="1"/>
    <col min="11" max="12" width="26.7109375" style="281" hidden="1" customWidth="1"/>
    <col min="13" max="13" width="26.7109375" style="281" customWidth="1"/>
    <col min="14" max="14" width="26.7109375" style="281" hidden="1" customWidth="1"/>
    <col min="15" max="15" width="73.5703125" style="280" customWidth="1"/>
    <col min="16" max="16" width="79.85546875" style="280" customWidth="1"/>
    <col min="17" max="17" width="45.28515625" style="280" customWidth="1"/>
    <col min="18" max="18" width="26.7109375" style="280" customWidth="1"/>
    <col min="19" max="19" width="30.28515625" style="280" customWidth="1"/>
    <col min="20" max="21" width="28.85546875" style="280" customWidth="1"/>
    <col min="22" max="26" width="18.7109375" style="280" customWidth="1"/>
    <col min="27" max="27" width="22.7109375" style="280" customWidth="1"/>
    <col min="28" max="31" width="8.85546875" style="280"/>
    <col min="32" max="32" width="0" style="280" hidden="1" customWidth="1"/>
    <col min="33" max="16384" width="9.140625" style="280"/>
  </cols>
  <sheetData>
    <row r="1" spans="1:32" s="273" customFormat="1" x14ac:dyDescent="0.25">
      <c r="A1" s="272" t="s">
        <v>0</v>
      </c>
      <c r="I1" s="274"/>
      <c r="J1" s="274"/>
      <c r="K1" s="274"/>
      <c r="L1" s="274"/>
      <c r="M1" s="274"/>
      <c r="N1" s="274"/>
    </row>
    <row r="2" spans="1:32" s="275" customFormat="1" hidden="1" x14ac:dyDescent="0.25">
      <c r="I2" s="276"/>
      <c r="J2" s="276"/>
      <c r="K2" s="276"/>
      <c r="L2" s="276"/>
      <c r="M2" s="276"/>
      <c r="N2" s="276"/>
    </row>
    <row r="3" spans="1:32" s="279" customFormat="1" ht="16.5" thickBot="1" x14ac:dyDescent="0.3">
      <c r="A3" s="277" t="s">
        <v>585</v>
      </c>
      <c r="B3" s="278"/>
      <c r="C3" s="278"/>
      <c r="D3" s="278"/>
      <c r="E3" s="278"/>
      <c r="F3" s="278"/>
      <c r="G3" s="278"/>
      <c r="H3" s="278"/>
      <c r="I3" s="278"/>
      <c r="J3" s="278"/>
      <c r="K3" s="278"/>
      <c r="L3" s="278"/>
      <c r="M3" s="278"/>
      <c r="O3" s="278"/>
      <c r="P3" s="278"/>
      <c r="Q3" s="278"/>
    </row>
    <row r="4" spans="1:32" ht="16.5" thickTop="1" x14ac:dyDescent="0.25"/>
    <row r="5" spans="1:32" ht="74.25" customHeight="1" thickBot="1" x14ac:dyDescent="0.3">
      <c r="A5" s="282" t="s">
        <v>2</v>
      </c>
      <c r="B5" s="282"/>
      <c r="C5" s="283"/>
      <c r="D5" s="329" t="s">
        <v>583</v>
      </c>
      <c r="E5" s="330"/>
      <c r="F5" s="330"/>
      <c r="G5" s="330"/>
      <c r="H5" s="330"/>
      <c r="I5" s="259"/>
      <c r="J5" s="259"/>
      <c r="K5" s="259"/>
      <c r="L5" s="259"/>
      <c r="M5" s="284"/>
      <c r="N5" s="280"/>
    </row>
    <row r="6" spans="1:32" ht="16.5" thickTop="1" x14ac:dyDescent="0.25"/>
    <row r="7" spans="1:32" ht="16.5" thickBot="1" x14ac:dyDescent="0.3">
      <c r="A7" s="282" t="s">
        <v>3</v>
      </c>
      <c r="B7" s="282"/>
      <c r="C7" s="283"/>
      <c r="D7" s="285" t="s">
        <v>588</v>
      </c>
      <c r="E7" s="286"/>
      <c r="F7" s="286"/>
      <c r="G7" s="287"/>
      <c r="H7" s="281"/>
      <c r="AF7" s="280" t="s">
        <v>95</v>
      </c>
    </row>
    <row r="8" spans="1:32" ht="16.5" thickTop="1" x14ac:dyDescent="0.25">
      <c r="AF8" s="288" t="s">
        <v>96</v>
      </c>
    </row>
    <row r="9" spans="1:32" s="289" customFormat="1" ht="16.5" thickBot="1" x14ac:dyDescent="0.3">
      <c r="A9" s="251" t="s">
        <v>13</v>
      </c>
      <c r="B9" s="252"/>
      <c r="C9" s="252"/>
      <c r="D9" s="252"/>
      <c r="E9" s="252"/>
      <c r="F9" s="252"/>
      <c r="G9" s="252"/>
      <c r="H9" s="253"/>
      <c r="I9" s="313" t="s">
        <v>90</v>
      </c>
      <c r="J9" s="314"/>
      <c r="K9" s="314"/>
      <c r="L9" s="314"/>
      <c r="M9" s="314"/>
      <c r="N9" s="314"/>
      <c r="O9" s="314"/>
      <c r="P9" s="314"/>
      <c r="Q9" s="314"/>
      <c r="R9" s="315"/>
      <c r="S9" s="254"/>
      <c r="T9" s="316" t="s">
        <v>32</v>
      </c>
      <c r="U9" s="317"/>
      <c r="V9" s="317"/>
      <c r="W9" s="317"/>
      <c r="X9" s="317"/>
      <c r="Y9" s="317"/>
      <c r="Z9" s="317"/>
      <c r="AA9" s="318"/>
    </row>
    <row r="10" spans="1:32" s="154" customFormat="1" ht="64.5" thickTop="1" thickBot="1" x14ac:dyDescent="0.3">
      <c r="A10" s="140" t="s">
        <v>5</v>
      </c>
      <c r="B10" s="140" t="s">
        <v>6</v>
      </c>
      <c r="C10" s="140" t="s">
        <v>7</v>
      </c>
      <c r="D10" s="140" t="s">
        <v>11</v>
      </c>
      <c r="E10" s="140" t="s">
        <v>12</v>
      </c>
      <c r="F10" s="141" t="s">
        <v>8</v>
      </c>
      <c r="G10" s="141" t="s">
        <v>10</v>
      </c>
      <c r="H10" s="141" t="s">
        <v>93</v>
      </c>
      <c r="I10" s="107" t="s">
        <v>14</v>
      </c>
      <c r="J10" s="108" t="s">
        <v>15</v>
      </c>
      <c r="K10" s="109" t="s">
        <v>16</v>
      </c>
      <c r="L10" s="110" t="s">
        <v>17</v>
      </c>
      <c r="M10" s="111" t="s">
        <v>18</v>
      </c>
      <c r="N10" s="125" t="s">
        <v>19</v>
      </c>
      <c r="O10" s="142" t="s">
        <v>20</v>
      </c>
      <c r="P10" s="142" t="s">
        <v>21</v>
      </c>
      <c r="Q10" s="142" t="s">
        <v>22</v>
      </c>
      <c r="R10" s="142" t="s">
        <v>23</v>
      </c>
      <c r="S10" s="142" t="s">
        <v>91</v>
      </c>
      <c r="T10" s="143" t="s">
        <v>24</v>
      </c>
      <c r="U10" s="144" t="s">
        <v>25</v>
      </c>
      <c r="V10" s="144" t="s">
        <v>26</v>
      </c>
      <c r="W10" s="144" t="s">
        <v>27</v>
      </c>
      <c r="X10" s="144" t="s">
        <v>28</v>
      </c>
      <c r="Y10" s="144" t="s">
        <v>29</v>
      </c>
      <c r="Z10" s="144" t="s">
        <v>30</v>
      </c>
      <c r="AA10" s="144" t="s">
        <v>31</v>
      </c>
    </row>
    <row r="11" spans="1:32" s="191" customFormat="1" ht="195" customHeight="1" thickTop="1" x14ac:dyDescent="0.25">
      <c r="A11" s="335" t="s">
        <v>335</v>
      </c>
      <c r="B11" s="153" t="s">
        <v>105</v>
      </c>
      <c r="C11" s="153" t="s">
        <v>106</v>
      </c>
      <c r="D11" s="157">
        <v>40544</v>
      </c>
      <c r="E11" s="157">
        <v>40695</v>
      </c>
      <c r="F11" s="153" t="s">
        <v>107</v>
      </c>
      <c r="G11" s="153" t="s">
        <v>108</v>
      </c>
      <c r="H11" s="158">
        <v>500000</v>
      </c>
      <c r="I11" s="152"/>
      <c r="J11" s="152"/>
      <c r="K11" s="152"/>
      <c r="L11" s="152"/>
      <c r="M11" s="152" t="s">
        <v>92</v>
      </c>
      <c r="N11" s="152"/>
      <c r="O11" s="151" t="s">
        <v>343</v>
      </c>
      <c r="P11" s="151" t="s">
        <v>344</v>
      </c>
      <c r="Q11" s="151" t="s">
        <v>345</v>
      </c>
      <c r="R11" s="152" t="s">
        <v>346</v>
      </c>
      <c r="S11" s="152"/>
      <c r="T11" s="153"/>
      <c r="U11" s="152"/>
      <c r="V11" s="152"/>
      <c r="W11" s="152"/>
      <c r="X11" s="152"/>
      <c r="Y11" s="152"/>
      <c r="Z11" s="153"/>
      <c r="AA11" s="153"/>
    </row>
    <row r="12" spans="1:32" s="191" customFormat="1" ht="190.5" customHeight="1" x14ac:dyDescent="0.25">
      <c r="A12" s="332"/>
      <c r="B12" s="153" t="s">
        <v>109</v>
      </c>
      <c r="C12" s="153" t="s">
        <v>110</v>
      </c>
      <c r="D12" s="157">
        <v>40544</v>
      </c>
      <c r="E12" s="157" t="s">
        <v>111</v>
      </c>
      <c r="F12" s="153" t="s">
        <v>107</v>
      </c>
      <c r="G12" s="153" t="s">
        <v>108</v>
      </c>
      <c r="H12" s="158">
        <v>5000000</v>
      </c>
      <c r="I12" s="152"/>
      <c r="J12" s="152"/>
      <c r="K12" s="152"/>
      <c r="L12" s="152"/>
      <c r="M12" s="152" t="s">
        <v>92</v>
      </c>
      <c r="N12" s="152"/>
      <c r="O12" s="151" t="s">
        <v>347</v>
      </c>
      <c r="P12" s="151" t="s">
        <v>348</v>
      </c>
      <c r="Q12" s="152"/>
      <c r="R12" s="152" t="s">
        <v>346</v>
      </c>
      <c r="S12" s="159"/>
      <c r="T12" s="152"/>
      <c r="U12" s="152"/>
      <c r="V12" s="152"/>
      <c r="W12" s="152"/>
      <c r="X12" s="152"/>
      <c r="Y12" s="152"/>
      <c r="Z12" s="151"/>
      <c r="AA12" s="152"/>
    </row>
    <row r="13" spans="1:32" s="191" customFormat="1" ht="136.5" customHeight="1" x14ac:dyDescent="0.25">
      <c r="A13" s="332"/>
      <c r="B13" s="153" t="s">
        <v>112</v>
      </c>
      <c r="C13" s="153" t="s">
        <v>113</v>
      </c>
      <c r="D13" s="157">
        <v>40544</v>
      </c>
      <c r="E13" s="157" t="s">
        <v>111</v>
      </c>
      <c r="F13" s="153" t="s">
        <v>115</v>
      </c>
      <c r="G13" s="153" t="s">
        <v>116</v>
      </c>
      <c r="H13" s="158" t="s">
        <v>114</v>
      </c>
      <c r="I13" s="152"/>
      <c r="J13" s="152" t="s">
        <v>33</v>
      </c>
      <c r="K13" s="152"/>
      <c r="L13" s="152"/>
      <c r="M13" s="152"/>
      <c r="N13" s="152"/>
      <c r="O13" s="152"/>
      <c r="P13" s="152"/>
      <c r="Q13" s="151" t="s">
        <v>533</v>
      </c>
      <c r="R13" s="152" t="s">
        <v>375</v>
      </c>
      <c r="S13" s="159"/>
      <c r="T13" s="153"/>
      <c r="U13" s="152"/>
      <c r="V13" s="152"/>
      <c r="W13" s="152"/>
      <c r="X13" s="153"/>
      <c r="Y13" s="152"/>
      <c r="Z13" s="152"/>
      <c r="AA13" s="152"/>
    </row>
    <row r="14" spans="1:32" s="191" customFormat="1" ht="94.5" x14ac:dyDescent="0.25">
      <c r="A14" s="332"/>
      <c r="B14" s="153" t="s">
        <v>117</v>
      </c>
      <c r="C14" s="153" t="s">
        <v>118</v>
      </c>
      <c r="D14" s="157">
        <v>40544</v>
      </c>
      <c r="E14" s="157" t="s">
        <v>111</v>
      </c>
      <c r="F14" s="159" t="s">
        <v>107</v>
      </c>
      <c r="G14" s="153" t="s">
        <v>119</v>
      </c>
      <c r="H14" s="158">
        <v>250000</v>
      </c>
      <c r="I14" s="152"/>
      <c r="J14" s="152"/>
      <c r="K14" s="152"/>
      <c r="L14" s="152"/>
      <c r="M14" s="152" t="s">
        <v>92</v>
      </c>
      <c r="N14" s="152"/>
      <c r="O14" s="151" t="s">
        <v>349</v>
      </c>
      <c r="P14" s="151" t="s">
        <v>350</v>
      </c>
      <c r="Q14" s="152"/>
      <c r="R14" s="152" t="s">
        <v>346</v>
      </c>
      <c r="S14" s="159"/>
      <c r="T14" s="153"/>
      <c r="U14" s="152"/>
      <c r="V14" s="152"/>
      <c r="W14" s="160"/>
      <c r="X14" s="152"/>
      <c r="Y14" s="152"/>
      <c r="Z14" s="153"/>
      <c r="AA14" s="152"/>
    </row>
    <row r="15" spans="1:32" s="191" customFormat="1" ht="63" x14ac:dyDescent="0.25">
      <c r="A15" s="332"/>
      <c r="B15" s="153" t="s">
        <v>123</v>
      </c>
      <c r="C15" s="153" t="s">
        <v>124</v>
      </c>
      <c r="D15" s="157">
        <v>40544</v>
      </c>
      <c r="E15" s="157">
        <v>42339</v>
      </c>
      <c r="F15" s="159" t="s">
        <v>125</v>
      </c>
      <c r="G15" s="153" t="s">
        <v>126</v>
      </c>
      <c r="H15" s="158">
        <v>500000</v>
      </c>
      <c r="I15" s="152"/>
      <c r="J15" s="152" t="s">
        <v>92</v>
      </c>
      <c r="K15" s="152"/>
      <c r="L15" s="152"/>
      <c r="M15" s="152"/>
      <c r="N15" s="152"/>
      <c r="O15" s="152"/>
      <c r="P15" s="152"/>
      <c r="Q15" s="151" t="s">
        <v>534</v>
      </c>
      <c r="R15" s="152" t="s">
        <v>375</v>
      </c>
      <c r="S15" s="159"/>
      <c r="T15" s="153"/>
      <c r="U15" s="153"/>
      <c r="V15" s="152"/>
      <c r="W15" s="160"/>
      <c r="X15" s="151"/>
      <c r="Y15" s="159"/>
      <c r="Z15" s="159"/>
      <c r="AA15" s="152"/>
    </row>
    <row r="16" spans="1:32" s="191" customFormat="1" ht="118.5" customHeight="1" x14ac:dyDescent="0.25">
      <c r="A16" s="332"/>
      <c r="B16" s="153" t="s">
        <v>127</v>
      </c>
      <c r="C16" s="153" t="s">
        <v>128</v>
      </c>
      <c r="D16" s="157">
        <v>40544</v>
      </c>
      <c r="E16" s="157">
        <v>40878</v>
      </c>
      <c r="F16" s="153" t="s">
        <v>129</v>
      </c>
      <c r="G16" s="153" t="s">
        <v>130</v>
      </c>
      <c r="H16" s="158">
        <v>150000</v>
      </c>
      <c r="I16" s="152"/>
      <c r="J16" s="152"/>
      <c r="K16" s="152"/>
      <c r="L16" s="152"/>
      <c r="M16" s="152" t="s">
        <v>92</v>
      </c>
      <c r="N16" s="152"/>
      <c r="O16" s="151" t="s">
        <v>351</v>
      </c>
      <c r="P16" s="152" t="s">
        <v>352</v>
      </c>
      <c r="Q16" s="152"/>
      <c r="R16" s="151" t="s">
        <v>353</v>
      </c>
      <c r="S16" s="159"/>
      <c r="T16" s="152"/>
      <c r="U16" s="152"/>
      <c r="V16" s="152"/>
      <c r="W16" s="160"/>
      <c r="X16" s="152"/>
      <c r="Y16" s="152"/>
      <c r="Z16" s="152"/>
      <c r="AA16" s="152"/>
    </row>
    <row r="17" spans="1:27" s="191" customFormat="1" ht="110.25" x14ac:dyDescent="0.25">
      <c r="A17" s="333"/>
      <c r="B17" s="153" t="s">
        <v>131</v>
      </c>
      <c r="C17" s="153" t="s">
        <v>132</v>
      </c>
      <c r="D17" s="157">
        <v>40544</v>
      </c>
      <c r="E17" s="157">
        <v>41974</v>
      </c>
      <c r="F17" s="153" t="s">
        <v>115</v>
      </c>
      <c r="G17" s="153" t="s">
        <v>133</v>
      </c>
      <c r="H17" s="158" t="s">
        <v>114</v>
      </c>
      <c r="I17" s="152"/>
      <c r="J17" s="152" t="s">
        <v>92</v>
      </c>
      <c r="K17" s="152"/>
      <c r="L17" s="152"/>
      <c r="M17" s="152"/>
      <c r="N17" s="152"/>
      <c r="O17" s="152"/>
      <c r="P17" s="152"/>
      <c r="Q17" s="151" t="s">
        <v>534</v>
      </c>
      <c r="R17" s="152" t="s">
        <v>375</v>
      </c>
      <c r="S17" s="159"/>
      <c r="T17" s="152"/>
      <c r="U17" s="152"/>
      <c r="V17" s="152"/>
      <c r="W17" s="152"/>
      <c r="X17" s="151"/>
      <c r="Y17" s="152"/>
      <c r="Z17" s="152"/>
      <c r="AA17" s="152"/>
    </row>
    <row r="18" spans="1:27" s="191" customFormat="1" ht="309" customHeight="1" x14ac:dyDescent="0.25">
      <c r="A18" s="331" t="s">
        <v>336</v>
      </c>
      <c r="B18" s="153" t="s">
        <v>134</v>
      </c>
      <c r="C18" s="153" t="s">
        <v>135</v>
      </c>
      <c r="D18" s="157">
        <v>40544</v>
      </c>
      <c r="E18" s="157">
        <v>41974</v>
      </c>
      <c r="F18" s="153" t="s">
        <v>136</v>
      </c>
      <c r="G18" s="153" t="s">
        <v>137</v>
      </c>
      <c r="H18" s="158">
        <v>500000</v>
      </c>
      <c r="I18" s="152"/>
      <c r="J18" s="152" t="s">
        <v>92</v>
      </c>
      <c r="K18" s="152"/>
      <c r="L18" s="152"/>
      <c r="M18" s="152"/>
      <c r="N18" s="152"/>
      <c r="O18" s="159"/>
      <c r="P18" s="159"/>
      <c r="Q18" s="153" t="s">
        <v>607</v>
      </c>
      <c r="R18" s="153" t="s">
        <v>355</v>
      </c>
      <c r="S18" s="159"/>
      <c r="T18" s="153"/>
      <c r="U18" s="159"/>
      <c r="V18" s="159"/>
      <c r="W18" s="157"/>
      <c r="X18" s="159"/>
      <c r="Y18" s="159"/>
      <c r="Z18" s="159"/>
      <c r="AA18" s="159"/>
    </row>
    <row r="19" spans="1:27" s="191" customFormat="1" ht="176.25" customHeight="1" thickBot="1" x14ac:dyDescent="0.3">
      <c r="A19" s="332"/>
      <c r="B19" s="153" t="s">
        <v>138</v>
      </c>
      <c r="C19" s="153" t="s">
        <v>139</v>
      </c>
      <c r="D19" s="157">
        <v>40544</v>
      </c>
      <c r="E19" s="157">
        <v>41609</v>
      </c>
      <c r="F19" s="153" t="s">
        <v>140</v>
      </c>
      <c r="G19" s="153" t="s">
        <v>141</v>
      </c>
      <c r="H19" s="158">
        <v>100000</v>
      </c>
      <c r="I19" s="152"/>
      <c r="J19" s="152"/>
      <c r="K19" s="152"/>
      <c r="L19" s="152"/>
      <c r="M19" s="161" t="s">
        <v>92</v>
      </c>
      <c r="N19" s="152"/>
      <c r="O19" s="151" t="s">
        <v>511</v>
      </c>
      <c r="P19" s="298" t="s">
        <v>587</v>
      </c>
      <c r="Q19" s="151" t="s">
        <v>576</v>
      </c>
      <c r="R19" s="151" t="s">
        <v>358</v>
      </c>
      <c r="S19" s="159"/>
      <c r="T19" s="153"/>
      <c r="U19" s="151"/>
      <c r="V19" s="151"/>
      <c r="W19" s="151"/>
      <c r="X19" s="151"/>
      <c r="Y19" s="151"/>
      <c r="Z19" s="151"/>
      <c r="AA19" s="151"/>
    </row>
    <row r="20" spans="1:27" s="191" customFormat="1" ht="121.5" customHeight="1" thickTop="1" thickBot="1" x14ac:dyDescent="0.3">
      <c r="A20" s="332"/>
      <c r="B20" s="153" t="s">
        <v>146</v>
      </c>
      <c r="C20" s="153" t="s">
        <v>147</v>
      </c>
      <c r="D20" s="157">
        <v>40544</v>
      </c>
      <c r="E20" s="157">
        <v>41244</v>
      </c>
      <c r="F20" s="159" t="s">
        <v>148</v>
      </c>
      <c r="G20" s="153" t="s">
        <v>149</v>
      </c>
      <c r="H20" s="158">
        <v>15000</v>
      </c>
      <c r="I20" s="152"/>
      <c r="J20" s="152"/>
      <c r="K20" s="152"/>
      <c r="L20" s="152"/>
      <c r="M20" s="161" t="s">
        <v>92</v>
      </c>
      <c r="N20" s="152"/>
      <c r="O20" s="153" t="s">
        <v>592</v>
      </c>
      <c r="P20" s="153" t="s">
        <v>384</v>
      </c>
      <c r="Q20" s="153" t="s">
        <v>385</v>
      </c>
      <c r="R20" s="153" t="s">
        <v>375</v>
      </c>
      <c r="S20" s="159"/>
      <c r="T20" s="159"/>
      <c r="U20" s="159"/>
      <c r="V20" s="159"/>
      <c r="W20" s="157"/>
      <c r="X20" s="159"/>
      <c r="Y20" s="159"/>
      <c r="Z20" s="159"/>
      <c r="AA20" s="159"/>
    </row>
    <row r="21" spans="1:27" s="191" customFormat="1" ht="220.5" customHeight="1" thickTop="1" x14ac:dyDescent="0.25">
      <c r="A21" s="332"/>
      <c r="B21" s="155" t="s">
        <v>150</v>
      </c>
      <c r="C21" s="153" t="s">
        <v>151</v>
      </c>
      <c r="D21" s="157">
        <v>40544</v>
      </c>
      <c r="E21" s="157">
        <v>40878</v>
      </c>
      <c r="F21" s="159" t="s">
        <v>148</v>
      </c>
      <c r="G21" s="153" t="s">
        <v>152</v>
      </c>
      <c r="H21" s="162">
        <v>20000</v>
      </c>
      <c r="I21" s="182"/>
      <c r="J21" s="182" t="s">
        <v>92</v>
      </c>
      <c r="K21" s="182"/>
      <c r="L21" s="182"/>
      <c r="M21" s="182"/>
      <c r="N21" s="182"/>
      <c r="O21" s="163" t="s">
        <v>608</v>
      </c>
      <c r="P21" s="182" t="s">
        <v>416</v>
      </c>
      <c r="Q21" s="163" t="s">
        <v>606</v>
      </c>
      <c r="R21" s="163" t="s">
        <v>417</v>
      </c>
      <c r="S21" s="163"/>
      <c r="T21" s="163" t="s">
        <v>249</v>
      </c>
      <c r="U21" s="163" t="s">
        <v>488</v>
      </c>
      <c r="V21" s="182"/>
      <c r="W21" s="184">
        <v>41579</v>
      </c>
      <c r="X21" s="182"/>
      <c r="Y21" s="182"/>
      <c r="Z21" s="182"/>
      <c r="AA21" s="163" t="s">
        <v>489</v>
      </c>
    </row>
    <row r="22" spans="1:27" s="191" customFormat="1" ht="126" x14ac:dyDescent="0.25">
      <c r="A22" s="332"/>
      <c r="B22" s="153" t="s">
        <v>153</v>
      </c>
      <c r="C22" s="153" t="s">
        <v>154</v>
      </c>
      <c r="D22" s="157">
        <v>40544</v>
      </c>
      <c r="E22" s="157">
        <v>42339</v>
      </c>
      <c r="F22" s="159" t="s">
        <v>148</v>
      </c>
      <c r="G22" s="153" t="s">
        <v>155</v>
      </c>
      <c r="H22" s="158">
        <v>100000</v>
      </c>
      <c r="I22" s="152"/>
      <c r="J22" s="152" t="s">
        <v>92</v>
      </c>
      <c r="K22" s="152"/>
      <c r="L22" s="152"/>
      <c r="M22" s="152"/>
      <c r="N22" s="152"/>
      <c r="O22" s="300" t="s">
        <v>604</v>
      </c>
      <c r="P22" s="151"/>
      <c r="Q22" s="300" t="s">
        <v>590</v>
      </c>
      <c r="R22" s="152" t="s">
        <v>605</v>
      </c>
      <c r="S22" s="159"/>
      <c r="T22" s="151"/>
      <c r="U22" s="152"/>
      <c r="V22" s="152"/>
      <c r="W22" s="152"/>
      <c r="X22" s="152"/>
      <c r="Y22" s="152"/>
      <c r="Z22" s="152"/>
      <c r="AA22" s="152"/>
    </row>
    <row r="23" spans="1:27" s="191" customFormat="1" ht="120" customHeight="1" x14ac:dyDescent="0.25">
      <c r="A23" s="332"/>
      <c r="B23" s="153" t="s">
        <v>156</v>
      </c>
      <c r="C23" s="153" t="s">
        <v>157</v>
      </c>
      <c r="D23" s="157">
        <v>40544</v>
      </c>
      <c r="E23" s="159" t="s">
        <v>111</v>
      </c>
      <c r="F23" s="159" t="s">
        <v>107</v>
      </c>
      <c r="G23" s="153" t="s">
        <v>158</v>
      </c>
      <c r="H23" s="158">
        <v>100000</v>
      </c>
      <c r="I23" s="152"/>
      <c r="J23" s="152"/>
      <c r="K23" s="152"/>
      <c r="L23" s="152"/>
      <c r="M23" s="152" t="s">
        <v>92</v>
      </c>
      <c r="N23" s="152"/>
      <c r="O23" s="153" t="s">
        <v>370</v>
      </c>
      <c r="P23" s="153" t="s">
        <v>557</v>
      </c>
      <c r="Q23" s="159"/>
      <c r="R23" s="159" t="s">
        <v>346</v>
      </c>
      <c r="S23" s="159"/>
      <c r="T23" s="153"/>
      <c r="U23" s="153"/>
      <c r="V23" s="159"/>
      <c r="W23" s="157"/>
      <c r="X23" s="159"/>
      <c r="Y23" s="159"/>
      <c r="Z23" s="159"/>
      <c r="AA23" s="153"/>
    </row>
    <row r="24" spans="1:27" s="191" customFormat="1" ht="91.5" customHeight="1" x14ac:dyDescent="0.25">
      <c r="A24" s="332"/>
      <c r="B24" s="153" t="s">
        <v>159</v>
      </c>
      <c r="C24" s="153" t="s">
        <v>160</v>
      </c>
      <c r="D24" s="157">
        <v>40878</v>
      </c>
      <c r="E24" s="159" t="s">
        <v>111</v>
      </c>
      <c r="F24" s="159" t="s">
        <v>107</v>
      </c>
      <c r="G24" s="153" t="s">
        <v>161</v>
      </c>
      <c r="H24" s="158">
        <v>50000</v>
      </c>
      <c r="I24" s="152"/>
      <c r="J24" s="152"/>
      <c r="K24" s="152"/>
      <c r="L24" s="152"/>
      <c r="M24" s="152" t="s">
        <v>92</v>
      </c>
      <c r="N24" s="152"/>
      <c r="O24" s="159"/>
      <c r="P24" s="153" t="s">
        <v>621</v>
      </c>
      <c r="Q24" s="159"/>
      <c r="R24" s="159" t="s">
        <v>375</v>
      </c>
      <c r="S24" s="159"/>
      <c r="T24" s="153"/>
      <c r="U24" s="159"/>
      <c r="V24" s="159"/>
      <c r="W24" s="159"/>
      <c r="X24" s="159"/>
      <c r="Y24" s="159"/>
      <c r="Z24" s="159"/>
      <c r="AA24" s="159"/>
    </row>
    <row r="25" spans="1:27" s="191" customFormat="1" ht="95.25" customHeight="1" x14ac:dyDescent="0.25">
      <c r="A25" s="332"/>
      <c r="B25" s="153" t="s">
        <v>162</v>
      </c>
      <c r="C25" s="153" t="s">
        <v>163</v>
      </c>
      <c r="D25" s="157">
        <v>40544</v>
      </c>
      <c r="E25" s="159" t="s">
        <v>111</v>
      </c>
      <c r="F25" s="153" t="s">
        <v>129</v>
      </c>
      <c r="G25" s="153" t="s">
        <v>164</v>
      </c>
      <c r="H25" s="158" t="s">
        <v>114</v>
      </c>
      <c r="I25" s="152"/>
      <c r="J25" s="152" t="s">
        <v>92</v>
      </c>
      <c r="K25" s="152"/>
      <c r="L25" s="152"/>
      <c r="M25" s="152"/>
      <c r="N25" s="152"/>
      <c r="O25" s="153" t="s">
        <v>548</v>
      </c>
      <c r="P25" s="153" t="s">
        <v>609</v>
      </c>
      <c r="Q25" s="153" t="s">
        <v>374</v>
      </c>
      <c r="R25" s="159" t="s">
        <v>375</v>
      </c>
      <c r="S25" s="159"/>
      <c r="T25" s="159"/>
      <c r="U25" s="159"/>
      <c r="V25" s="159"/>
      <c r="W25" s="159"/>
      <c r="X25" s="159"/>
      <c r="Y25" s="159"/>
      <c r="Z25" s="159"/>
      <c r="AA25" s="159"/>
    </row>
    <row r="26" spans="1:27" s="191" customFormat="1" ht="126" x14ac:dyDescent="0.25">
      <c r="A26" s="332"/>
      <c r="B26" s="153" t="s">
        <v>165</v>
      </c>
      <c r="C26" s="153" t="s">
        <v>166</v>
      </c>
      <c r="D26" s="157">
        <v>40544</v>
      </c>
      <c r="E26" s="157">
        <v>41974</v>
      </c>
      <c r="F26" s="153" t="s">
        <v>115</v>
      </c>
      <c r="G26" s="153" t="s">
        <v>167</v>
      </c>
      <c r="H26" s="159" t="s">
        <v>114</v>
      </c>
      <c r="I26" s="152"/>
      <c r="J26" s="152" t="s">
        <v>92</v>
      </c>
      <c r="K26" s="152"/>
      <c r="L26" s="152"/>
      <c r="M26" s="152"/>
      <c r="N26" s="152"/>
      <c r="O26" s="159"/>
      <c r="P26" s="164"/>
      <c r="Q26" s="153" t="s">
        <v>534</v>
      </c>
      <c r="R26" s="159" t="s">
        <v>375</v>
      </c>
      <c r="S26" s="152"/>
      <c r="T26" s="153"/>
      <c r="U26" s="153"/>
      <c r="V26" s="159"/>
      <c r="W26" s="159"/>
      <c r="X26" s="153"/>
      <c r="Y26" s="159"/>
      <c r="Z26" s="159"/>
      <c r="AA26" s="159"/>
    </row>
    <row r="27" spans="1:27" s="191" customFormat="1" ht="94.5" x14ac:dyDescent="0.25">
      <c r="A27" s="332"/>
      <c r="B27" s="153" t="s">
        <v>168</v>
      </c>
      <c r="C27" s="153" t="s">
        <v>169</v>
      </c>
      <c r="D27" s="165">
        <v>40544</v>
      </c>
      <c r="E27" s="153" t="s">
        <v>111</v>
      </c>
      <c r="F27" s="153" t="s">
        <v>129</v>
      </c>
      <c r="G27" s="153" t="s">
        <v>170</v>
      </c>
      <c r="H27" s="153" t="s">
        <v>114</v>
      </c>
      <c r="I27" s="152"/>
      <c r="J27" s="152"/>
      <c r="K27" s="152"/>
      <c r="L27" s="152"/>
      <c r="M27" s="152" t="s">
        <v>92</v>
      </c>
      <c r="N27" s="152"/>
      <c r="O27" s="153" t="s">
        <v>376</v>
      </c>
      <c r="P27" s="153" t="s">
        <v>377</v>
      </c>
      <c r="Q27" s="153" t="s">
        <v>547</v>
      </c>
      <c r="R27" s="153" t="s">
        <v>546</v>
      </c>
      <c r="S27" s="152"/>
      <c r="T27" s="153"/>
      <c r="U27" s="159"/>
      <c r="V27" s="159"/>
      <c r="W27" s="159"/>
      <c r="X27" s="159"/>
      <c r="Y27" s="159"/>
      <c r="Z27" s="159"/>
      <c r="AA27" s="153"/>
    </row>
    <row r="28" spans="1:27" s="191" customFormat="1" ht="78.75" x14ac:dyDescent="0.25">
      <c r="A28" s="333"/>
      <c r="B28" s="151" t="s">
        <v>171</v>
      </c>
      <c r="C28" s="151" t="s">
        <v>172</v>
      </c>
      <c r="D28" s="165">
        <v>40544</v>
      </c>
      <c r="E28" s="160">
        <v>41244</v>
      </c>
      <c r="F28" s="153" t="s">
        <v>115</v>
      </c>
      <c r="G28" s="153" t="s">
        <v>170</v>
      </c>
      <c r="H28" s="159" t="s">
        <v>114</v>
      </c>
      <c r="I28" s="152"/>
      <c r="J28" s="152" t="s">
        <v>92</v>
      </c>
      <c r="K28" s="152"/>
      <c r="L28" s="152"/>
      <c r="M28" s="152"/>
      <c r="N28" s="152"/>
      <c r="O28" s="152"/>
      <c r="P28" s="152"/>
      <c r="Q28" s="153" t="s">
        <v>534</v>
      </c>
      <c r="R28" s="159" t="s">
        <v>375</v>
      </c>
      <c r="S28" s="152"/>
      <c r="T28" s="151"/>
      <c r="U28" s="152"/>
      <c r="V28" s="152"/>
      <c r="W28" s="152"/>
      <c r="X28" s="153"/>
      <c r="Y28" s="152"/>
      <c r="Z28" s="152"/>
      <c r="AA28" s="153"/>
    </row>
    <row r="29" spans="1:27" s="191" customFormat="1" ht="123" customHeight="1" x14ac:dyDescent="0.25">
      <c r="A29" s="331" t="s">
        <v>337</v>
      </c>
      <c r="B29" s="153" t="s">
        <v>173</v>
      </c>
      <c r="C29" s="153" t="s">
        <v>174</v>
      </c>
      <c r="D29" s="165">
        <v>40544</v>
      </c>
      <c r="E29" s="160">
        <v>41244</v>
      </c>
      <c r="F29" s="153" t="s">
        <v>129</v>
      </c>
      <c r="G29" s="153" t="s">
        <v>175</v>
      </c>
      <c r="H29" s="158">
        <v>150000</v>
      </c>
      <c r="I29" s="152"/>
      <c r="J29" s="152"/>
      <c r="K29" s="152"/>
      <c r="L29" s="152"/>
      <c r="M29" s="152" t="s">
        <v>92</v>
      </c>
      <c r="N29" s="152"/>
      <c r="O29" s="153" t="s">
        <v>379</v>
      </c>
      <c r="P29" s="153" t="s">
        <v>380</v>
      </c>
      <c r="Q29" s="153" t="s">
        <v>381</v>
      </c>
      <c r="R29" s="153" t="s">
        <v>375</v>
      </c>
      <c r="S29" s="152"/>
      <c r="T29" s="159"/>
      <c r="U29" s="159"/>
      <c r="V29" s="159"/>
      <c r="W29" s="157"/>
      <c r="X29" s="159"/>
      <c r="Y29" s="159"/>
      <c r="Z29" s="159"/>
      <c r="AA29" s="159"/>
    </row>
    <row r="30" spans="1:27" s="191" customFormat="1" ht="161.25" customHeight="1" x14ac:dyDescent="0.25">
      <c r="A30" s="332"/>
      <c r="B30" s="153" t="s">
        <v>176</v>
      </c>
      <c r="C30" s="153" t="s">
        <v>177</v>
      </c>
      <c r="D30" s="165">
        <v>40544</v>
      </c>
      <c r="E30" s="160">
        <v>41244</v>
      </c>
      <c r="F30" s="153" t="s">
        <v>129</v>
      </c>
      <c r="G30" s="159" t="s">
        <v>178</v>
      </c>
      <c r="H30" s="158">
        <v>75000</v>
      </c>
      <c r="I30" s="152"/>
      <c r="J30" s="152"/>
      <c r="K30" s="152"/>
      <c r="L30" s="152"/>
      <c r="M30" s="152" t="s">
        <v>92</v>
      </c>
      <c r="N30" s="152"/>
      <c r="O30" s="153" t="s">
        <v>382</v>
      </c>
      <c r="P30" s="153" t="s">
        <v>549</v>
      </c>
      <c r="Q30" s="153" t="s">
        <v>534</v>
      </c>
      <c r="R30" s="153" t="s">
        <v>375</v>
      </c>
      <c r="S30" s="152"/>
      <c r="T30" s="159"/>
      <c r="U30" s="159"/>
      <c r="V30" s="159"/>
      <c r="W30" s="157"/>
      <c r="X30" s="159"/>
      <c r="Y30" s="159"/>
      <c r="Z30" s="159"/>
      <c r="AA30" s="159"/>
    </row>
    <row r="31" spans="1:27" s="191" customFormat="1" ht="125.25" customHeight="1" x14ac:dyDescent="0.25">
      <c r="A31" s="332"/>
      <c r="B31" s="153" t="s">
        <v>179</v>
      </c>
      <c r="C31" s="159" t="s">
        <v>180</v>
      </c>
      <c r="D31" s="157">
        <v>40544</v>
      </c>
      <c r="E31" s="157">
        <v>40695</v>
      </c>
      <c r="F31" s="153" t="s">
        <v>129</v>
      </c>
      <c r="G31" s="153" t="s">
        <v>181</v>
      </c>
      <c r="H31" s="159" t="s">
        <v>114</v>
      </c>
      <c r="I31" s="152"/>
      <c r="J31" s="152" t="s">
        <v>92</v>
      </c>
      <c r="K31" s="152"/>
      <c r="L31" s="152"/>
      <c r="M31" s="152"/>
      <c r="N31" s="152"/>
      <c r="O31" s="159"/>
      <c r="P31" s="159"/>
      <c r="Q31" s="153" t="s">
        <v>383</v>
      </c>
      <c r="R31" s="153" t="s">
        <v>375</v>
      </c>
      <c r="S31" s="152"/>
      <c r="T31" s="153"/>
      <c r="U31" s="159"/>
      <c r="V31" s="159"/>
      <c r="W31" s="159"/>
      <c r="X31" s="159"/>
      <c r="Y31" s="159"/>
      <c r="Z31" s="159"/>
      <c r="AA31" s="159"/>
    </row>
    <row r="32" spans="1:27" s="191" customFormat="1" ht="111" thickBot="1" x14ac:dyDescent="0.3">
      <c r="A32" s="332"/>
      <c r="B32" s="153" t="s">
        <v>182</v>
      </c>
      <c r="C32" s="153" t="s">
        <v>183</v>
      </c>
      <c r="D32" s="157">
        <v>40544</v>
      </c>
      <c r="E32" s="157">
        <v>40878</v>
      </c>
      <c r="F32" s="153" t="s">
        <v>184</v>
      </c>
      <c r="G32" s="153" t="s">
        <v>185</v>
      </c>
      <c r="H32" s="158">
        <v>25000</v>
      </c>
      <c r="I32" s="152"/>
      <c r="J32" s="152"/>
      <c r="K32" s="152"/>
      <c r="L32" s="152"/>
      <c r="M32" s="161" t="s">
        <v>92</v>
      </c>
      <c r="N32" s="152"/>
      <c r="O32" s="153" t="s">
        <v>592</v>
      </c>
      <c r="P32" s="153" t="s">
        <v>384</v>
      </c>
      <c r="Q32" s="153" t="s">
        <v>610</v>
      </c>
      <c r="R32" s="153" t="s">
        <v>375</v>
      </c>
      <c r="S32" s="152"/>
      <c r="T32" s="159"/>
      <c r="U32" s="159"/>
      <c r="V32" s="159"/>
      <c r="W32" s="157"/>
      <c r="X32" s="159"/>
      <c r="Y32" s="159"/>
      <c r="Z32" s="159"/>
      <c r="AA32" s="159"/>
    </row>
    <row r="33" spans="1:27" s="191" customFormat="1" ht="63.75" thickTop="1" x14ac:dyDescent="0.25">
      <c r="A33" s="332"/>
      <c r="B33" s="153" t="s">
        <v>186</v>
      </c>
      <c r="C33" s="159" t="s">
        <v>187</v>
      </c>
      <c r="D33" s="157">
        <v>40544</v>
      </c>
      <c r="E33" s="157">
        <v>41244</v>
      </c>
      <c r="F33" s="153" t="s">
        <v>129</v>
      </c>
      <c r="G33" s="153" t="s">
        <v>188</v>
      </c>
      <c r="H33" s="158">
        <v>25000</v>
      </c>
      <c r="I33" s="152"/>
      <c r="J33" s="152"/>
      <c r="K33" s="152"/>
      <c r="L33" s="152"/>
      <c r="M33" s="152" t="s">
        <v>92</v>
      </c>
      <c r="N33" s="152"/>
      <c r="O33" s="159"/>
      <c r="P33" s="159" t="s">
        <v>622</v>
      </c>
      <c r="Q33" s="159"/>
      <c r="R33" s="153" t="s">
        <v>532</v>
      </c>
      <c r="S33" s="152"/>
      <c r="T33" s="153"/>
      <c r="U33" s="159"/>
      <c r="V33" s="159"/>
      <c r="W33" s="159"/>
      <c r="X33" s="159"/>
      <c r="Y33" s="159"/>
      <c r="Z33" s="159"/>
      <c r="AA33" s="159"/>
    </row>
    <row r="34" spans="1:27" s="191" customFormat="1" ht="63" x14ac:dyDescent="0.25">
      <c r="A34" s="333"/>
      <c r="B34" s="153" t="s">
        <v>189</v>
      </c>
      <c r="C34" s="151" t="s">
        <v>190</v>
      </c>
      <c r="D34" s="157">
        <v>40544</v>
      </c>
      <c r="E34" s="157">
        <v>40878</v>
      </c>
      <c r="F34" s="153" t="s">
        <v>191</v>
      </c>
      <c r="G34" s="153" t="s">
        <v>192</v>
      </c>
      <c r="H34" s="158">
        <v>50000</v>
      </c>
      <c r="I34" s="152"/>
      <c r="J34" s="185"/>
      <c r="K34" s="152"/>
      <c r="L34" s="152"/>
      <c r="M34" s="185" t="s">
        <v>92</v>
      </c>
      <c r="N34" s="152"/>
      <c r="O34" s="166" t="s">
        <v>517</v>
      </c>
      <c r="P34" s="166" t="s">
        <v>518</v>
      </c>
      <c r="Q34" s="167"/>
      <c r="R34" s="166" t="s">
        <v>388</v>
      </c>
      <c r="S34" s="185"/>
      <c r="T34" s="167"/>
      <c r="U34" s="167"/>
      <c r="V34" s="167"/>
      <c r="W34" s="167"/>
      <c r="X34" s="167"/>
      <c r="Y34" s="167"/>
      <c r="Z34" s="167"/>
      <c r="AA34" s="167"/>
    </row>
    <row r="35" spans="1:27" s="191" customFormat="1" ht="166.5" customHeight="1" x14ac:dyDescent="0.25">
      <c r="A35" s="331" t="s">
        <v>338</v>
      </c>
      <c r="B35" s="153" t="s">
        <v>193</v>
      </c>
      <c r="C35" s="151" t="s">
        <v>194</v>
      </c>
      <c r="D35" s="157">
        <v>40787</v>
      </c>
      <c r="E35" s="157" t="s">
        <v>111</v>
      </c>
      <c r="F35" s="162" t="s">
        <v>195</v>
      </c>
      <c r="G35" s="162" t="s">
        <v>196</v>
      </c>
      <c r="H35" s="158">
        <v>10000000</v>
      </c>
      <c r="I35" s="152"/>
      <c r="J35" s="186"/>
      <c r="K35" s="152"/>
      <c r="L35" s="152"/>
      <c r="M35" s="186" t="s">
        <v>92</v>
      </c>
      <c r="N35" s="152"/>
      <c r="O35" s="170"/>
      <c r="P35" s="168" t="s">
        <v>577</v>
      </c>
      <c r="Q35" s="169" t="s">
        <v>611</v>
      </c>
      <c r="R35" s="170" t="s">
        <v>390</v>
      </c>
      <c r="S35" s="186"/>
      <c r="T35" s="170"/>
      <c r="U35" s="170"/>
      <c r="V35" s="170"/>
      <c r="W35" s="170"/>
      <c r="X35" s="170"/>
      <c r="Y35" s="170"/>
      <c r="Z35" s="171"/>
      <c r="AA35" s="170"/>
    </row>
    <row r="36" spans="1:27" s="191" customFormat="1" ht="135" customHeight="1" x14ac:dyDescent="0.25">
      <c r="A36" s="332"/>
      <c r="B36" s="153" t="s">
        <v>197</v>
      </c>
      <c r="C36" s="151" t="s">
        <v>198</v>
      </c>
      <c r="D36" s="157">
        <v>40787</v>
      </c>
      <c r="E36" s="157" t="s">
        <v>111</v>
      </c>
      <c r="F36" s="162" t="s">
        <v>199</v>
      </c>
      <c r="G36" s="162" t="s">
        <v>200</v>
      </c>
      <c r="H36" s="158">
        <v>4000000</v>
      </c>
      <c r="I36" s="152"/>
      <c r="J36" s="152"/>
      <c r="K36" s="152"/>
      <c r="L36" s="152"/>
      <c r="M36" s="152" t="s">
        <v>92</v>
      </c>
      <c r="N36" s="152"/>
      <c r="O36" s="151" t="s">
        <v>391</v>
      </c>
      <c r="P36" s="151" t="s">
        <v>555</v>
      </c>
      <c r="Q36" s="300" t="s">
        <v>612</v>
      </c>
      <c r="R36" s="152" t="s">
        <v>392</v>
      </c>
      <c r="S36" s="152"/>
      <c r="T36" s="153"/>
      <c r="U36" s="153"/>
      <c r="V36" s="152"/>
      <c r="W36" s="152"/>
      <c r="X36" s="152"/>
      <c r="Y36" s="152"/>
      <c r="Z36" s="152"/>
      <c r="AA36" s="152"/>
    </row>
    <row r="37" spans="1:27" s="191" customFormat="1" ht="203.25" customHeight="1" x14ac:dyDescent="0.25">
      <c r="A37" s="332"/>
      <c r="B37" s="153" t="s">
        <v>201</v>
      </c>
      <c r="C37" s="151" t="s">
        <v>202</v>
      </c>
      <c r="D37" s="157">
        <v>40787</v>
      </c>
      <c r="E37" s="157" t="s">
        <v>111</v>
      </c>
      <c r="F37" s="162" t="s">
        <v>203</v>
      </c>
      <c r="G37" s="155" t="s">
        <v>204</v>
      </c>
      <c r="H37" s="158">
        <v>1000000</v>
      </c>
      <c r="I37" s="152"/>
      <c r="J37" s="152"/>
      <c r="K37" s="152"/>
      <c r="L37" s="152"/>
      <c r="M37" s="152" t="s">
        <v>92</v>
      </c>
      <c r="N37" s="152"/>
      <c r="O37" s="151" t="s">
        <v>393</v>
      </c>
      <c r="P37" s="300" t="s">
        <v>613</v>
      </c>
      <c r="Q37" s="152"/>
      <c r="R37" s="152" t="s">
        <v>395</v>
      </c>
      <c r="S37" s="152"/>
      <c r="T37" s="152"/>
      <c r="U37" s="152"/>
      <c r="V37" s="152"/>
      <c r="W37" s="152"/>
      <c r="X37" s="152"/>
      <c r="Y37" s="152"/>
      <c r="Z37" s="152"/>
      <c r="AA37" s="152"/>
    </row>
    <row r="38" spans="1:27" s="191" customFormat="1" ht="310.5" customHeight="1" x14ac:dyDescent="0.25">
      <c r="A38" s="332"/>
      <c r="B38" s="153" t="s">
        <v>205</v>
      </c>
      <c r="C38" s="151" t="s">
        <v>202</v>
      </c>
      <c r="D38" s="157">
        <v>40787</v>
      </c>
      <c r="E38" s="157" t="s">
        <v>111</v>
      </c>
      <c r="F38" s="162" t="s">
        <v>203</v>
      </c>
      <c r="G38" s="155" t="s">
        <v>206</v>
      </c>
      <c r="H38" s="158">
        <v>5000000</v>
      </c>
      <c r="I38" s="152"/>
      <c r="J38" s="152"/>
      <c r="K38" s="152"/>
      <c r="L38" s="152"/>
      <c r="M38" s="152" t="s">
        <v>92</v>
      </c>
      <c r="N38" s="152"/>
      <c r="O38" s="151" t="s">
        <v>396</v>
      </c>
      <c r="P38" s="151" t="s">
        <v>559</v>
      </c>
      <c r="Q38" s="152"/>
      <c r="R38" s="152" t="s">
        <v>395</v>
      </c>
      <c r="S38" s="152"/>
      <c r="T38" s="152"/>
      <c r="U38" s="152"/>
      <c r="V38" s="152"/>
      <c r="W38" s="152"/>
      <c r="X38" s="152"/>
      <c r="Y38" s="152"/>
      <c r="Z38" s="152"/>
      <c r="AA38" s="152"/>
    </row>
    <row r="39" spans="1:27" s="191" customFormat="1" ht="78.75" x14ac:dyDescent="0.25">
      <c r="A39" s="332"/>
      <c r="B39" s="153" t="s">
        <v>207</v>
      </c>
      <c r="C39" s="151" t="s">
        <v>208</v>
      </c>
      <c r="D39" s="157">
        <v>40787</v>
      </c>
      <c r="E39" s="157" t="s">
        <v>111</v>
      </c>
      <c r="F39" s="162" t="s">
        <v>210</v>
      </c>
      <c r="G39" s="155" t="s">
        <v>211</v>
      </c>
      <c r="H39" s="158" t="s">
        <v>209</v>
      </c>
      <c r="I39" s="152"/>
      <c r="J39" s="152"/>
      <c r="K39" s="152"/>
      <c r="L39" s="152"/>
      <c r="M39" s="152" t="s">
        <v>92</v>
      </c>
      <c r="N39" s="152"/>
      <c r="O39" s="151" t="s">
        <v>397</v>
      </c>
      <c r="P39" s="151" t="s">
        <v>560</v>
      </c>
      <c r="Q39" s="152"/>
      <c r="R39" s="151" t="s">
        <v>543</v>
      </c>
      <c r="S39" s="159"/>
      <c r="T39" s="151"/>
      <c r="U39" s="152"/>
      <c r="V39" s="152"/>
      <c r="W39" s="152"/>
      <c r="X39" s="152"/>
      <c r="Y39" s="152"/>
      <c r="Z39" s="152"/>
      <c r="AA39" s="152"/>
    </row>
    <row r="40" spans="1:27" s="191" customFormat="1" ht="409.5" customHeight="1" x14ac:dyDescent="0.25">
      <c r="A40" s="332"/>
      <c r="B40" s="153" t="s">
        <v>212</v>
      </c>
      <c r="C40" s="151" t="s">
        <v>213</v>
      </c>
      <c r="D40" s="157">
        <v>40787</v>
      </c>
      <c r="E40" s="157" t="s">
        <v>111</v>
      </c>
      <c r="F40" s="162" t="s">
        <v>214</v>
      </c>
      <c r="G40" s="155" t="s">
        <v>215</v>
      </c>
      <c r="H40" s="158">
        <v>100000</v>
      </c>
      <c r="I40" s="152"/>
      <c r="J40" s="152"/>
      <c r="K40" s="152"/>
      <c r="L40" s="152"/>
      <c r="M40" s="152" t="s">
        <v>92</v>
      </c>
      <c r="N40" s="152"/>
      <c r="O40" s="301" t="s">
        <v>614</v>
      </c>
      <c r="P40" s="301" t="s">
        <v>599</v>
      </c>
      <c r="Q40" s="152"/>
      <c r="R40" s="172" t="s">
        <v>214</v>
      </c>
      <c r="S40" s="159"/>
      <c r="T40" s="187"/>
      <c r="U40" s="152"/>
      <c r="V40" s="152"/>
      <c r="W40" s="152"/>
      <c r="X40" s="152"/>
      <c r="Y40" s="152"/>
      <c r="Z40" s="151"/>
      <c r="AA40" s="152"/>
    </row>
    <row r="41" spans="1:27" s="191" customFormat="1" ht="154.5" customHeight="1" x14ac:dyDescent="0.25">
      <c r="A41" s="332"/>
      <c r="B41" s="153" t="s">
        <v>216</v>
      </c>
      <c r="C41" s="151" t="s">
        <v>217</v>
      </c>
      <c r="D41" s="157">
        <v>40787</v>
      </c>
      <c r="E41" s="157" t="s">
        <v>111</v>
      </c>
      <c r="F41" s="162" t="s">
        <v>203</v>
      </c>
      <c r="G41" s="162" t="s">
        <v>218</v>
      </c>
      <c r="H41" s="158">
        <v>5000000</v>
      </c>
      <c r="I41" s="152"/>
      <c r="J41" s="152"/>
      <c r="K41" s="152"/>
      <c r="L41" s="152"/>
      <c r="M41" s="152" t="s">
        <v>92</v>
      </c>
      <c r="N41" s="152"/>
      <c r="O41" s="151" t="s">
        <v>400</v>
      </c>
      <c r="P41" s="151" t="s">
        <v>562</v>
      </c>
      <c r="Q41" s="152"/>
      <c r="R41" s="152" t="s">
        <v>532</v>
      </c>
      <c r="S41" s="159"/>
      <c r="T41" s="152"/>
      <c r="U41" s="152"/>
      <c r="V41" s="152"/>
      <c r="W41" s="152"/>
      <c r="X41" s="152"/>
      <c r="Y41" s="152"/>
      <c r="Z41" s="152"/>
      <c r="AA41" s="152"/>
    </row>
    <row r="42" spans="1:27" s="191" customFormat="1" ht="202.5" customHeight="1" x14ac:dyDescent="0.25">
      <c r="A42" s="332"/>
      <c r="B42" s="153" t="s">
        <v>219</v>
      </c>
      <c r="C42" s="151" t="s">
        <v>202</v>
      </c>
      <c r="D42" s="157">
        <v>40787</v>
      </c>
      <c r="E42" s="157" t="s">
        <v>111</v>
      </c>
      <c r="F42" s="162" t="s">
        <v>203</v>
      </c>
      <c r="G42" s="162" t="s">
        <v>220</v>
      </c>
      <c r="H42" s="158">
        <v>300000</v>
      </c>
      <c r="I42" s="152"/>
      <c r="J42" s="152"/>
      <c r="K42" s="152"/>
      <c r="L42" s="152"/>
      <c r="M42" s="152" t="s">
        <v>92</v>
      </c>
      <c r="N42" s="152"/>
      <c r="O42" s="152"/>
      <c r="P42" s="151" t="s">
        <v>535</v>
      </c>
      <c r="Q42" s="152"/>
      <c r="R42" s="152" t="s">
        <v>532</v>
      </c>
      <c r="S42" s="152"/>
      <c r="T42" s="152"/>
      <c r="U42" s="152"/>
      <c r="V42" s="152"/>
      <c r="W42" s="152"/>
      <c r="X42" s="152"/>
      <c r="Y42" s="152"/>
      <c r="Z42" s="152"/>
      <c r="AA42" s="152"/>
    </row>
    <row r="43" spans="1:27" s="191" customFormat="1" ht="110.25" customHeight="1" x14ac:dyDescent="0.25">
      <c r="A43" s="333"/>
      <c r="B43" s="153" t="s">
        <v>221</v>
      </c>
      <c r="C43" s="153" t="s">
        <v>222</v>
      </c>
      <c r="D43" s="157">
        <v>40878</v>
      </c>
      <c r="E43" s="157" t="s">
        <v>111</v>
      </c>
      <c r="F43" s="162" t="s">
        <v>223</v>
      </c>
      <c r="G43" s="162" t="s">
        <v>224</v>
      </c>
      <c r="H43" s="158">
        <v>160000</v>
      </c>
      <c r="I43" s="152"/>
      <c r="J43" s="152"/>
      <c r="K43" s="152"/>
      <c r="L43" s="152"/>
      <c r="M43" s="152" t="s">
        <v>92</v>
      </c>
      <c r="N43" s="152"/>
      <c r="O43" s="152"/>
      <c r="P43" s="151" t="s">
        <v>536</v>
      </c>
      <c r="Q43" s="152"/>
      <c r="R43" s="152" t="s">
        <v>532</v>
      </c>
      <c r="S43" s="152"/>
      <c r="T43" s="151"/>
      <c r="U43" s="152"/>
      <c r="V43" s="152"/>
      <c r="W43" s="152"/>
      <c r="X43" s="152"/>
      <c r="Y43" s="152"/>
      <c r="Z43" s="152"/>
      <c r="AA43" s="152"/>
    </row>
    <row r="44" spans="1:27" s="191" customFormat="1" ht="129.75" customHeight="1" thickBot="1" x14ac:dyDescent="0.3">
      <c r="A44" s="331" t="s">
        <v>339</v>
      </c>
      <c r="B44" s="153" t="s">
        <v>225</v>
      </c>
      <c r="C44" s="153" t="s">
        <v>226</v>
      </c>
      <c r="D44" s="157" t="s">
        <v>227</v>
      </c>
      <c r="E44" s="157" t="s">
        <v>111</v>
      </c>
      <c r="F44" s="165" t="s">
        <v>140</v>
      </c>
      <c r="G44" s="165" t="s">
        <v>228</v>
      </c>
      <c r="H44" s="158">
        <v>10000000</v>
      </c>
      <c r="I44" s="152"/>
      <c r="J44" s="152"/>
      <c r="K44" s="152"/>
      <c r="L44" s="152"/>
      <c r="M44" s="161" t="s">
        <v>92</v>
      </c>
      <c r="N44" s="152"/>
      <c r="O44" s="151" t="s">
        <v>406</v>
      </c>
      <c r="P44" s="151" t="s">
        <v>537</v>
      </c>
      <c r="Q44" s="151"/>
      <c r="R44" s="151" t="s">
        <v>538</v>
      </c>
      <c r="S44" s="152"/>
      <c r="T44" s="153"/>
      <c r="U44" s="152"/>
      <c r="V44" s="152"/>
      <c r="W44" s="152"/>
      <c r="X44" s="152"/>
      <c r="Y44" s="152"/>
      <c r="Z44" s="152"/>
      <c r="AA44" s="151"/>
    </row>
    <row r="45" spans="1:27" s="191" customFormat="1" ht="63.75" thickTop="1" x14ac:dyDescent="0.25">
      <c r="A45" s="332"/>
      <c r="B45" s="153" t="s">
        <v>229</v>
      </c>
      <c r="C45" s="153" t="s">
        <v>230</v>
      </c>
      <c r="D45" s="157" t="s">
        <v>227</v>
      </c>
      <c r="E45" s="157" t="s">
        <v>111</v>
      </c>
      <c r="F45" s="165" t="s">
        <v>231</v>
      </c>
      <c r="G45" s="165" t="s">
        <v>232</v>
      </c>
      <c r="H45" s="158">
        <v>4000000</v>
      </c>
      <c r="I45" s="152"/>
      <c r="J45" s="152"/>
      <c r="K45" s="152"/>
      <c r="L45" s="152"/>
      <c r="M45" s="152" t="s">
        <v>92</v>
      </c>
      <c r="N45" s="152"/>
      <c r="O45" s="152"/>
      <c r="P45" s="151" t="s">
        <v>539</v>
      </c>
      <c r="Q45" s="152"/>
      <c r="R45" s="152" t="s">
        <v>532</v>
      </c>
      <c r="S45" s="152"/>
      <c r="T45" s="152"/>
      <c r="U45" s="152"/>
      <c r="V45" s="152"/>
      <c r="W45" s="152"/>
      <c r="X45" s="165"/>
      <c r="Y45" s="152"/>
      <c r="Z45" s="152"/>
      <c r="AA45" s="152"/>
    </row>
    <row r="46" spans="1:27" s="191" customFormat="1" ht="57" customHeight="1" x14ac:dyDescent="0.25">
      <c r="A46" s="332"/>
      <c r="B46" s="153" t="s">
        <v>233</v>
      </c>
      <c r="C46" s="153" t="s">
        <v>234</v>
      </c>
      <c r="D46" s="157" t="s">
        <v>227</v>
      </c>
      <c r="E46" s="157" t="s">
        <v>111</v>
      </c>
      <c r="F46" s="165" t="s">
        <v>223</v>
      </c>
      <c r="G46" s="165" t="s">
        <v>224</v>
      </c>
      <c r="H46" s="158">
        <v>6000000</v>
      </c>
      <c r="I46" s="152"/>
      <c r="J46" s="152"/>
      <c r="K46" s="152"/>
      <c r="L46" s="152"/>
      <c r="M46" s="152" t="s">
        <v>92</v>
      </c>
      <c r="N46" s="152"/>
      <c r="O46" s="152"/>
      <c r="P46" s="151" t="s">
        <v>540</v>
      </c>
      <c r="Q46" s="152"/>
      <c r="R46" s="152" t="s">
        <v>532</v>
      </c>
      <c r="S46" s="152"/>
      <c r="T46" s="153"/>
      <c r="U46" s="152"/>
      <c r="V46" s="152"/>
      <c r="W46" s="152"/>
      <c r="X46" s="165"/>
      <c r="Y46" s="152"/>
      <c r="Z46" s="152"/>
      <c r="AA46" s="152"/>
    </row>
    <row r="47" spans="1:27" s="191" customFormat="1" ht="51" customHeight="1" x14ac:dyDescent="0.25">
      <c r="A47" s="332"/>
      <c r="B47" s="153" t="s">
        <v>235</v>
      </c>
      <c r="C47" s="153" t="s">
        <v>236</v>
      </c>
      <c r="D47" s="157" t="s">
        <v>227</v>
      </c>
      <c r="E47" s="157" t="s">
        <v>111</v>
      </c>
      <c r="F47" s="165" t="s">
        <v>223</v>
      </c>
      <c r="G47" s="165" t="s">
        <v>237</v>
      </c>
      <c r="H47" s="158" t="s">
        <v>209</v>
      </c>
      <c r="I47" s="152"/>
      <c r="J47" s="152"/>
      <c r="K47" s="152"/>
      <c r="L47" s="152"/>
      <c r="M47" s="152" t="s">
        <v>92</v>
      </c>
      <c r="N47" s="152"/>
      <c r="O47" s="152"/>
      <c r="P47" s="303" t="s">
        <v>623</v>
      </c>
      <c r="Q47" s="152"/>
      <c r="R47" s="152" t="s">
        <v>532</v>
      </c>
      <c r="S47" s="152"/>
      <c r="T47" s="153"/>
      <c r="U47" s="152"/>
      <c r="V47" s="152"/>
      <c r="W47" s="152"/>
      <c r="X47" s="305"/>
      <c r="Y47" s="152"/>
      <c r="Z47" s="152"/>
      <c r="AA47" s="152"/>
    </row>
    <row r="48" spans="1:27" s="191" customFormat="1" ht="102" customHeight="1" x14ac:dyDescent="0.25">
      <c r="A48" s="332"/>
      <c r="B48" s="153" t="s">
        <v>238</v>
      </c>
      <c r="C48" s="153" t="s">
        <v>239</v>
      </c>
      <c r="D48" s="157" t="s">
        <v>227</v>
      </c>
      <c r="E48" s="157" t="s">
        <v>111</v>
      </c>
      <c r="F48" s="165" t="s">
        <v>148</v>
      </c>
      <c r="G48" s="165" t="s">
        <v>240</v>
      </c>
      <c r="H48" s="158">
        <v>150000</v>
      </c>
      <c r="I48" s="152"/>
      <c r="J48" s="152"/>
      <c r="K48" s="152"/>
      <c r="L48" s="152"/>
      <c r="M48" s="152" t="s">
        <v>92</v>
      </c>
      <c r="N48" s="152"/>
      <c r="O48" s="152"/>
      <c r="P48" s="151" t="s">
        <v>561</v>
      </c>
      <c r="Q48" s="152"/>
      <c r="R48" s="159" t="s">
        <v>408</v>
      </c>
      <c r="S48" s="152"/>
      <c r="T48" s="153"/>
      <c r="U48" s="152"/>
      <c r="V48" s="152"/>
      <c r="W48" s="152"/>
      <c r="X48" s="152"/>
      <c r="Y48" s="152"/>
      <c r="Z48" s="152"/>
      <c r="AA48" s="152"/>
    </row>
    <row r="49" spans="1:27" s="191" customFormat="1" ht="126" x14ac:dyDescent="0.25">
      <c r="A49" s="332"/>
      <c r="B49" s="153" t="s">
        <v>484</v>
      </c>
      <c r="C49" s="153" t="s">
        <v>241</v>
      </c>
      <c r="D49" s="157" t="s">
        <v>227</v>
      </c>
      <c r="E49" s="157" t="s">
        <v>111</v>
      </c>
      <c r="F49" s="165" t="s">
        <v>148</v>
      </c>
      <c r="G49" s="165" t="s">
        <v>242</v>
      </c>
      <c r="H49" s="158">
        <v>500000</v>
      </c>
      <c r="I49" s="152"/>
      <c r="J49" s="152"/>
      <c r="K49" s="152"/>
      <c r="L49" s="152"/>
      <c r="M49" s="152" t="s">
        <v>92</v>
      </c>
      <c r="N49" s="152"/>
      <c r="O49" s="151"/>
      <c r="P49" s="151" t="s">
        <v>531</v>
      </c>
      <c r="Q49" s="152"/>
      <c r="R49" s="153" t="s">
        <v>369</v>
      </c>
      <c r="S49" s="152"/>
      <c r="T49" s="153"/>
      <c r="U49" s="152"/>
      <c r="V49" s="152"/>
      <c r="W49" s="152"/>
      <c r="X49" s="152"/>
      <c r="Y49" s="152"/>
      <c r="Z49" s="152"/>
      <c r="AA49" s="151"/>
    </row>
    <row r="50" spans="1:27" s="191" customFormat="1" ht="172.5" customHeight="1" x14ac:dyDescent="0.25">
      <c r="A50" s="332"/>
      <c r="B50" s="153" t="s">
        <v>205</v>
      </c>
      <c r="C50" s="153" t="s">
        <v>241</v>
      </c>
      <c r="D50" s="157" t="s">
        <v>227</v>
      </c>
      <c r="E50" s="157" t="s">
        <v>111</v>
      </c>
      <c r="F50" s="165" t="s">
        <v>148</v>
      </c>
      <c r="G50" s="165" t="s">
        <v>243</v>
      </c>
      <c r="H50" s="158">
        <v>300000</v>
      </c>
      <c r="I50" s="152"/>
      <c r="J50" s="152"/>
      <c r="K50" s="152"/>
      <c r="L50" s="152"/>
      <c r="M50" s="152" t="s">
        <v>92</v>
      </c>
      <c r="N50" s="152"/>
      <c r="O50" s="151"/>
      <c r="P50" s="151" t="s">
        <v>558</v>
      </c>
      <c r="Q50" s="152"/>
      <c r="R50" s="153" t="s">
        <v>541</v>
      </c>
      <c r="S50" s="152"/>
      <c r="T50" s="152"/>
      <c r="U50" s="152"/>
      <c r="V50" s="152"/>
      <c r="W50" s="152"/>
      <c r="X50" s="152"/>
      <c r="Y50" s="152"/>
      <c r="Z50" s="152"/>
      <c r="AA50" s="152"/>
    </row>
    <row r="51" spans="1:27" s="191" customFormat="1" ht="358.5" customHeight="1" x14ac:dyDescent="0.25">
      <c r="A51" s="331" t="s">
        <v>340</v>
      </c>
      <c r="B51" s="155" t="s">
        <v>244</v>
      </c>
      <c r="C51" s="153" t="s">
        <v>578</v>
      </c>
      <c r="D51" s="157">
        <v>40544</v>
      </c>
      <c r="E51" s="157" t="s">
        <v>246</v>
      </c>
      <c r="F51" s="153" t="s">
        <v>247</v>
      </c>
      <c r="G51" s="153" t="s">
        <v>248</v>
      </c>
      <c r="H51" s="158">
        <v>20000</v>
      </c>
      <c r="I51" s="152"/>
      <c r="J51" s="152"/>
      <c r="K51" s="152"/>
      <c r="L51" s="152"/>
      <c r="M51" s="152" t="s">
        <v>92</v>
      </c>
      <c r="N51" s="152"/>
      <c r="O51" s="151" t="s">
        <v>412</v>
      </c>
      <c r="P51" s="151" t="s">
        <v>519</v>
      </c>
      <c r="Q51" s="151" t="s">
        <v>414</v>
      </c>
      <c r="R51" s="152" t="s">
        <v>415</v>
      </c>
      <c r="S51" s="151"/>
      <c r="T51" s="151"/>
      <c r="U51" s="151"/>
      <c r="V51" s="151"/>
      <c r="W51" s="151"/>
      <c r="X51" s="152"/>
      <c r="Y51" s="152"/>
      <c r="Z51" s="151"/>
      <c r="AA51" s="152"/>
    </row>
    <row r="52" spans="1:27" s="191" customFormat="1" ht="127.5" customHeight="1" x14ac:dyDescent="0.25">
      <c r="A52" s="332"/>
      <c r="B52" s="151" t="s">
        <v>249</v>
      </c>
      <c r="C52" s="153" t="s">
        <v>250</v>
      </c>
      <c r="D52" s="157">
        <v>40544</v>
      </c>
      <c r="E52" s="157" t="s">
        <v>251</v>
      </c>
      <c r="F52" s="153" t="s">
        <v>184</v>
      </c>
      <c r="G52" s="153" t="s">
        <v>252</v>
      </c>
      <c r="H52" s="158">
        <v>25000</v>
      </c>
      <c r="I52" s="152"/>
      <c r="J52" s="152" t="s">
        <v>92</v>
      </c>
      <c r="K52" s="152"/>
      <c r="L52" s="152"/>
      <c r="M52" s="152"/>
      <c r="N52" s="152"/>
      <c r="O52" s="300" t="s">
        <v>615</v>
      </c>
      <c r="P52" s="152" t="s">
        <v>416</v>
      </c>
      <c r="Q52" s="300" t="s">
        <v>606</v>
      </c>
      <c r="R52" s="151" t="s">
        <v>417</v>
      </c>
      <c r="S52" s="151"/>
      <c r="T52" s="151"/>
      <c r="U52" s="151"/>
      <c r="V52" s="152"/>
      <c r="W52" s="160"/>
      <c r="X52" s="152"/>
      <c r="Y52" s="152"/>
      <c r="Z52" s="152"/>
      <c r="AA52" s="151"/>
    </row>
    <row r="53" spans="1:27" s="191" customFormat="1" ht="88.5" customHeight="1" x14ac:dyDescent="0.25">
      <c r="A53" s="332"/>
      <c r="B53" s="151" t="s">
        <v>253</v>
      </c>
      <c r="C53" s="153" t="s">
        <v>254</v>
      </c>
      <c r="D53" s="157">
        <v>40544</v>
      </c>
      <c r="E53" s="157" t="s">
        <v>255</v>
      </c>
      <c r="F53" s="153" t="s">
        <v>184</v>
      </c>
      <c r="G53" s="153" t="s">
        <v>256</v>
      </c>
      <c r="H53" s="158">
        <v>25000</v>
      </c>
      <c r="I53" s="152"/>
      <c r="J53" s="152" t="s">
        <v>92</v>
      </c>
      <c r="K53" s="152"/>
      <c r="L53" s="152"/>
      <c r="M53" s="152"/>
      <c r="N53" s="152"/>
      <c r="O53" s="300" t="s">
        <v>604</v>
      </c>
      <c r="P53" s="151"/>
      <c r="Q53" s="300" t="s">
        <v>590</v>
      </c>
      <c r="R53" s="152" t="s">
        <v>605</v>
      </c>
      <c r="S53" s="151"/>
      <c r="T53" s="151"/>
      <c r="U53" s="152"/>
      <c r="V53" s="152"/>
      <c r="W53" s="152"/>
      <c r="X53" s="152"/>
      <c r="Y53" s="152"/>
      <c r="Z53" s="152"/>
      <c r="AA53" s="152"/>
    </row>
    <row r="54" spans="1:27" s="191" customFormat="1" ht="282.75" customHeight="1" x14ac:dyDescent="0.25">
      <c r="A54" s="332"/>
      <c r="B54" s="153" t="s">
        <v>257</v>
      </c>
      <c r="C54" s="153" t="s">
        <v>258</v>
      </c>
      <c r="D54" s="157">
        <v>40544</v>
      </c>
      <c r="E54" s="157" t="s">
        <v>259</v>
      </c>
      <c r="F54" s="153" t="s">
        <v>247</v>
      </c>
      <c r="G54" s="153" t="s">
        <v>260</v>
      </c>
      <c r="H54" s="158">
        <v>30000</v>
      </c>
      <c r="I54" s="152"/>
      <c r="J54" s="152" t="s">
        <v>92</v>
      </c>
      <c r="K54" s="152"/>
      <c r="L54" s="152"/>
      <c r="M54" s="152"/>
      <c r="N54" s="152"/>
      <c r="O54" s="151" t="s">
        <v>418</v>
      </c>
      <c r="P54" s="151" t="s">
        <v>419</v>
      </c>
      <c r="Q54" s="151" t="s">
        <v>420</v>
      </c>
      <c r="R54" s="152" t="s">
        <v>415</v>
      </c>
      <c r="S54" s="153" t="s">
        <v>520</v>
      </c>
      <c r="T54" s="152"/>
      <c r="U54" s="152"/>
      <c r="V54" s="152"/>
      <c r="W54" s="151"/>
      <c r="X54" s="152"/>
      <c r="Y54" s="152"/>
      <c r="Z54" s="151"/>
      <c r="AA54" s="152"/>
    </row>
    <row r="55" spans="1:27" s="191" customFormat="1" ht="234.75" customHeight="1" x14ac:dyDescent="0.25">
      <c r="A55" s="332"/>
      <c r="B55" s="151" t="s">
        <v>261</v>
      </c>
      <c r="C55" s="153" t="s">
        <v>262</v>
      </c>
      <c r="D55" s="157">
        <v>40544</v>
      </c>
      <c r="E55" s="165" t="s">
        <v>263</v>
      </c>
      <c r="F55" s="153" t="s">
        <v>247</v>
      </c>
      <c r="G55" s="153" t="s">
        <v>264</v>
      </c>
      <c r="H55" s="158">
        <v>20000</v>
      </c>
      <c r="I55" s="152"/>
      <c r="J55" s="152"/>
      <c r="K55" s="152"/>
      <c r="L55" s="152"/>
      <c r="M55" s="152" t="s">
        <v>92</v>
      </c>
      <c r="N55" s="152"/>
      <c r="O55" s="151" t="s">
        <v>421</v>
      </c>
      <c r="P55" s="151" t="s">
        <v>524</v>
      </c>
      <c r="Q55" s="151" t="s">
        <v>423</v>
      </c>
      <c r="R55" s="152" t="s">
        <v>415</v>
      </c>
      <c r="S55" s="159"/>
      <c r="T55" s="151"/>
      <c r="U55" s="152"/>
      <c r="V55" s="152"/>
      <c r="W55" s="152"/>
      <c r="X55" s="152"/>
      <c r="Y55" s="152"/>
      <c r="Z55" s="151"/>
      <c r="AA55" s="152"/>
    </row>
    <row r="56" spans="1:27" s="191" customFormat="1" ht="94.5" x14ac:dyDescent="0.25">
      <c r="A56" s="332"/>
      <c r="B56" s="151" t="s">
        <v>265</v>
      </c>
      <c r="C56" s="153" t="s">
        <v>266</v>
      </c>
      <c r="D56" s="157">
        <v>40544</v>
      </c>
      <c r="E56" s="165" t="s">
        <v>263</v>
      </c>
      <c r="F56" s="153" t="s">
        <v>184</v>
      </c>
      <c r="G56" s="153" t="s">
        <v>267</v>
      </c>
      <c r="H56" s="158">
        <v>25000</v>
      </c>
      <c r="I56" s="152"/>
      <c r="J56" s="152" t="s">
        <v>92</v>
      </c>
      <c r="K56" s="152"/>
      <c r="L56" s="152"/>
      <c r="M56" s="152"/>
      <c r="N56" s="152"/>
      <c r="O56" s="151" t="s">
        <v>424</v>
      </c>
      <c r="P56" s="152"/>
      <c r="Q56" s="151" t="s">
        <v>425</v>
      </c>
      <c r="R56" s="152" t="s">
        <v>426</v>
      </c>
      <c r="S56" s="151"/>
      <c r="T56" s="152"/>
      <c r="U56" s="152"/>
      <c r="V56" s="160"/>
      <c r="W56" s="160"/>
      <c r="X56" s="152"/>
      <c r="Y56" s="152"/>
      <c r="Z56" s="152"/>
      <c r="AA56" s="151"/>
    </row>
    <row r="57" spans="1:27" s="191" customFormat="1" ht="178.5" customHeight="1" x14ac:dyDescent="0.25">
      <c r="A57" s="333"/>
      <c r="B57" s="151" t="s">
        <v>268</v>
      </c>
      <c r="C57" s="153" t="s">
        <v>269</v>
      </c>
      <c r="D57" s="157">
        <v>40544</v>
      </c>
      <c r="E57" s="157" t="s">
        <v>255</v>
      </c>
      <c r="F57" s="153" t="s">
        <v>270</v>
      </c>
      <c r="G57" s="153" t="s">
        <v>271</v>
      </c>
      <c r="H57" s="158">
        <v>120000</v>
      </c>
      <c r="I57" s="152"/>
      <c r="J57" s="152" t="s">
        <v>92</v>
      </c>
      <c r="K57" s="152"/>
      <c r="L57" s="152"/>
      <c r="M57" s="152"/>
      <c r="N57" s="152"/>
      <c r="O57" s="173" t="s">
        <v>427</v>
      </c>
      <c r="P57" s="174" t="s">
        <v>525</v>
      </c>
      <c r="Q57" s="153" t="s">
        <v>429</v>
      </c>
      <c r="R57" s="153" t="s">
        <v>430</v>
      </c>
      <c r="S57" s="159"/>
      <c r="T57" s="152"/>
      <c r="U57" s="151"/>
      <c r="V57" s="152"/>
      <c r="W57" s="152"/>
      <c r="X57" s="152"/>
      <c r="Y57" s="152"/>
      <c r="Z57" s="151"/>
      <c r="AA57" s="151"/>
    </row>
    <row r="58" spans="1:27" s="191" customFormat="1" ht="94.5" x14ac:dyDescent="0.25">
      <c r="A58" s="175" t="s">
        <v>341</v>
      </c>
      <c r="B58" s="153" t="s">
        <v>276</v>
      </c>
      <c r="C58" s="175" t="s">
        <v>217</v>
      </c>
      <c r="D58" s="176">
        <v>40544</v>
      </c>
      <c r="E58" s="177" t="s">
        <v>274</v>
      </c>
      <c r="F58" s="153" t="s">
        <v>223</v>
      </c>
      <c r="G58" s="153" t="s">
        <v>277</v>
      </c>
      <c r="H58" s="158">
        <v>100000</v>
      </c>
      <c r="I58" s="152"/>
      <c r="J58" s="152"/>
      <c r="K58" s="152"/>
      <c r="L58" s="152"/>
      <c r="M58" s="152" t="s">
        <v>92</v>
      </c>
      <c r="N58" s="152"/>
      <c r="O58" s="152"/>
      <c r="P58" s="151" t="s">
        <v>542</v>
      </c>
      <c r="Q58" s="152"/>
      <c r="R58" s="151" t="s">
        <v>543</v>
      </c>
      <c r="S58" s="159"/>
      <c r="T58" s="152"/>
      <c r="U58" s="152"/>
      <c r="V58" s="152"/>
      <c r="W58" s="152"/>
      <c r="X58" s="152"/>
      <c r="Y58" s="152"/>
      <c r="Z58" s="152"/>
      <c r="AA58" s="152"/>
    </row>
    <row r="59" spans="1:27" s="191" customFormat="1" ht="108" customHeight="1" x14ac:dyDescent="0.25">
      <c r="A59" s="331" t="s">
        <v>582</v>
      </c>
      <c r="B59" s="178" t="s">
        <v>278</v>
      </c>
      <c r="C59" s="179" t="s">
        <v>279</v>
      </c>
      <c r="D59" s="157">
        <v>40544</v>
      </c>
      <c r="E59" s="157" t="s">
        <v>280</v>
      </c>
      <c r="F59" s="153" t="s">
        <v>199</v>
      </c>
      <c r="G59" s="153" t="s">
        <v>281</v>
      </c>
      <c r="H59" s="158">
        <v>40000</v>
      </c>
      <c r="I59" s="152"/>
      <c r="J59" s="152"/>
      <c r="K59" s="152"/>
      <c r="L59" s="152"/>
      <c r="M59" s="152" t="s">
        <v>92</v>
      </c>
      <c r="N59" s="152"/>
      <c r="O59" s="152"/>
      <c r="P59" s="300" t="s">
        <v>616</v>
      </c>
      <c r="Q59" s="152"/>
      <c r="R59" s="152" t="s">
        <v>392</v>
      </c>
      <c r="S59" s="159"/>
      <c r="T59" s="153"/>
      <c r="U59" s="152"/>
      <c r="V59" s="152"/>
      <c r="W59" s="152"/>
      <c r="X59" s="152"/>
      <c r="Y59" s="152"/>
      <c r="Z59" s="152"/>
      <c r="AA59" s="152"/>
    </row>
    <row r="60" spans="1:27" s="191" customFormat="1" ht="129" customHeight="1" x14ac:dyDescent="0.25">
      <c r="A60" s="334"/>
      <c r="B60" s="179" t="s">
        <v>282</v>
      </c>
      <c r="C60" s="179" t="s">
        <v>283</v>
      </c>
      <c r="D60" s="157">
        <v>40544</v>
      </c>
      <c r="E60" s="157" t="s">
        <v>251</v>
      </c>
      <c r="F60" s="153" t="s">
        <v>195</v>
      </c>
      <c r="G60" s="153" t="s">
        <v>284</v>
      </c>
      <c r="H60" s="158">
        <v>25000</v>
      </c>
      <c r="I60" s="152"/>
      <c r="J60" s="186"/>
      <c r="K60" s="152"/>
      <c r="L60" s="152"/>
      <c r="M60" s="186" t="s">
        <v>92</v>
      </c>
      <c r="N60" s="152"/>
      <c r="O60" s="170"/>
      <c r="P60" s="169" t="s">
        <v>432</v>
      </c>
      <c r="Q60" s="170"/>
      <c r="R60" s="170" t="s">
        <v>390</v>
      </c>
      <c r="S60" s="188"/>
      <c r="T60" s="180"/>
      <c r="U60" s="170"/>
      <c r="V60" s="170"/>
      <c r="W60" s="170"/>
      <c r="X60" s="170"/>
      <c r="Y60" s="170"/>
      <c r="Z60" s="181"/>
      <c r="AA60" s="169"/>
    </row>
    <row r="61" spans="1:27" s="191" customFormat="1" ht="94.5" x14ac:dyDescent="0.25">
      <c r="A61" s="334"/>
      <c r="B61" s="151" t="s">
        <v>285</v>
      </c>
      <c r="C61" s="179" t="s">
        <v>286</v>
      </c>
      <c r="D61" s="157">
        <v>40544</v>
      </c>
      <c r="E61" s="157" t="s">
        <v>287</v>
      </c>
      <c r="F61" s="153" t="s">
        <v>115</v>
      </c>
      <c r="G61" s="153" t="s">
        <v>288</v>
      </c>
      <c r="H61" s="158">
        <v>50000</v>
      </c>
      <c r="I61" s="152"/>
      <c r="J61" s="186"/>
      <c r="K61" s="152"/>
      <c r="L61" s="152"/>
      <c r="M61" s="186" t="s">
        <v>92</v>
      </c>
      <c r="N61" s="152"/>
      <c r="O61" s="152"/>
      <c r="P61" s="153" t="s">
        <v>544</v>
      </c>
      <c r="Q61" s="152"/>
      <c r="R61" s="152" t="s">
        <v>375</v>
      </c>
      <c r="S61" s="152"/>
      <c r="T61" s="151"/>
      <c r="U61" s="152"/>
      <c r="V61" s="152"/>
      <c r="W61" s="152"/>
      <c r="X61" s="152"/>
      <c r="Y61" s="152"/>
      <c r="Z61" s="152"/>
      <c r="AA61" s="152"/>
    </row>
    <row r="62" spans="1:27" s="191" customFormat="1" ht="201.75" customHeight="1" x14ac:dyDescent="0.25">
      <c r="A62" s="334"/>
      <c r="B62" s="151" t="s">
        <v>500</v>
      </c>
      <c r="C62" s="179" t="s">
        <v>290</v>
      </c>
      <c r="D62" s="157">
        <v>40544</v>
      </c>
      <c r="E62" s="157" t="s">
        <v>291</v>
      </c>
      <c r="F62" s="153" t="s">
        <v>107</v>
      </c>
      <c r="G62" s="153" t="s">
        <v>292</v>
      </c>
      <c r="H62" s="158">
        <v>30000</v>
      </c>
      <c r="I62" s="152"/>
      <c r="J62" s="186"/>
      <c r="K62" s="152"/>
      <c r="L62" s="152"/>
      <c r="M62" s="152" t="s">
        <v>92</v>
      </c>
      <c r="N62" s="152"/>
      <c r="O62" s="152"/>
      <c r="P62" s="153" t="s">
        <v>545</v>
      </c>
      <c r="Q62" s="152"/>
      <c r="R62" s="152" t="s">
        <v>532</v>
      </c>
      <c r="S62" s="152"/>
      <c r="T62" s="151"/>
      <c r="U62" s="152"/>
      <c r="V62" s="152"/>
      <c r="W62" s="156"/>
      <c r="X62" s="152"/>
      <c r="Y62" s="152"/>
      <c r="Z62" s="152"/>
      <c r="AA62" s="151"/>
    </row>
    <row r="63" spans="1:27" s="191" customFormat="1" ht="142.5" customHeight="1" x14ac:dyDescent="0.25">
      <c r="A63" s="334"/>
      <c r="B63" s="151" t="s">
        <v>293</v>
      </c>
      <c r="C63" s="179" t="s">
        <v>290</v>
      </c>
      <c r="D63" s="157">
        <v>40544</v>
      </c>
      <c r="E63" s="157" t="s">
        <v>255</v>
      </c>
      <c r="F63" s="153" t="s">
        <v>295</v>
      </c>
      <c r="G63" s="153" t="s">
        <v>579</v>
      </c>
      <c r="H63" s="158">
        <v>250000</v>
      </c>
      <c r="I63" s="152"/>
      <c r="J63" s="182"/>
      <c r="K63" s="152"/>
      <c r="L63" s="152"/>
      <c r="M63" s="152" t="s">
        <v>92</v>
      </c>
      <c r="N63" s="152"/>
      <c r="O63" s="163" t="s">
        <v>513</v>
      </c>
      <c r="P63" s="163" t="s">
        <v>514</v>
      </c>
      <c r="Q63" s="182"/>
      <c r="R63" s="182" t="s">
        <v>436</v>
      </c>
      <c r="S63" s="182"/>
      <c r="T63" s="163"/>
      <c r="U63" s="182"/>
      <c r="V63" s="182"/>
      <c r="W63" s="184"/>
      <c r="X63" s="182"/>
      <c r="Y63" s="182"/>
      <c r="Z63" s="182"/>
      <c r="AA63" s="182"/>
    </row>
    <row r="64" spans="1:27" s="191" customFormat="1" ht="114.75" customHeight="1" x14ac:dyDescent="0.25">
      <c r="A64" s="334"/>
      <c r="B64" s="179" t="s">
        <v>296</v>
      </c>
      <c r="C64" s="179" t="s">
        <v>290</v>
      </c>
      <c r="D64" s="157">
        <v>40544</v>
      </c>
      <c r="E64" s="157" t="s">
        <v>297</v>
      </c>
      <c r="F64" s="153" t="s">
        <v>295</v>
      </c>
      <c r="G64" s="153" t="s">
        <v>298</v>
      </c>
      <c r="H64" s="158">
        <v>50000</v>
      </c>
      <c r="I64" s="152"/>
      <c r="J64" s="182" t="s">
        <v>92</v>
      </c>
      <c r="K64" s="152"/>
      <c r="L64" s="152"/>
      <c r="M64" s="182"/>
      <c r="N64" s="152"/>
      <c r="O64" s="163" t="s">
        <v>437</v>
      </c>
      <c r="P64" s="182"/>
      <c r="Q64" s="163" t="s">
        <v>526</v>
      </c>
      <c r="R64" s="182" t="s">
        <v>436</v>
      </c>
      <c r="S64" s="182" t="s">
        <v>617</v>
      </c>
      <c r="T64" s="182"/>
      <c r="U64" s="182"/>
      <c r="V64" s="182"/>
      <c r="W64" s="182"/>
      <c r="X64" s="182"/>
      <c r="Y64" s="182"/>
      <c r="Z64" s="182"/>
      <c r="AA64" s="182"/>
    </row>
    <row r="65" spans="1:27" s="191" customFormat="1" ht="97.5" customHeight="1" x14ac:dyDescent="0.25">
      <c r="A65" s="334"/>
      <c r="B65" s="179" t="s">
        <v>299</v>
      </c>
      <c r="C65" s="179" t="s">
        <v>290</v>
      </c>
      <c r="D65" s="157">
        <v>40544</v>
      </c>
      <c r="E65" s="157" t="s">
        <v>255</v>
      </c>
      <c r="F65" s="153" t="s">
        <v>295</v>
      </c>
      <c r="G65" s="153" t="s">
        <v>298</v>
      </c>
      <c r="H65" s="158">
        <v>100000</v>
      </c>
      <c r="I65" s="152"/>
      <c r="J65" s="182"/>
      <c r="K65" s="152"/>
      <c r="L65" s="152"/>
      <c r="M65" s="152" t="s">
        <v>92</v>
      </c>
      <c r="N65" s="152"/>
      <c r="O65" s="163" t="s">
        <v>453</v>
      </c>
      <c r="P65" s="163" t="s">
        <v>515</v>
      </c>
      <c r="Q65" s="182"/>
      <c r="R65" s="182" t="s">
        <v>436</v>
      </c>
      <c r="S65" s="163" t="s">
        <v>516</v>
      </c>
      <c r="T65" s="182"/>
      <c r="U65" s="182"/>
      <c r="V65" s="182"/>
      <c r="W65" s="184"/>
      <c r="X65" s="182"/>
      <c r="Y65" s="182"/>
      <c r="Z65" s="182"/>
      <c r="AA65" s="182"/>
    </row>
    <row r="66" spans="1:27" s="191" customFormat="1" ht="111" customHeight="1" x14ac:dyDescent="0.25">
      <c r="A66" s="334"/>
      <c r="B66" s="151" t="s">
        <v>300</v>
      </c>
      <c r="C66" s="179" t="s">
        <v>301</v>
      </c>
      <c r="D66" s="157">
        <v>40544</v>
      </c>
      <c r="E66" s="157" t="s">
        <v>297</v>
      </c>
      <c r="F66" s="153" t="s">
        <v>184</v>
      </c>
      <c r="G66" s="153" t="s">
        <v>302</v>
      </c>
      <c r="H66" s="158">
        <v>25000</v>
      </c>
      <c r="I66" s="152"/>
      <c r="J66" s="152" t="s">
        <v>92</v>
      </c>
      <c r="K66" s="152"/>
      <c r="L66" s="152"/>
      <c r="M66" s="152"/>
      <c r="N66" s="152"/>
      <c r="O66" s="300" t="s">
        <v>618</v>
      </c>
      <c r="P66" s="151" t="s">
        <v>521</v>
      </c>
      <c r="Q66" s="151" t="s">
        <v>522</v>
      </c>
      <c r="R66" s="152" t="s">
        <v>523</v>
      </c>
      <c r="S66" s="151" t="s">
        <v>552</v>
      </c>
      <c r="T66" s="182"/>
      <c r="U66" s="182"/>
      <c r="V66" s="182"/>
      <c r="W66" s="184"/>
      <c r="X66" s="182"/>
      <c r="Y66" s="182"/>
      <c r="Z66" s="182"/>
      <c r="AA66" s="182"/>
    </row>
    <row r="67" spans="1:27" s="191" customFormat="1" ht="134.25" customHeight="1" x14ac:dyDescent="0.25">
      <c r="A67" s="334"/>
      <c r="B67" s="151" t="s">
        <v>303</v>
      </c>
      <c r="C67" s="179" t="s">
        <v>301</v>
      </c>
      <c r="D67" s="157">
        <v>40544</v>
      </c>
      <c r="E67" s="157" t="s">
        <v>274</v>
      </c>
      <c r="F67" s="153" t="s">
        <v>223</v>
      </c>
      <c r="G67" s="153" t="s">
        <v>304</v>
      </c>
      <c r="H67" s="158">
        <v>30000</v>
      </c>
      <c r="I67" s="152"/>
      <c r="J67" s="182"/>
      <c r="K67" s="152"/>
      <c r="L67" s="152"/>
      <c r="M67" s="152" t="s">
        <v>92</v>
      </c>
      <c r="N67" s="152"/>
      <c r="O67" s="152"/>
      <c r="P67" s="151" t="s">
        <v>550</v>
      </c>
      <c r="Q67" s="151" t="s">
        <v>551</v>
      </c>
      <c r="R67" s="152" t="s">
        <v>532</v>
      </c>
      <c r="S67" s="152"/>
      <c r="T67" s="151"/>
      <c r="U67" s="152"/>
      <c r="V67" s="152"/>
      <c r="W67" s="160"/>
      <c r="X67" s="152"/>
      <c r="Y67" s="152"/>
      <c r="Z67" s="152"/>
      <c r="AA67" s="152"/>
    </row>
    <row r="68" spans="1:27" s="191" customFormat="1" ht="168" customHeight="1" x14ac:dyDescent="0.25">
      <c r="A68" s="334"/>
      <c r="B68" s="151" t="s">
        <v>305</v>
      </c>
      <c r="C68" s="179" t="s">
        <v>290</v>
      </c>
      <c r="D68" s="157">
        <v>40544</v>
      </c>
      <c r="E68" s="157" t="s">
        <v>294</v>
      </c>
      <c r="F68" s="153" t="s">
        <v>306</v>
      </c>
      <c r="G68" s="153" t="s">
        <v>307</v>
      </c>
      <c r="H68" s="158">
        <v>50000</v>
      </c>
      <c r="I68" s="152"/>
      <c r="J68" s="152" t="s">
        <v>92</v>
      </c>
      <c r="K68" s="152"/>
      <c r="L68" s="152"/>
      <c r="M68" s="152"/>
      <c r="N68" s="152"/>
      <c r="O68" s="151" t="s">
        <v>512</v>
      </c>
      <c r="P68" s="151" t="s">
        <v>527</v>
      </c>
      <c r="Q68" s="151" t="s">
        <v>529</v>
      </c>
      <c r="R68" s="151" t="s">
        <v>445</v>
      </c>
      <c r="S68" s="189" t="s">
        <v>528</v>
      </c>
      <c r="T68" s="151"/>
      <c r="U68" s="152"/>
      <c r="V68" s="152"/>
      <c r="W68" s="152"/>
      <c r="X68" s="152"/>
      <c r="Y68" s="151"/>
      <c r="Z68" s="152"/>
      <c r="AA68" s="152"/>
    </row>
    <row r="69" spans="1:27" s="191" customFormat="1" ht="70.5" customHeight="1" x14ac:dyDescent="0.25">
      <c r="A69" s="334"/>
      <c r="B69" s="306" t="s">
        <v>308</v>
      </c>
      <c r="C69" s="306" t="s">
        <v>309</v>
      </c>
      <c r="D69" s="157">
        <v>40544</v>
      </c>
      <c r="E69" s="157" t="s">
        <v>291</v>
      </c>
      <c r="F69" s="153" t="s">
        <v>310</v>
      </c>
      <c r="G69" s="153" t="s">
        <v>311</v>
      </c>
      <c r="H69" s="158">
        <v>50000</v>
      </c>
      <c r="I69" s="152"/>
      <c r="J69" s="152" t="s">
        <v>92</v>
      </c>
      <c r="K69" s="152"/>
      <c r="L69" s="152"/>
      <c r="M69" s="152"/>
      <c r="N69" s="152"/>
      <c r="O69" s="304"/>
      <c r="P69" s="153"/>
      <c r="Q69" s="152" t="s">
        <v>624</v>
      </c>
      <c r="R69" s="152" t="s">
        <v>532</v>
      </c>
      <c r="S69" s="159"/>
      <c r="T69" s="152"/>
      <c r="U69" s="152"/>
      <c r="V69" s="152"/>
      <c r="W69" s="152"/>
      <c r="X69" s="152"/>
      <c r="Y69" s="152"/>
      <c r="Z69" s="153"/>
      <c r="AA69" s="153"/>
    </row>
    <row r="70" spans="1:27" s="191" customFormat="1" ht="94.5" x14ac:dyDescent="0.25">
      <c r="A70" s="332"/>
      <c r="B70" s="179" t="s">
        <v>312</v>
      </c>
      <c r="C70" s="179" t="s">
        <v>313</v>
      </c>
      <c r="D70" s="157">
        <v>40544</v>
      </c>
      <c r="E70" s="157" t="s">
        <v>274</v>
      </c>
      <c r="F70" s="153" t="s">
        <v>223</v>
      </c>
      <c r="G70" s="153" t="s">
        <v>314</v>
      </c>
      <c r="H70" s="158">
        <v>20000</v>
      </c>
      <c r="I70" s="152"/>
      <c r="J70" s="152" t="s">
        <v>92</v>
      </c>
      <c r="K70" s="152"/>
      <c r="L70" s="152"/>
      <c r="M70" s="152"/>
      <c r="N70" s="152"/>
      <c r="O70" s="152"/>
      <c r="P70" s="152"/>
      <c r="Q70" s="152" t="s">
        <v>448</v>
      </c>
      <c r="R70" s="152" t="s">
        <v>532</v>
      </c>
      <c r="S70" s="159"/>
      <c r="T70" s="152"/>
      <c r="U70" s="152"/>
      <c r="V70" s="152"/>
      <c r="W70" s="152"/>
      <c r="X70" s="152"/>
      <c r="Y70" s="152"/>
      <c r="Z70" s="152"/>
      <c r="AA70" s="152"/>
    </row>
    <row r="71" spans="1:27" s="191" customFormat="1" ht="63" x14ac:dyDescent="0.25">
      <c r="A71" s="332"/>
      <c r="B71" s="179" t="s">
        <v>315</v>
      </c>
      <c r="C71" s="179" t="s">
        <v>290</v>
      </c>
      <c r="D71" s="157">
        <v>40544</v>
      </c>
      <c r="E71" s="157" t="s">
        <v>294</v>
      </c>
      <c r="F71" s="153" t="s">
        <v>316</v>
      </c>
      <c r="G71" s="153" t="s">
        <v>317</v>
      </c>
      <c r="H71" s="158">
        <v>3000000</v>
      </c>
      <c r="I71" s="152"/>
      <c r="J71" s="152" t="s">
        <v>92</v>
      </c>
      <c r="K71" s="152"/>
      <c r="L71" s="152"/>
      <c r="M71" s="152"/>
      <c r="N71" s="152"/>
      <c r="O71" s="153" t="s">
        <v>449</v>
      </c>
      <c r="P71" s="153"/>
      <c r="Q71" s="151" t="s">
        <v>553</v>
      </c>
      <c r="R71" s="159" t="s">
        <v>532</v>
      </c>
      <c r="S71" s="159"/>
      <c r="T71" s="159"/>
      <c r="U71" s="159"/>
      <c r="V71" s="159"/>
      <c r="W71" s="159"/>
      <c r="X71" s="159"/>
      <c r="Y71" s="159"/>
      <c r="Z71" s="159"/>
      <c r="AA71" s="159"/>
    </row>
    <row r="72" spans="1:27" s="191" customFormat="1" ht="243.75" customHeight="1" x14ac:dyDescent="0.25">
      <c r="A72" s="332"/>
      <c r="B72" s="179" t="s">
        <v>318</v>
      </c>
      <c r="C72" s="179" t="s">
        <v>301</v>
      </c>
      <c r="D72" s="157">
        <v>40544</v>
      </c>
      <c r="E72" s="157" t="s">
        <v>291</v>
      </c>
      <c r="F72" s="153" t="s">
        <v>214</v>
      </c>
      <c r="G72" s="153" t="s">
        <v>319</v>
      </c>
      <c r="H72" s="158">
        <v>100000</v>
      </c>
      <c r="I72" s="152"/>
      <c r="J72" s="152"/>
      <c r="K72" s="152"/>
      <c r="L72" s="152"/>
      <c r="M72" s="152" t="s">
        <v>92</v>
      </c>
      <c r="N72" s="152"/>
      <c r="O72" s="153" t="s">
        <v>450</v>
      </c>
      <c r="P72" s="153" t="s">
        <v>451</v>
      </c>
      <c r="Q72" s="159"/>
      <c r="R72" s="172" t="s">
        <v>214</v>
      </c>
      <c r="S72" s="159"/>
      <c r="T72" s="159"/>
      <c r="U72" s="159"/>
      <c r="V72" s="159"/>
      <c r="W72" s="157"/>
      <c r="X72" s="159"/>
      <c r="Y72" s="159"/>
      <c r="Z72" s="153"/>
      <c r="AA72" s="159"/>
    </row>
    <row r="73" spans="1:27" s="191" customFormat="1" ht="152.25" customHeight="1" x14ac:dyDescent="0.25">
      <c r="A73" s="332"/>
      <c r="B73" s="179" t="s">
        <v>320</v>
      </c>
      <c r="C73" s="179" t="s">
        <v>580</v>
      </c>
      <c r="D73" s="157">
        <v>40544</v>
      </c>
      <c r="E73" s="157" t="s">
        <v>274</v>
      </c>
      <c r="F73" s="153" t="s">
        <v>316</v>
      </c>
      <c r="G73" s="153" t="s">
        <v>322</v>
      </c>
      <c r="H73" s="158">
        <v>500000</v>
      </c>
      <c r="I73" s="152"/>
      <c r="J73" s="152"/>
      <c r="K73" s="152"/>
      <c r="L73" s="152"/>
      <c r="M73" s="152" t="s">
        <v>92</v>
      </c>
      <c r="N73" s="152"/>
      <c r="O73" s="159"/>
      <c r="P73" s="153" t="s">
        <v>556</v>
      </c>
      <c r="Q73" s="159"/>
      <c r="R73" s="152" t="s">
        <v>532</v>
      </c>
      <c r="S73" s="159"/>
      <c r="T73" s="159"/>
      <c r="U73" s="153"/>
      <c r="V73" s="159"/>
      <c r="W73" s="157"/>
      <c r="X73" s="159"/>
      <c r="Y73" s="159"/>
      <c r="Z73" s="159"/>
      <c r="AA73" s="159"/>
    </row>
    <row r="74" spans="1:27" s="191" customFormat="1" ht="47.25" x14ac:dyDescent="0.25">
      <c r="A74" s="332"/>
      <c r="B74" s="179" t="s">
        <v>323</v>
      </c>
      <c r="C74" s="179" t="s">
        <v>290</v>
      </c>
      <c r="D74" s="157">
        <v>40544</v>
      </c>
      <c r="E74" s="157" t="s">
        <v>297</v>
      </c>
      <c r="F74" s="153" t="s">
        <v>203</v>
      </c>
      <c r="G74" s="153" t="s">
        <v>224</v>
      </c>
      <c r="H74" s="158">
        <v>24000</v>
      </c>
      <c r="I74" s="152"/>
      <c r="J74" s="152"/>
      <c r="K74" s="152"/>
      <c r="L74" s="152"/>
      <c r="M74" s="152" t="s">
        <v>92</v>
      </c>
      <c r="N74" s="152"/>
      <c r="O74" s="152"/>
      <c r="P74" s="153" t="s">
        <v>554</v>
      </c>
      <c r="Q74" s="152"/>
      <c r="R74" s="152" t="s">
        <v>532</v>
      </c>
      <c r="S74" s="159"/>
      <c r="T74" s="152"/>
      <c r="U74" s="152"/>
      <c r="V74" s="152"/>
      <c r="W74" s="152"/>
      <c r="X74" s="152"/>
      <c r="Y74" s="152"/>
      <c r="Z74" s="152"/>
      <c r="AA74" s="152"/>
    </row>
    <row r="75" spans="1:27" s="191" customFormat="1" ht="409.6" customHeight="1" x14ac:dyDescent="0.25">
      <c r="A75" s="332"/>
      <c r="B75" s="179" t="s">
        <v>324</v>
      </c>
      <c r="C75" s="179" t="s">
        <v>290</v>
      </c>
      <c r="D75" s="157">
        <v>40544</v>
      </c>
      <c r="E75" s="157" t="s">
        <v>294</v>
      </c>
      <c r="F75" s="153" t="s">
        <v>191</v>
      </c>
      <c r="G75" s="153" t="s">
        <v>325</v>
      </c>
      <c r="H75" s="158">
        <v>166000</v>
      </c>
      <c r="I75" s="152"/>
      <c r="J75" s="186"/>
      <c r="K75" s="152"/>
      <c r="L75" s="152"/>
      <c r="M75" s="186" t="s">
        <v>92</v>
      </c>
      <c r="N75" s="152"/>
      <c r="O75" s="169" t="s">
        <v>453</v>
      </c>
      <c r="P75" s="302" t="s">
        <v>619</v>
      </c>
      <c r="Q75" s="170"/>
      <c r="R75" s="169" t="s">
        <v>388</v>
      </c>
      <c r="S75" s="188"/>
      <c r="T75" s="170"/>
      <c r="U75" s="170"/>
      <c r="V75" s="170"/>
      <c r="W75" s="190"/>
      <c r="X75" s="170"/>
      <c r="Y75" s="170"/>
      <c r="Z75" s="170"/>
      <c r="AA75" s="170"/>
    </row>
    <row r="76" spans="1:27" s="191" customFormat="1" ht="185.25" customHeight="1" x14ac:dyDescent="0.25">
      <c r="A76" s="332"/>
      <c r="B76" s="153" t="s">
        <v>326</v>
      </c>
      <c r="C76" s="179" t="s">
        <v>301</v>
      </c>
      <c r="D76" s="157">
        <v>40544</v>
      </c>
      <c r="E76" s="157">
        <v>41609</v>
      </c>
      <c r="F76" s="153" t="s">
        <v>136</v>
      </c>
      <c r="G76" s="153" t="s">
        <v>327</v>
      </c>
      <c r="H76" s="158">
        <v>150000</v>
      </c>
      <c r="I76" s="152"/>
      <c r="J76" s="153" t="s">
        <v>92</v>
      </c>
      <c r="K76" s="152"/>
      <c r="L76" s="152"/>
      <c r="M76" s="153"/>
      <c r="N76" s="152"/>
      <c r="O76" s="159"/>
      <c r="P76" s="159"/>
      <c r="Q76" s="151" t="s">
        <v>553</v>
      </c>
      <c r="R76" s="152" t="s">
        <v>532</v>
      </c>
      <c r="S76" s="159"/>
      <c r="T76" s="153"/>
      <c r="U76" s="159"/>
      <c r="V76" s="159"/>
      <c r="W76" s="157"/>
      <c r="X76" s="159"/>
      <c r="Y76" s="159"/>
      <c r="Z76" s="159"/>
      <c r="AA76" s="159"/>
    </row>
    <row r="77" spans="1:27" s="191" customFormat="1" ht="360.75" customHeight="1" x14ac:dyDescent="0.25">
      <c r="A77" s="332"/>
      <c r="B77" s="179" t="s">
        <v>328</v>
      </c>
      <c r="C77" s="179" t="s">
        <v>301</v>
      </c>
      <c r="D77" s="157">
        <v>40544</v>
      </c>
      <c r="E77" s="157">
        <v>41974</v>
      </c>
      <c r="F77" s="153" t="s">
        <v>140</v>
      </c>
      <c r="G77" s="153" t="s">
        <v>329</v>
      </c>
      <c r="H77" s="158">
        <v>150000</v>
      </c>
      <c r="I77" s="152"/>
      <c r="J77" s="153"/>
      <c r="K77" s="152"/>
      <c r="L77" s="152"/>
      <c r="M77" s="153" t="s">
        <v>92</v>
      </c>
      <c r="N77" s="152"/>
      <c r="O77" s="151"/>
      <c r="P77" s="151" t="s">
        <v>581</v>
      </c>
      <c r="Q77" s="151"/>
      <c r="R77" s="151" t="s">
        <v>358</v>
      </c>
      <c r="S77" s="159"/>
      <c r="T77" s="151"/>
      <c r="U77" s="151"/>
      <c r="V77" s="151"/>
      <c r="W77" s="151"/>
      <c r="X77" s="151"/>
      <c r="Y77" s="151"/>
      <c r="Z77" s="151"/>
      <c r="AA77" s="151"/>
    </row>
    <row r="78" spans="1:27" s="191" customFormat="1" ht="137.25" customHeight="1" x14ac:dyDescent="0.25">
      <c r="A78" s="333"/>
      <c r="B78" s="179" t="s">
        <v>330</v>
      </c>
      <c r="C78" s="179" t="s">
        <v>331</v>
      </c>
      <c r="D78" s="157">
        <v>40544</v>
      </c>
      <c r="E78" s="165" t="s">
        <v>332</v>
      </c>
      <c r="F78" s="153" t="s">
        <v>530</v>
      </c>
      <c r="G78" s="153" t="s">
        <v>334</v>
      </c>
      <c r="H78" s="158" t="s">
        <v>209</v>
      </c>
      <c r="I78" s="152"/>
      <c r="J78" s="153"/>
      <c r="K78" s="152"/>
      <c r="L78" s="152"/>
      <c r="M78" s="153" t="s">
        <v>92</v>
      </c>
      <c r="N78" s="152"/>
      <c r="O78" s="159"/>
      <c r="P78" s="183" t="s">
        <v>620</v>
      </c>
      <c r="Q78" s="159"/>
      <c r="R78" s="152" t="s">
        <v>532</v>
      </c>
      <c r="S78" s="159"/>
      <c r="T78" s="159"/>
      <c r="U78" s="159"/>
      <c r="V78" s="159"/>
      <c r="W78" s="159"/>
      <c r="X78" s="159"/>
      <c r="Y78" s="159"/>
      <c r="Z78" s="153"/>
      <c r="AA78" s="153"/>
    </row>
    <row r="79" spans="1:27" ht="15.6" customHeight="1" x14ac:dyDescent="0.25">
      <c r="A79" s="290"/>
      <c r="B79" s="290"/>
      <c r="C79" s="290"/>
      <c r="D79" s="290"/>
      <c r="E79" s="290"/>
      <c r="F79" s="290"/>
      <c r="G79" s="290"/>
      <c r="H79" s="290"/>
      <c r="I79" s="291"/>
      <c r="J79" s="291"/>
      <c r="K79" s="292"/>
      <c r="L79" s="292"/>
      <c r="M79" s="291"/>
      <c r="N79" s="291"/>
      <c r="O79" s="293"/>
      <c r="P79" s="293"/>
      <c r="Q79" s="293"/>
      <c r="R79" s="293"/>
      <c r="S79" s="293"/>
      <c r="T79" s="293"/>
      <c r="U79" s="293"/>
      <c r="V79" s="293"/>
      <c r="W79" s="293"/>
      <c r="X79" s="293"/>
      <c r="Y79" s="293"/>
      <c r="Z79" s="293"/>
      <c r="AA79" s="293"/>
    </row>
    <row r="81" spans="1:9" ht="16.5" thickBot="1" x14ac:dyDescent="0.3"/>
    <row r="82" spans="1:9" ht="43.5" customHeight="1" thickTop="1" thickBot="1" x14ac:dyDescent="0.3">
      <c r="A82" s="249" t="s">
        <v>80</v>
      </c>
      <c r="B82" s="294">
        <f>COUNTA(B87:B96,B99:B108,B111:B120,B123:B132)</f>
        <v>0</v>
      </c>
    </row>
    <row r="83" spans="1:9" ht="16.5" thickTop="1" x14ac:dyDescent="0.25"/>
    <row r="85" spans="1:9" ht="16.5" thickBot="1" x14ac:dyDescent="0.3"/>
    <row r="86" spans="1:9" ht="17.25" thickTop="1" thickBot="1" x14ac:dyDescent="0.3">
      <c r="A86" s="249" t="s">
        <v>84</v>
      </c>
      <c r="B86" s="249" t="s">
        <v>83</v>
      </c>
      <c r="C86" s="250" t="s">
        <v>7</v>
      </c>
      <c r="D86" s="250" t="s">
        <v>11</v>
      </c>
      <c r="E86" s="250" t="s">
        <v>12</v>
      </c>
      <c r="F86" s="250" t="s">
        <v>9</v>
      </c>
      <c r="G86" s="250" t="s">
        <v>8</v>
      </c>
      <c r="H86" s="250" t="s">
        <v>10</v>
      </c>
      <c r="I86" s="250" t="s">
        <v>102</v>
      </c>
    </row>
    <row r="87" spans="1:9" ht="16.5" thickTop="1" x14ac:dyDescent="0.25">
      <c r="A87" s="295" t="s">
        <v>81</v>
      </c>
      <c r="B87" s="296"/>
      <c r="C87" s="296"/>
      <c r="D87" s="296"/>
      <c r="E87" s="296"/>
      <c r="F87" s="296"/>
      <c r="G87" s="296"/>
      <c r="H87" s="296"/>
      <c r="I87" s="296"/>
    </row>
    <row r="88" spans="1:9" x14ac:dyDescent="0.25">
      <c r="A88" s="297"/>
      <c r="B88" s="296"/>
      <c r="C88" s="296"/>
      <c r="D88" s="296"/>
      <c r="E88" s="296"/>
      <c r="F88" s="296"/>
      <c r="G88" s="296"/>
      <c r="H88" s="296"/>
      <c r="I88" s="296"/>
    </row>
    <row r="89" spans="1:9" x14ac:dyDescent="0.25">
      <c r="A89" s="297"/>
      <c r="B89" s="296"/>
      <c r="C89" s="296"/>
      <c r="D89" s="296"/>
      <c r="E89" s="296"/>
      <c r="F89" s="296"/>
      <c r="G89" s="296"/>
      <c r="H89" s="296"/>
      <c r="I89" s="296"/>
    </row>
    <row r="90" spans="1:9" x14ac:dyDescent="0.25">
      <c r="A90" s="297"/>
      <c r="B90" s="296"/>
      <c r="C90" s="296"/>
      <c r="D90" s="296"/>
      <c r="E90" s="296"/>
      <c r="F90" s="296"/>
      <c r="G90" s="296"/>
      <c r="H90" s="296"/>
      <c r="I90" s="296"/>
    </row>
    <row r="91" spans="1:9" x14ac:dyDescent="0.25">
      <c r="A91" s="297"/>
      <c r="B91" s="296"/>
      <c r="C91" s="296"/>
      <c r="D91" s="296"/>
      <c r="E91" s="296"/>
      <c r="F91" s="296"/>
      <c r="G91" s="296"/>
      <c r="H91" s="296"/>
      <c r="I91" s="296"/>
    </row>
    <row r="92" spans="1:9" x14ac:dyDescent="0.25">
      <c r="A92" s="297"/>
      <c r="B92" s="296"/>
      <c r="C92" s="296"/>
      <c r="D92" s="296"/>
      <c r="E92" s="296"/>
      <c r="F92" s="296"/>
      <c r="G92" s="296"/>
      <c r="H92" s="296"/>
      <c r="I92" s="296"/>
    </row>
    <row r="93" spans="1:9" x14ac:dyDescent="0.25">
      <c r="A93" s="297"/>
      <c r="B93" s="296"/>
      <c r="C93" s="296"/>
      <c r="D93" s="296"/>
      <c r="E93" s="296"/>
      <c r="F93" s="296"/>
      <c r="G93" s="296"/>
      <c r="H93" s="296"/>
      <c r="I93" s="296"/>
    </row>
    <row r="94" spans="1:9" x14ac:dyDescent="0.25">
      <c r="A94" s="297"/>
      <c r="B94" s="296"/>
      <c r="C94" s="296"/>
      <c r="D94" s="296"/>
      <c r="E94" s="296"/>
      <c r="F94" s="296"/>
      <c r="G94" s="296"/>
      <c r="H94" s="296"/>
      <c r="I94" s="296"/>
    </row>
    <row r="95" spans="1:9" x14ac:dyDescent="0.25">
      <c r="A95" s="297"/>
      <c r="B95" s="296"/>
      <c r="C95" s="296"/>
      <c r="D95" s="296"/>
      <c r="E95" s="296"/>
      <c r="F95" s="296"/>
      <c r="G95" s="296"/>
      <c r="H95" s="296"/>
      <c r="I95" s="296"/>
    </row>
    <row r="96" spans="1:9" x14ac:dyDescent="0.25">
      <c r="A96" s="292"/>
      <c r="B96" s="296"/>
      <c r="C96" s="296"/>
      <c r="D96" s="296"/>
      <c r="E96" s="296"/>
      <c r="F96" s="296"/>
      <c r="G96" s="296"/>
      <c r="H96" s="296"/>
      <c r="I96" s="296"/>
    </row>
    <row r="97" spans="1:9" ht="16.5" thickBot="1" x14ac:dyDescent="0.3"/>
    <row r="98" spans="1:9" ht="17.25" thickTop="1" thickBot="1" x14ac:dyDescent="0.3">
      <c r="A98" s="249" t="s">
        <v>84</v>
      </c>
      <c r="B98" s="249" t="s">
        <v>83</v>
      </c>
      <c r="C98" s="249" t="s">
        <v>7</v>
      </c>
      <c r="D98" s="249" t="s">
        <v>11</v>
      </c>
      <c r="E98" s="249" t="s">
        <v>12</v>
      </c>
      <c r="F98" s="249" t="s">
        <v>9</v>
      </c>
      <c r="G98" s="249" t="s">
        <v>8</v>
      </c>
      <c r="H98" s="249" t="s">
        <v>10</v>
      </c>
      <c r="I98" s="250" t="s">
        <v>102</v>
      </c>
    </row>
    <row r="99" spans="1:9" ht="16.5" thickTop="1" x14ac:dyDescent="0.25">
      <c r="A99" s="295" t="s">
        <v>81</v>
      </c>
      <c r="B99" s="296"/>
      <c r="C99" s="296"/>
      <c r="D99" s="296"/>
      <c r="E99" s="296"/>
      <c r="F99" s="296"/>
      <c r="G99" s="296"/>
      <c r="H99" s="296"/>
      <c r="I99" s="296"/>
    </row>
    <row r="100" spans="1:9" x14ac:dyDescent="0.25">
      <c r="A100" s="297"/>
      <c r="B100" s="296"/>
      <c r="C100" s="296"/>
      <c r="D100" s="296"/>
      <c r="E100" s="296"/>
      <c r="F100" s="296"/>
      <c r="G100" s="296"/>
      <c r="H100" s="296"/>
      <c r="I100" s="296"/>
    </row>
    <row r="101" spans="1:9" x14ac:dyDescent="0.25">
      <c r="A101" s="297"/>
      <c r="B101" s="296"/>
      <c r="C101" s="296"/>
      <c r="D101" s="296"/>
      <c r="E101" s="296"/>
      <c r="F101" s="296"/>
      <c r="G101" s="296"/>
      <c r="H101" s="296"/>
      <c r="I101" s="296"/>
    </row>
    <row r="102" spans="1:9" x14ac:dyDescent="0.25">
      <c r="A102" s="297"/>
      <c r="B102" s="296"/>
      <c r="C102" s="296"/>
      <c r="D102" s="296"/>
      <c r="E102" s="296"/>
      <c r="F102" s="296"/>
      <c r="G102" s="296"/>
      <c r="H102" s="296"/>
      <c r="I102" s="296"/>
    </row>
    <row r="103" spans="1:9" x14ac:dyDescent="0.25">
      <c r="A103" s="297"/>
      <c r="B103" s="296"/>
      <c r="C103" s="296"/>
      <c r="D103" s="296"/>
      <c r="E103" s="296"/>
      <c r="F103" s="296"/>
      <c r="G103" s="296"/>
      <c r="H103" s="296"/>
      <c r="I103" s="296"/>
    </row>
    <row r="104" spans="1:9" x14ac:dyDescent="0.25">
      <c r="A104" s="297"/>
      <c r="B104" s="296"/>
      <c r="C104" s="296"/>
      <c r="D104" s="296"/>
      <c r="E104" s="296"/>
      <c r="F104" s="296"/>
      <c r="G104" s="296"/>
      <c r="H104" s="296"/>
      <c r="I104" s="296"/>
    </row>
    <row r="105" spans="1:9" x14ac:dyDescent="0.25">
      <c r="A105" s="297"/>
      <c r="B105" s="296"/>
      <c r="C105" s="296"/>
      <c r="D105" s="296"/>
      <c r="E105" s="296"/>
      <c r="F105" s="296"/>
      <c r="G105" s="296"/>
      <c r="H105" s="296"/>
      <c r="I105" s="296"/>
    </row>
    <row r="106" spans="1:9" x14ac:dyDescent="0.25">
      <c r="A106" s="297"/>
      <c r="B106" s="296"/>
      <c r="C106" s="296"/>
      <c r="D106" s="296"/>
      <c r="E106" s="296"/>
      <c r="F106" s="296"/>
      <c r="G106" s="296"/>
      <c r="H106" s="296"/>
      <c r="I106" s="296"/>
    </row>
    <row r="107" spans="1:9" x14ac:dyDescent="0.25">
      <c r="A107" s="297"/>
      <c r="B107" s="296"/>
      <c r="C107" s="296"/>
      <c r="D107" s="296"/>
      <c r="E107" s="296"/>
      <c r="F107" s="296"/>
      <c r="G107" s="296"/>
      <c r="H107" s="296"/>
      <c r="I107" s="296"/>
    </row>
    <row r="108" spans="1:9" x14ac:dyDescent="0.25">
      <c r="A108" s="292"/>
      <c r="B108" s="296"/>
      <c r="C108" s="296"/>
      <c r="D108" s="296"/>
      <c r="E108" s="296"/>
      <c r="F108" s="296"/>
      <c r="G108" s="296"/>
      <c r="H108" s="296"/>
      <c r="I108" s="296"/>
    </row>
    <row r="109" spans="1:9" ht="16.5" thickBot="1" x14ac:dyDescent="0.3"/>
    <row r="110" spans="1:9" ht="17.25" thickTop="1" thickBot="1" x14ac:dyDescent="0.3">
      <c r="A110" s="249" t="s">
        <v>84</v>
      </c>
      <c r="B110" s="249" t="s">
        <v>83</v>
      </c>
      <c r="C110" s="249" t="s">
        <v>7</v>
      </c>
      <c r="D110" s="249" t="s">
        <v>11</v>
      </c>
      <c r="E110" s="249" t="s">
        <v>12</v>
      </c>
      <c r="F110" s="249" t="s">
        <v>9</v>
      </c>
      <c r="G110" s="249" t="s">
        <v>8</v>
      </c>
      <c r="H110" s="249" t="s">
        <v>10</v>
      </c>
      <c r="I110" s="250" t="s">
        <v>102</v>
      </c>
    </row>
    <row r="111" spans="1:9" ht="16.5" thickTop="1" x14ac:dyDescent="0.25">
      <c r="A111" s="295" t="s">
        <v>81</v>
      </c>
      <c r="B111" s="296"/>
      <c r="C111" s="296"/>
      <c r="D111" s="296"/>
      <c r="E111" s="296"/>
      <c r="F111" s="296"/>
      <c r="G111" s="296"/>
      <c r="H111" s="296"/>
      <c r="I111" s="296"/>
    </row>
    <row r="112" spans="1:9" x14ac:dyDescent="0.25">
      <c r="A112" s="297"/>
      <c r="B112" s="296"/>
      <c r="C112" s="296"/>
      <c r="D112" s="296"/>
      <c r="E112" s="296"/>
      <c r="F112" s="296"/>
      <c r="G112" s="296"/>
      <c r="H112" s="296"/>
      <c r="I112" s="296"/>
    </row>
    <row r="113" spans="1:9" x14ac:dyDescent="0.25">
      <c r="A113" s="297"/>
      <c r="B113" s="296"/>
      <c r="C113" s="296"/>
      <c r="D113" s="296"/>
      <c r="E113" s="296"/>
      <c r="F113" s="296"/>
      <c r="G113" s="296"/>
      <c r="H113" s="296"/>
      <c r="I113" s="296"/>
    </row>
    <row r="114" spans="1:9" x14ac:dyDescent="0.25">
      <c r="A114" s="297"/>
      <c r="B114" s="296"/>
      <c r="C114" s="296"/>
      <c r="D114" s="296"/>
      <c r="E114" s="296"/>
      <c r="F114" s="296"/>
      <c r="G114" s="296"/>
      <c r="H114" s="296"/>
      <c r="I114" s="296"/>
    </row>
    <row r="115" spans="1:9" x14ac:dyDescent="0.25">
      <c r="A115" s="297"/>
      <c r="B115" s="296"/>
      <c r="C115" s="296"/>
      <c r="D115" s="296"/>
      <c r="E115" s="296"/>
      <c r="F115" s="296"/>
      <c r="G115" s="296"/>
      <c r="H115" s="296"/>
      <c r="I115" s="296"/>
    </row>
    <row r="116" spans="1:9" x14ac:dyDescent="0.25">
      <c r="A116" s="297"/>
      <c r="B116" s="296"/>
      <c r="C116" s="296"/>
      <c r="D116" s="296"/>
      <c r="E116" s="296"/>
      <c r="F116" s="296"/>
      <c r="G116" s="296"/>
      <c r="H116" s="296"/>
      <c r="I116" s="296"/>
    </row>
    <row r="117" spans="1:9" x14ac:dyDescent="0.25">
      <c r="A117" s="297"/>
      <c r="B117" s="296"/>
      <c r="C117" s="296"/>
      <c r="D117" s="296"/>
      <c r="E117" s="296"/>
      <c r="F117" s="296"/>
      <c r="G117" s="296"/>
      <c r="H117" s="296"/>
      <c r="I117" s="296"/>
    </row>
    <row r="118" spans="1:9" x14ac:dyDescent="0.25">
      <c r="A118" s="297"/>
      <c r="B118" s="296"/>
      <c r="C118" s="296"/>
      <c r="D118" s="296"/>
      <c r="E118" s="296"/>
      <c r="F118" s="296"/>
      <c r="G118" s="296"/>
      <c r="H118" s="296"/>
      <c r="I118" s="296"/>
    </row>
    <row r="119" spans="1:9" x14ac:dyDescent="0.25">
      <c r="A119" s="297"/>
      <c r="B119" s="296"/>
      <c r="C119" s="296"/>
      <c r="D119" s="296"/>
      <c r="E119" s="296"/>
      <c r="F119" s="296"/>
      <c r="G119" s="296"/>
      <c r="H119" s="296"/>
      <c r="I119" s="296"/>
    </row>
    <row r="120" spans="1:9" x14ac:dyDescent="0.25">
      <c r="A120" s="292"/>
      <c r="B120" s="296"/>
      <c r="C120" s="296"/>
      <c r="D120" s="296"/>
      <c r="E120" s="296"/>
      <c r="F120" s="296"/>
      <c r="G120" s="296"/>
      <c r="H120" s="296"/>
      <c r="I120" s="296"/>
    </row>
    <row r="121" spans="1:9" ht="16.5" thickBot="1" x14ac:dyDescent="0.3"/>
    <row r="122" spans="1:9" ht="17.25" thickTop="1" thickBot="1" x14ac:dyDescent="0.3">
      <c r="A122" s="250" t="s">
        <v>84</v>
      </c>
      <c r="B122" s="250" t="s">
        <v>83</v>
      </c>
      <c r="C122" s="250" t="s">
        <v>7</v>
      </c>
      <c r="D122" s="250" t="s">
        <v>11</v>
      </c>
      <c r="E122" s="250" t="s">
        <v>12</v>
      </c>
      <c r="F122" s="250" t="s">
        <v>9</v>
      </c>
      <c r="G122" s="250" t="s">
        <v>8</v>
      </c>
      <c r="H122" s="250" t="s">
        <v>10</v>
      </c>
      <c r="I122" s="250" t="s">
        <v>102</v>
      </c>
    </row>
    <row r="123" spans="1:9" ht="16.5" thickTop="1" x14ac:dyDescent="0.25">
      <c r="A123" s="295" t="s">
        <v>81</v>
      </c>
      <c r="B123" s="296"/>
      <c r="C123" s="296"/>
      <c r="D123" s="296"/>
      <c r="E123" s="296"/>
      <c r="F123" s="296"/>
      <c r="G123" s="296"/>
      <c r="H123" s="296"/>
      <c r="I123" s="296"/>
    </row>
    <row r="124" spans="1:9" x14ac:dyDescent="0.25">
      <c r="A124" s="297"/>
      <c r="B124" s="296"/>
      <c r="C124" s="296"/>
      <c r="D124" s="296"/>
      <c r="E124" s="296"/>
      <c r="F124" s="296"/>
      <c r="G124" s="296"/>
      <c r="H124" s="296"/>
      <c r="I124" s="296"/>
    </row>
    <row r="125" spans="1:9" x14ac:dyDescent="0.25">
      <c r="A125" s="297"/>
      <c r="B125" s="296"/>
      <c r="C125" s="296"/>
      <c r="D125" s="296"/>
      <c r="E125" s="296"/>
      <c r="F125" s="296"/>
      <c r="G125" s="296"/>
      <c r="H125" s="296"/>
      <c r="I125" s="296"/>
    </row>
    <row r="126" spans="1:9" x14ac:dyDescent="0.25">
      <c r="A126" s="297"/>
      <c r="B126" s="296"/>
      <c r="C126" s="296"/>
      <c r="D126" s="296"/>
      <c r="E126" s="296"/>
      <c r="F126" s="296"/>
      <c r="G126" s="296"/>
      <c r="H126" s="296"/>
      <c r="I126" s="296"/>
    </row>
    <row r="127" spans="1:9" x14ac:dyDescent="0.25">
      <c r="A127" s="297"/>
      <c r="B127" s="296"/>
      <c r="C127" s="296"/>
      <c r="D127" s="296"/>
      <c r="E127" s="296"/>
      <c r="F127" s="296"/>
      <c r="G127" s="296"/>
      <c r="H127" s="296"/>
      <c r="I127" s="296"/>
    </row>
    <row r="128" spans="1:9" x14ac:dyDescent="0.25">
      <c r="A128" s="297"/>
      <c r="B128" s="296"/>
      <c r="C128" s="296"/>
      <c r="D128" s="296"/>
      <c r="E128" s="296"/>
      <c r="F128" s="296"/>
      <c r="G128" s="296"/>
      <c r="H128" s="296"/>
      <c r="I128" s="296"/>
    </row>
    <row r="129" spans="1:9" x14ac:dyDescent="0.25">
      <c r="A129" s="297"/>
      <c r="B129" s="296"/>
      <c r="C129" s="296"/>
      <c r="D129" s="296"/>
      <c r="E129" s="296"/>
      <c r="F129" s="296"/>
      <c r="G129" s="296"/>
      <c r="H129" s="296"/>
      <c r="I129" s="296"/>
    </row>
    <row r="130" spans="1:9" x14ac:dyDescent="0.25">
      <c r="A130" s="297"/>
      <c r="B130" s="296"/>
      <c r="C130" s="296"/>
      <c r="D130" s="296"/>
      <c r="E130" s="296"/>
      <c r="F130" s="296"/>
      <c r="G130" s="296"/>
      <c r="H130" s="296"/>
      <c r="I130" s="296"/>
    </row>
    <row r="131" spans="1:9" x14ac:dyDescent="0.25">
      <c r="A131" s="297"/>
      <c r="B131" s="296"/>
      <c r="C131" s="296"/>
      <c r="D131" s="296"/>
      <c r="E131" s="296"/>
      <c r="F131" s="296"/>
      <c r="G131" s="296"/>
      <c r="H131" s="296"/>
      <c r="I131" s="296"/>
    </row>
    <row r="132" spans="1:9" x14ac:dyDescent="0.25">
      <c r="A132" s="292"/>
      <c r="B132" s="296"/>
      <c r="C132" s="296"/>
      <c r="D132" s="296"/>
      <c r="E132" s="296"/>
      <c r="F132" s="296"/>
      <c r="G132" s="296"/>
      <c r="H132" s="296"/>
      <c r="I132" s="296"/>
    </row>
  </sheetData>
  <sheetProtection password="ECFE" sheet="1" objects="1" scenarios="1"/>
  <mergeCells count="10">
    <mergeCell ref="T9:AA9"/>
    <mergeCell ref="A11:A17"/>
    <mergeCell ref="A18:A28"/>
    <mergeCell ref="A29:A34"/>
    <mergeCell ref="A35:A43"/>
    <mergeCell ref="D5:H5"/>
    <mergeCell ref="A44:A50"/>
    <mergeCell ref="A51:A57"/>
    <mergeCell ref="A59:A78"/>
    <mergeCell ref="I9:R9"/>
  </mergeCells>
  <conditionalFormatting sqref="AF7:AF8">
    <cfRule type="cellIs" dxfId="558" priority="318" stopIfTrue="1" operator="equal">
      <formula>$AF$7</formula>
    </cfRule>
  </conditionalFormatting>
  <conditionalFormatting sqref="I79">
    <cfRule type="cellIs" dxfId="557" priority="317" stopIfTrue="1" operator="equal">
      <formula>"x"</formula>
    </cfRule>
  </conditionalFormatting>
  <conditionalFormatting sqref="J51:J61 J63:J66 J28:J47 J68:J70 J72 J75 J78:J79 J12:J26 K11:L66 I11:I78 N11:N79">
    <cfRule type="cellIs" dxfId="556" priority="316" operator="equal">
      <formula>"x"</formula>
    </cfRule>
  </conditionalFormatting>
  <conditionalFormatting sqref="K79">
    <cfRule type="cellIs" dxfId="555" priority="315" operator="equal">
      <formula>"x"</formula>
    </cfRule>
  </conditionalFormatting>
  <conditionalFormatting sqref="L79">
    <cfRule type="cellIs" dxfId="554" priority="314" stopIfTrue="1" operator="equal">
      <formula>"x"</formula>
    </cfRule>
  </conditionalFormatting>
  <conditionalFormatting sqref="M68:M70 M75 M78:M79 M11:M26 M64:M66 M72 M28:M61">
    <cfRule type="cellIs" dxfId="553" priority="313" operator="equal">
      <formula>"x"</formula>
    </cfRule>
  </conditionalFormatting>
  <conditionalFormatting sqref="J26 J28:J47">
    <cfRule type="cellIs" dxfId="552" priority="311" operator="equal">
      <formula>"x"</formula>
    </cfRule>
  </conditionalFormatting>
  <conditionalFormatting sqref="M26 M28:M47">
    <cfRule type="cellIs" dxfId="551" priority="308" operator="equal">
      <formula>"x"</formula>
    </cfRule>
  </conditionalFormatting>
  <conditionalFormatting sqref="J72 J75">
    <cfRule type="cellIs" dxfId="550" priority="296" operator="equal">
      <formula>"x"</formula>
    </cfRule>
  </conditionalFormatting>
  <conditionalFormatting sqref="M72 M75">
    <cfRule type="cellIs" dxfId="549" priority="293" operator="equal">
      <formula>"x"</formula>
    </cfRule>
  </conditionalFormatting>
  <conditionalFormatting sqref="J78">
    <cfRule type="cellIs" dxfId="548" priority="281" operator="equal">
      <formula>"x"</formula>
    </cfRule>
  </conditionalFormatting>
  <conditionalFormatting sqref="M78">
    <cfRule type="cellIs" dxfId="547" priority="278" operator="equal">
      <formula>"x"</formula>
    </cfRule>
  </conditionalFormatting>
  <conditionalFormatting sqref="I79:I80">
    <cfRule type="cellIs" dxfId="546" priority="277" stopIfTrue="1" operator="equal">
      <formula>"x"</formula>
    </cfRule>
  </conditionalFormatting>
  <conditionalFormatting sqref="J79:J80">
    <cfRule type="cellIs" dxfId="545" priority="276" operator="equal">
      <formula>"x"</formula>
    </cfRule>
  </conditionalFormatting>
  <conditionalFormatting sqref="K79:K80">
    <cfRule type="cellIs" dxfId="544" priority="275" operator="equal">
      <formula>"x"</formula>
    </cfRule>
  </conditionalFormatting>
  <conditionalFormatting sqref="L79:L80">
    <cfRule type="cellIs" dxfId="543" priority="274" stopIfTrue="1" operator="equal">
      <formula>"x"</formula>
    </cfRule>
  </conditionalFormatting>
  <conditionalFormatting sqref="M79:M80">
    <cfRule type="cellIs" dxfId="542" priority="273" operator="equal">
      <formula>"x"</formula>
    </cfRule>
  </conditionalFormatting>
  <conditionalFormatting sqref="I81">
    <cfRule type="cellIs" dxfId="541" priority="272" stopIfTrue="1" operator="equal">
      <formula>"x"</formula>
    </cfRule>
  </conditionalFormatting>
  <conditionalFormatting sqref="J81">
    <cfRule type="cellIs" dxfId="540" priority="271" operator="equal">
      <formula>"x"</formula>
    </cfRule>
  </conditionalFormatting>
  <conditionalFormatting sqref="K81">
    <cfRule type="cellIs" dxfId="539" priority="270" operator="equal">
      <formula>"x"</formula>
    </cfRule>
  </conditionalFormatting>
  <conditionalFormatting sqref="L81">
    <cfRule type="cellIs" dxfId="538" priority="269" stopIfTrue="1" operator="equal">
      <formula>"x"</formula>
    </cfRule>
  </conditionalFormatting>
  <conditionalFormatting sqref="M81">
    <cfRule type="cellIs" dxfId="537" priority="268" operator="equal">
      <formula>"x"</formula>
    </cfRule>
  </conditionalFormatting>
  <conditionalFormatting sqref="I82">
    <cfRule type="cellIs" dxfId="536" priority="267" stopIfTrue="1" operator="equal">
      <formula>"x"</formula>
    </cfRule>
  </conditionalFormatting>
  <conditionalFormatting sqref="J82">
    <cfRule type="cellIs" dxfId="535" priority="266" operator="equal">
      <formula>"x"</formula>
    </cfRule>
  </conditionalFormatting>
  <conditionalFormatting sqref="K82">
    <cfRule type="cellIs" dxfId="534" priority="265" operator="equal">
      <formula>"x"</formula>
    </cfRule>
  </conditionalFormatting>
  <conditionalFormatting sqref="L82">
    <cfRule type="cellIs" dxfId="533" priority="264" stopIfTrue="1" operator="equal">
      <formula>"x"</formula>
    </cfRule>
  </conditionalFormatting>
  <conditionalFormatting sqref="M82">
    <cfRule type="cellIs" dxfId="532" priority="263" operator="equal">
      <formula>"x"</formula>
    </cfRule>
  </conditionalFormatting>
  <conditionalFormatting sqref="I83:I85">
    <cfRule type="cellIs" dxfId="531" priority="262" stopIfTrue="1" operator="equal">
      <formula>"x"</formula>
    </cfRule>
  </conditionalFormatting>
  <conditionalFormatting sqref="J83:J85">
    <cfRule type="cellIs" dxfId="530" priority="261" operator="equal">
      <formula>"x"</formula>
    </cfRule>
  </conditionalFormatting>
  <conditionalFormatting sqref="K83:K85">
    <cfRule type="cellIs" dxfId="529" priority="260" operator="equal">
      <formula>"x"</formula>
    </cfRule>
  </conditionalFormatting>
  <conditionalFormatting sqref="L83:L85">
    <cfRule type="cellIs" dxfId="528" priority="259" stopIfTrue="1" operator="equal">
      <formula>"x"</formula>
    </cfRule>
  </conditionalFormatting>
  <conditionalFormatting sqref="M83:M85">
    <cfRule type="cellIs" dxfId="527" priority="258" operator="equal">
      <formula>"x"</formula>
    </cfRule>
  </conditionalFormatting>
  <conditionalFormatting sqref="I86:I90">
    <cfRule type="cellIs" dxfId="526" priority="257" stopIfTrue="1" operator="equal">
      <formula>"x"</formula>
    </cfRule>
  </conditionalFormatting>
  <conditionalFormatting sqref="J86:J90">
    <cfRule type="cellIs" dxfId="525" priority="256" operator="equal">
      <formula>"x"</formula>
    </cfRule>
  </conditionalFormatting>
  <conditionalFormatting sqref="K86:K90">
    <cfRule type="cellIs" dxfId="524" priority="255" operator="equal">
      <formula>"x"</formula>
    </cfRule>
  </conditionalFormatting>
  <conditionalFormatting sqref="L86:L90">
    <cfRule type="cellIs" dxfId="523" priority="254" stopIfTrue="1" operator="equal">
      <formula>"x"</formula>
    </cfRule>
  </conditionalFormatting>
  <conditionalFormatting sqref="M86:M90">
    <cfRule type="cellIs" dxfId="522" priority="253" operator="equal">
      <formula>"x"</formula>
    </cfRule>
  </conditionalFormatting>
  <conditionalFormatting sqref="I91">
    <cfRule type="cellIs" dxfId="521" priority="252" stopIfTrue="1" operator="equal">
      <formula>"x"</formula>
    </cfRule>
  </conditionalFormatting>
  <conditionalFormatting sqref="J91">
    <cfRule type="cellIs" dxfId="520" priority="251" operator="equal">
      <formula>"x"</formula>
    </cfRule>
  </conditionalFormatting>
  <conditionalFormatting sqref="K91">
    <cfRule type="cellIs" dxfId="519" priority="250" operator="equal">
      <formula>"x"</formula>
    </cfRule>
  </conditionalFormatting>
  <conditionalFormatting sqref="L91">
    <cfRule type="cellIs" dxfId="518" priority="249" stopIfTrue="1" operator="equal">
      <formula>"x"</formula>
    </cfRule>
  </conditionalFormatting>
  <conditionalFormatting sqref="M91">
    <cfRule type="cellIs" dxfId="517" priority="248" operator="equal">
      <formula>"x"</formula>
    </cfRule>
  </conditionalFormatting>
  <conditionalFormatting sqref="I92">
    <cfRule type="cellIs" dxfId="516" priority="247" stopIfTrue="1" operator="equal">
      <formula>"x"</formula>
    </cfRule>
  </conditionalFormatting>
  <conditionalFormatting sqref="J92">
    <cfRule type="cellIs" dxfId="515" priority="246" operator="equal">
      <formula>"x"</formula>
    </cfRule>
  </conditionalFormatting>
  <conditionalFormatting sqref="K92">
    <cfRule type="cellIs" dxfId="514" priority="245" operator="equal">
      <formula>"x"</formula>
    </cfRule>
  </conditionalFormatting>
  <conditionalFormatting sqref="L92">
    <cfRule type="cellIs" dxfId="513" priority="244" stopIfTrue="1" operator="equal">
      <formula>"x"</formula>
    </cfRule>
  </conditionalFormatting>
  <conditionalFormatting sqref="M92">
    <cfRule type="cellIs" dxfId="512" priority="243" operator="equal">
      <formula>"x"</formula>
    </cfRule>
  </conditionalFormatting>
  <conditionalFormatting sqref="I93:I94">
    <cfRule type="cellIs" dxfId="511" priority="242" stopIfTrue="1" operator="equal">
      <formula>"x"</formula>
    </cfRule>
  </conditionalFormatting>
  <conditionalFormatting sqref="J93:J94">
    <cfRule type="cellIs" dxfId="510" priority="241" operator="equal">
      <formula>"x"</formula>
    </cfRule>
  </conditionalFormatting>
  <conditionalFormatting sqref="K93:K94">
    <cfRule type="cellIs" dxfId="509" priority="240" operator="equal">
      <formula>"x"</formula>
    </cfRule>
  </conditionalFormatting>
  <conditionalFormatting sqref="L93:L94">
    <cfRule type="cellIs" dxfId="508" priority="239" stopIfTrue="1" operator="equal">
      <formula>"x"</formula>
    </cfRule>
  </conditionalFormatting>
  <conditionalFormatting sqref="M93:M94">
    <cfRule type="cellIs" dxfId="507" priority="238" operator="equal">
      <formula>"x"</formula>
    </cfRule>
  </conditionalFormatting>
  <conditionalFormatting sqref="I95">
    <cfRule type="cellIs" dxfId="506" priority="237" stopIfTrue="1" operator="equal">
      <formula>"x"</formula>
    </cfRule>
  </conditionalFormatting>
  <conditionalFormatting sqref="J95">
    <cfRule type="cellIs" dxfId="505" priority="236" operator="equal">
      <formula>"x"</formula>
    </cfRule>
  </conditionalFormatting>
  <conditionalFormatting sqref="K95">
    <cfRule type="cellIs" dxfId="504" priority="235" operator="equal">
      <formula>"x"</formula>
    </cfRule>
  </conditionalFormatting>
  <conditionalFormatting sqref="L95">
    <cfRule type="cellIs" dxfId="503" priority="234" stopIfTrue="1" operator="equal">
      <formula>"x"</formula>
    </cfRule>
  </conditionalFormatting>
  <conditionalFormatting sqref="M95">
    <cfRule type="cellIs" dxfId="502" priority="233" operator="equal">
      <formula>"x"</formula>
    </cfRule>
  </conditionalFormatting>
  <conditionalFormatting sqref="I96">
    <cfRule type="cellIs" dxfId="501" priority="232" stopIfTrue="1" operator="equal">
      <formula>"x"</formula>
    </cfRule>
  </conditionalFormatting>
  <conditionalFormatting sqref="J96">
    <cfRule type="cellIs" dxfId="500" priority="231" operator="equal">
      <formula>"x"</formula>
    </cfRule>
  </conditionalFormatting>
  <conditionalFormatting sqref="K96">
    <cfRule type="cellIs" dxfId="499" priority="230" operator="equal">
      <formula>"x"</formula>
    </cfRule>
  </conditionalFormatting>
  <conditionalFormatting sqref="L96">
    <cfRule type="cellIs" dxfId="498" priority="229" stopIfTrue="1" operator="equal">
      <formula>"x"</formula>
    </cfRule>
  </conditionalFormatting>
  <conditionalFormatting sqref="M96">
    <cfRule type="cellIs" dxfId="497" priority="228" operator="equal">
      <formula>"x"</formula>
    </cfRule>
  </conditionalFormatting>
  <conditionalFormatting sqref="I97">
    <cfRule type="cellIs" dxfId="496" priority="227" stopIfTrue="1" operator="equal">
      <formula>"x"</formula>
    </cfRule>
  </conditionalFormatting>
  <conditionalFormatting sqref="J97">
    <cfRule type="cellIs" dxfId="495" priority="226" operator="equal">
      <formula>"x"</formula>
    </cfRule>
  </conditionalFormatting>
  <conditionalFormatting sqref="K97">
    <cfRule type="cellIs" dxfId="494" priority="225" operator="equal">
      <formula>"x"</formula>
    </cfRule>
  </conditionalFormatting>
  <conditionalFormatting sqref="L97">
    <cfRule type="cellIs" dxfId="493" priority="224" stopIfTrue="1" operator="equal">
      <formula>"x"</formula>
    </cfRule>
  </conditionalFormatting>
  <conditionalFormatting sqref="M97">
    <cfRule type="cellIs" dxfId="492" priority="223" operator="equal">
      <formula>"x"</formula>
    </cfRule>
  </conditionalFormatting>
  <conditionalFormatting sqref="I98:I100">
    <cfRule type="cellIs" dxfId="491" priority="222" stopIfTrue="1" operator="equal">
      <formula>"x"</formula>
    </cfRule>
  </conditionalFormatting>
  <conditionalFormatting sqref="J98:J100">
    <cfRule type="cellIs" dxfId="490" priority="221" operator="equal">
      <formula>"x"</formula>
    </cfRule>
  </conditionalFormatting>
  <conditionalFormatting sqref="K98:K100">
    <cfRule type="cellIs" dxfId="489" priority="220" operator="equal">
      <formula>"x"</formula>
    </cfRule>
  </conditionalFormatting>
  <conditionalFormatting sqref="L98:L100">
    <cfRule type="cellIs" dxfId="488" priority="219" stopIfTrue="1" operator="equal">
      <formula>"x"</formula>
    </cfRule>
  </conditionalFormatting>
  <conditionalFormatting sqref="M98:M100">
    <cfRule type="cellIs" dxfId="487" priority="218" operator="equal">
      <formula>"x"</formula>
    </cfRule>
  </conditionalFormatting>
  <conditionalFormatting sqref="I101">
    <cfRule type="cellIs" dxfId="486" priority="217" stopIfTrue="1" operator="equal">
      <formula>"x"</formula>
    </cfRule>
  </conditionalFormatting>
  <conditionalFormatting sqref="J101">
    <cfRule type="cellIs" dxfId="485" priority="216" operator="equal">
      <formula>"x"</formula>
    </cfRule>
  </conditionalFormatting>
  <conditionalFormatting sqref="K101">
    <cfRule type="cellIs" dxfId="484" priority="215" operator="equal">
      <formula>"x"</formula>
    </cfRule>
  </conditionalFormatting>
  <conditionalFormatting sqref="L101">
    <cfRule type="cellIs" dxfId="483" priority="214" stopIfTrue="1" operator="equal">
      <formula>"x"</formula>
    </cfRule>
  </conditionalFormatting>
  <conditionalFormatting sqref="M101">
    <cfRule type="cellIs" dxfId="482" priority="213" operator="equal">
      <formula>"x"</formula>
    </cfRule>
  </conditionalFormatting>
  <conditionalFormatting sqref="I102:I107">
    <cfRule type="cellIs" dxfId="481" priority="212" stopIfTrue="1" operator="equal">
      <formula>"x"</formula>
    </cfRule>
  </conditionalFormatting>
  <conditionalFormatting sqref="J102:J107">
    <cfRule type="cellIs" dxfId="480" priority="211" operator="equal">
      <formula>"x"</formula>
    </cfRule>
  </conditionalFormatting>
  <conditionalFormatting sqref="K102:K107">
    <cfRule type="cellIs" dxfId="479" priority="210" operator="equal">
      <formula>"x"</formula>
    </cfRule>
  </conditionalFormatting>
  <conditionalFormatting sqref="L102:L107">
    <cfRule type="cellIs" dxfId="478" priority="209" stopIfTrue="1" operator="equal">
      <formula>"x"</formula>
    </cfRule>
  </conditionalFormatting>
  <conditionalFormatting sqref="M102:M107">
    <cfRule type="cellIs" dxfId="477" priority="208" operator="equal">
      <formula>"x"</formula>
    </cfRule>
  </conditionalFormatting>
  <conditionalFormatting sqref="I108">
    <cfRule type="cellIs" dxfId="476" priority="207" stopIfTrue="1" operator="equal">
      <formula>"x"</formula>
    </cfRule>
  </conditionalFormatting>
  <conditionalFormatting sqref="J108">
    <cfRule type="cellIs" dxfId="475" priority="206" operator="equal">
      <formula>"x"</formula>
    </cfRule>
  </conditionalFormatting>
  <conditionalFormatting sqref="K108">
    <cfRule type="cellIs" dxfId="474" priority="205" operator="equal">
      <formula>"x"</formula>
    </cfRule>
  </conditionalFormatting>
  <conditionalFormatting sqref="L108">
    <cfRule type="cellIs" dxfId="473" priority="204" stopIfTrue="1" operator="equal">
      <formula>"x"</formula>
    </cfRule>
  </conditionalFormatting>
  <conditionalFormatting sqref="M108">
    <cfRule type="cellIs" dxfId="472" priority="203" operator="equal">
      <formula>"x"</formula>
    </cfRule>
  </conditionalFormatting>
  <conditionalFormatting sqref="I109">
    <cfRule type="cellIs" dxfId="471" priority="202" stopIfTrue="1" operator="equal">
      <formula>"x"</formula>
    </cfRule>
  </conditionalFormatting>
  <conditionalFormatting sqref="J109">
    <cfRule type="cellIs" dxfId="470" priority="201" operator="equal">
      <formula>"x"</formula>
    </cfRule>
  </conditionalFormatting>
  <conditionalFormatting sqref="K109">
    <cfRule type="cellIs" dxfId="469" priority="200" operator="equal">
      <formula>"x"</formula>
    </cfRule>
  </conditionalFormatting>
  <conditionalFormatting sqref="L109">
    <cfRule type="cellIs" dxfId="468" priority="199" stopIfTrue="1" operator="equal">
      <formula>"x"</formula>
    </cfRule>
  </conditionalFormatting>
  <conditionalFormatting sqref="M109">
    <cfRule type="cellIs" dxfId="467" priority="198" operator="equal">
      <formula>"x"</formula>
    </cfRule>
  </conditionalFormatting>
  <conditionalFormatting sqref="I110">
    <cfRule type="cellIs" dxfId="466" priority="197" stopIfTrue="1" operator="equal">
      <formula>"x"</formula>
    </cfRule>
  </conditionalFormatting>
  <conditionalFormatting sqref="J110">
    <cfRule type="cellIs" dxfId="465" priority="196" operator="equal">
      <formula>"x"</formula>
    </cfRule>
  </conditionalFormatting>
  <conditionalFormatting sqref="K110">
    <cfRule type="cellIs" dxfId="464" priority="195" operator="equal">
      <formula>"x"</formula>
    </cfRule>
  </conditionalFormatting>
  <conditionalFormatting sqref="L110">
    <cfRule type="cellIs" dxfId="463" priority="194" stopIfTrue="1" operator="equal">
      <formula>"x"</formula>
    </cfRule>
  </conditionalFormatting>
  <conditionalFormatting sqref="M110">
    <cfRule type="cellIs" dxfId="462" priority="193" operator="equal">
      <formula>"x"</formula>
    </cfRule>
  </conditionalFormatting>
  <conditionalFormatting sqref="I111">
    <cfRule type="cellIs" dxfId="461" priority="192" stopIfTrue="1" operator="equal">
      <formula>"x"</formula>
    </cfRule>
  </conditionalFormatting>
  <conditionalFormatting sqref="J111">
    <cfRule type="cellIs" dxfId="460" priority="191" operator="equal">
      <formula>"x"</formula>
    </cfRule>
  </conditionalFormatting>
  <conditionalFormatting sqref="K111">
    <cfRule type="cellIs" dxfId="459" priority="190" operator="equal">
      <formula>"x"</formula>
    </cfRule>
  </conditionalFormatting>
  <conditionalFormatting sqref="L111">
    <cfRule type="cellIs" dxfId="458" priority="189" stopIfTrue="1" operator="equal">
      <formula>"x"</formula>
    </cfRule>
  </conditionalFormatting>
  <conditionalFormatting sqref="M111">
    <cfRule type="cellIs" dxfId="457" priority="188" operator="equal">
      <formula>"x"</formula>
    </cfRule>
  </conditionalFormatting>
  <conditionalFormatting sqref="I112">
    <cfRule type="cellIs" dxfId="456" priority="187" stopIfTrue="1" operator="equal">
      <formula>"x"</formula>
    </cfRule>
  </conditionalFormatting>
  <conditionalFormatting sqref="J112">
    <cfRule type="cellIs" dxfId="455" priority="186" operator="equal">
      <formula>"x"</formula>
    </cfRule>
  </conditionalFormatting>
  <conditionalFormatting sqref="K112">
    <cfRule type="cellIs" dxfId="454" priority="185" operator="equal">
      <formula>"x"</formula>
    </cfRule>
  </conditionalFormatting>
  <conditionalFormatting sqref="L112">
    <cfRule type="cellIs" dxfId="453" priority="184" stopIfTrue="1" operator="equal">
      <formula>"x"</formula>
    </cfRule>
  </conditionalFormatting>
  <conditionalFormatting sqref="M112">
    <cfRule type="cellIs" dxfId="452" priority="183" operator="equal">
      <formula>"x"</formula>
    </cfRule>
  </conditionalFormatting>
  <conditionalFormatting sqref="I113:I115">
    <cfRule type="cellIs" dxfId="451" priority="182" stopIfTrue="1" operator="equal">
      <formula>"x"</formula>
    </cfRule>
  </conditionalFormatting>
  <conditionalFormatting sqref="J113:J115">
    <cfRule type="cellIs" dxfId="450" priority="181" operator="equal">
      <formula>"x"</formula>
    </cfRule>
  </conditionalFormatting>
  <conditionalFormatting sqref="K113:K115">
    <cfRule type="cellIs" dxfId="449" priority="180" operator="equal">
      <formula>"x"</formula>
    </cfRule>
  </conditionalFormatting>
  <conditionalFormatting sqref="L113:L115">
    <cfRule type="cellIs" dxfId="448" priority="179" stopIfTrue="1" operator="equal">
      <formula>"x"</formula>
    </cfRule>
  </conditionalFormatting>
  <conditionalFormatting sqref="M113:M115">
    <cfRule type="cellIs" dxfId="447" priority="178" operator="equal">
      <formula>"x"</formula>
    </cfRule>
  </conditionalFormatting>
  <conditionalFormatting sqref="I116">
    <cfRule type="cellIs" dxfId="446" priority="177" stopIfTrue="1" operator="equal">
      <formula>"x"</formula>
    </cfRule>
  </conditionalFormatting>
  <conditionalFormatting sqref="J116">
    <cfRule type="cellIs" dxfId="445" priority="176" operator="equal">
      <formula>"x"</formula>
    </cfRule>
  </conditionalFormatting>
  <conditionalFormatting sqref="K116">
    <cfRule type="cellIs" dxfId="444" priority="175" operator="equal">
      <formula>"x"</formula>
    </cfRule>
  </conditionalFormatting>
  <conditionalFormatting sqref="L116">
    <cfRule type="cellIs" dxfId="443" priority="174" stopIfTrue="1" operator="equal">
      <formula>"x"</formula>
    </cfRule>
  </conditionalFormatting>
  <conditionalFormatting sqref="M116">
    <cfRule type="cellIs" dxfId="442" priority="173" operator="equal">
      <formula>"x"</formula>
    </cfRule>
  </conditionalFormatting>
  <conditionalFormatting sqref="I117:I122">
    <cfRule type="cellIs" dxfId="441" priority="172" stopIfTrue="1" operator="equal">
      <formula>"x"</formula>
    </cfRule>
  </conditionalFormatting>
  <conditionalFormatting sqref="J117:J122">
    <cfRule type="cellIs" dxfId="440" priority="171" operator="equal">
      <formula>"x"</formula>
    </cfRule>
  </conditionalFormatting>
  <conditionalFormatting sqref="K117:K122">
    <cfRule type="cellIs" dxfId="439" priority="170" operator="equal">
      <formula>"x"</formula>
    </cfRule>
  </conditionalFormatting>
  <conditionalFormatting sqref="L117:L122">
    <cfRule type="cellIs" dxfId="438" priority="169" stopIfTrue="1" operator="equal">
      <formula>"x"</formula>
    </cfRule>
  </conditionalFormatting>
  <conditionalFormatting sqref="M117:M122">
    <cfRule type="cellIs" dxfId="437" priority="168" operator="equal">
      <formula>"x"</formula>
    </cfRule>
  </conditionalFormatting>
  <conditionalFormatting sqref="I123">
    <cfRule type="cellIs" dxfId="436" priority="167" stopIfTrue="1" operator="equal">
      <formula>"x"</formula>
    </cfRule>
  </conditionalFormatting>
  <conditionalFormatting sqref="J123">
    <cfRule type="cellIs" dxfId="435" priority="166" operator="equal">
      <formula>"x"</formula>
    </cfRule>
  </conditionalFormatting>
  <conditionalFormatting sqref="K123">
    <cfRule type="cellIs" dxfId="434" priority="165" operator="equal">
      <formula>"x"</formula>
    </cfRule>
  </conditionalFormatting>
  <conditionalFormatting sqref="L123">
    <cfRule type="cellIs" dxfId="433" priority="164" stopIfTrue="1" operator="equal">
      <formula>"x"</formula>
    </cfRule>
  </conditionalFormatting>
  <conditionalFormatting sqref="M123">
    <cfRule type="cellIs" dxfId="432" priority="163" operator="equal">
      <formula>"x"</formula>
    </cfRule>
  </conditionalFormatting>
  <conditionalFormatting sqref="I124">
    <cfRule type="cellIs" dxfId="431" priority="162" stopIfTrue="1" operator="equal">
      <formula>"x"</formula>
    </cfRule>
  </conditionalFormatting>
  <conditionalFormatting sqref="J124">
    <cfRule type="cellIs" dxfId="430" priority="161" operator="equal">
      <formula>"x"</formula>
    </cfRule>
  </conditionalFormatting>
  <conditionalFormatting sqref="K124">
    <cfRule type="cellIs" dxfId="429" priority="160" operator="equal">
      <formula>"x"</formula>
    </cfRule>
  </conditionalFormatting>
  <conditionalFormatting sqref="L124">
    <cfRule type="cellIs" dxfId="428" priority="159" stopIfTrue="1" operator="equal">
      <formula>"x"</formula>
    </cfRule>
  </conditionalFormatting>
  <conditionalFormatting sqref="M124">
    <cfRule type="cellIs" dxfId="427" priority="158" operator="equal">
      <formula>"x"</formula>
    </cfRule>
  </conditionalFormatting>
  <conditionalFormatting sqref="I125">
    <cfRule type="cellIs" dxfId="426" priority="157" stopIfTrue="1" operator="equal">
      <formula>"x"</formula>
    </cfRule>
  </conditionalFormatting>
  <conditionalFormatting sqref="J125">
    <cfRule type="cellIs" dxfId="425" priority="156" operator="equal">
      <formula>"x"</formula>
    </cfRule>
  </conditionalFormatting>
  <conditionalFormatting sqref="K125">
    <cfRule type="cellIs" dxfId="424" priority="155" operator="equal">
      <formula>"x"</formula>
    </cfRule>
  </conditionalFormatting>
  <conditionalFormatting sqref="L125">
    <cfRule type="cellIs" dxfId="423" priority="154" stopIfTrue="1" operator="equal">
      <formula>"x"</formula>
    </cfRule>
  </conditionalFormatting>
  <conditionalFormatting sqref="M125">
    <cfRule type="cellIs" dxfId="422" priority="153" operator="equal">
      <formula>"x"</formula>
    </cfRule>
  </conditionalFormatting>
  <conditionalFormatting sqref="I126">
    <cfRule type="cellIs" dxfId="421" priority="152" stopIfTrue="1" operator="equal">
      <formula>"x"</formula>
    </cfRule>
  </conditionalFormatting>
  <conditionalFormatting sqref="J126">
    <cfRule type="cellIs" dxfId="420" priority="151" operator="equal">
      <formula>"x"</formula>
    </cfRule>
  </conditionalFormatting>
  <conditionalFormatting sqref="K126">
    <cfRule type="cellIs" dxfId="419" priority="150" operator="equal">
      <formula>"x"</formula>
    </cfRule>
  </conditionalFormatting>
  <conditionalFormatting sqref="L126">
    <cfRule type="cellIs" dxfId="418" priority="149" stopIfTrue="1" operator="equal">
      <formula>"x"</formula>
    </cfRule>
  </conditionalFormatting>
  <conditionalFormatting sqref="M126">
    <cfRule type="cellIs" dxfId="417" priority="148" operator="equal">
      <formula>"x"</formula>
    </cfRule>
  </conditionalFormatting>
  <conditionalFormatting sqref="I127">
    <cfRule type="cellIs" dxfId="416" priority="147" stopIfTrue="1" operator="equal">
      <formula>"x"</formula>
    </cfRule>
  </conditionalFormatting>
  <conditionalFormatting sqref="J127">
    <cfRule type="cellIs" dxfId="415" priority="146" operator="equal">
      <formula>"x"</formula>
    </cfRule>
  </conditionalFormatting>
  <conditionalFormatting sqref="K127">
    <cfRule type="cellIs" dxfId="414" priority="145" operator="equal">
      <formula>"x"</formula>
    </cfRule>
  </conditionalFormatting>
  <conditionalFormatting sqref="L127">
    <cfRule type="cellIs" dxfId="413" priority="144" stopIfTrue="1" operator="equal">
      <formula>"x"</formula>
    </cfRule>
  </conditionalFormatting>
  <conditionalFormatting sqref="M127">
    <cfRule type="cellIs" dxfId="412" priority="143" operator="equal">
      <formula>"x"</formula>
    </cfRule>
  </conditionalFormatting>
  <conditionalFormatting sqref="I128:I130">
    <cfRule type="cellIs" dxfId="411" priority="142" stopIfTrue="1" operator="equal">
      <formula>"x"</formula>
    </cfRule>
  </conditionalFormatting>
  <conditionalFormatting sqref="J128:J130">
    <cfRule type="cellIs" dxfId="410" priority="141" operator="equal">
      <formula>"x"</formula>
    </cfRule>
  </conditionalFormatting>
  <conditionalFormatting sqref="K128:K130">
    <cfRule type="cellIs" dxfId="409" priority="140" operator="equal">
      <formula>"x"</formula>
    </cfRule>
  </conditionalFormatting>
  <conditionalFormatting sqref="L128:L130">
    <cfRule type="cellIs" dxfId="408" priority="139" stopIfTrue="1" operator="equal">
      <formula>"x"</formula>
    </cfRule>
  </conditionalFormatting>
  <conditionalFormatting sqref="M128:M130">
    <cfRule type="cellIs" dxfId="407" priority="138" operator="equal">
      <formula>"x"</formula>
    </cfRule>
  </conditionalFormatting>
  <conditionalFormatting sqref="I131">
    <cfRule type="cellIs" dxfId="406" priority="137" stopIfTrue="1" operator="equal">
      <formula>"x"</formula>
    </cfRule>
  </conditionalFormatting>
  <conditionalFormatting sqref="J131">
    <cfRule type="cellIs" dxfId="405" priority="136" operator="equal">
      <formula>"x"</formula>
    </cfRule>
  </conditionalFormatting>
  <conditionalFormatting sqref="K131">
    <cfRule type="cellIs" dxfId="404" priority="135" operator="equal">
      <formula>"x"</formula>
    </cfRule>
  </conditionalFormatting>
  <conditionalFormatting sqref="L131">
    <cfRule type="cellIs" dxfId="403" priority="134" stopIfTrue="1" operator="equal">
      <formula>"x"</formula>
    </cfRule>
  </conditionalFormatting>
  <conditionalFormatting sqref="M131">
    <cfRule type="cellIs" dxfId="402" priority="133" operator="equal">
      <formula>"x"</formula>
    </cfRule>
  </conditionalFormatting>
  <conditionalFormatting sqref="I132:I137">
    <cfRule type="cellIs" dxfId="401" priority="132" stopIfTrue="1" operator="equal">
      <formula>"x"</formula>
    </cfRule>
  </conditionalFormatting>
  <conditionalFormatting sqref="J132:J137">
    <cfRule type="cellIs" dxfId="400" priority="131" operator="equal">
      <formula>"x"</formula>
    </cfRule>
  </conditionalFormatting>
  <conditionalFormatting sqref="K132:K137">
    <cfRule type="cellIs" dxfId="399" priority="130" operator="equal">
      <formula>"x"</formula>
    </cfRule>
  </conditionalFormatting>
  <conditionalFormatting sqref="L132:L137">
    <cfRule type="cellIs" dxfId="398" priority="129" stopIfTrue="1" operator="equal">
      <formula>"x"</formula>
    </cfRule>
  </conditionalFormatting>
  <conditionalFormatting sqref="M132:M137">
    <cfRule type="cellIs" dxfId="397" priority="128" operator="equal">
      <formula>"x"</formula>
    </cfRule>
  </conditionalFormatting>
  <conditionalFormatting sqref="I138">
    <cfRule type="cellIs" dxfId="396" priority="127" stopIfTrue="1" operator="equal">
      <formula>"x"</formula>
    </cfRule>
  </conditionalFormatting>
  <conditionalFormatting sqref="J138">
    <cfRule type="cellIs" dxfId="395" priority="126" operator="equal">
      <formula>"x"</formula>
    </cfRule>
  </conditionalFormatting>
  <conditionalFormatting sqref="K138">
    <cfRule type="cellIs" dxfId="394" priority="125" operator="equal">
      <formula>"x"</formula>
    </cfRule>
  </conditionalFormatting>
  <conditionalFormatting sqref="L138">
    <cfRule type="cellIs" dxfId="393" priority="124" stopIfTrue="1" operator="equal">
      <formula>"x"</formula>
    </cfRule>
  </conditionalFormatting>
  <conditionalFormatting sqref="M138">
    <cfRule type="cellIs" dxfId="392" priority="123" operator="equal">
      <formula>"x"</formula>
    </cfRule>
  </conditionalFormatting>
  <conditionalFormatting sqref="I139">
    <cfRule type="cellIs" dxfId="391" priority="122" stopIfTrue="1" operator="equal">
      <formula>"x"</formula>
    </cfRule>
  </conditionalFormatting>
  <conditionalFormatting sqref="J139">
    <cfRule type="cellIs" dxfId="390" priority="121" operator="equal">
      <formula>"x"</formula>
    </cfRule>
  </conditionalFormatting>
  <conditionalFormatting sqref="K139">
    <cfRule type="cellIs" dxfId="389" priority="120" operator="equal">
      <formula>"x"</formula>
    </cfRule>
  </conditionalFormatting>
  <conditionalFormatting sqref="L139">
    <cfRule type="cellIs" dxfId="388" priority="119" stopIfTrue="1" operator="equal">
      <formula>"x"</formula>
    </cfRule>
  </conditionalFormatting>
  <conditionalFormatting sqref="M139">
    <cfRule type="cellIs" dxfId="387" priority="118" operator="equal">
      <formula>"x"</formula>
    </cfRule>
  </conditionalFormatting>
  <conditionalFormatting sqref="I140">
    <cfRule type="cellIs" dxfId="386" priority="117" stopIfTrue="1" operator="equal">
      <formula>"x"</formula>
    </cfRule>
  </conditionalFormatting>
  <conditionalFormatting sqref="J140">
    <cfRule type="cellIs" dxfId="385" priority="116" operator="equal">
      <formula>"x"</formula>
    </cfRule>
  </conditionalFormatting>
  <conditionalFormatting sqref="K140">
    <cfRule type="cellIs" dxfId="384" priority="115" operator="equal">
      <formula>"x"</formula>
    </cfRule>
  </conditionalFormatting>
  <conditionalFormatting sqref="L140">
    <cfRule type="cellIs" dxfId="383" priority="114" stopIfTrue="1" operator="equal">
      <formula>"x"</formula>
    </cfRule>
  </conditionalFormatting>
  <conditionalFormatting sqref="M140">
    <cfRule type="cellIs" dxfId="382" priority="113" operator="equal">
      <formula>"x"</formula>
    </cfRule>
  </conditionalFormatting>
  <conditionalFormatting sqref="I141">
    <cfRule type="cellIs" dxfId="381" priority="112" stopIfTrue="1" operator="equal">
      <formula>"x"</formula>
    </cfRule>
  </conditionalFormatting>
  <conditionalFormatting sqref="J141">
    <cfRule type="cellIs" dxfId="380" priority="111" operator="equal">
      <formula>"x"</formula>
    </cfRule>
  </conditionalFormatting>
  <conditionalFormatting sqref="K141">
    <cfRule type="cellIs" dxfId="379" priority="110" operator="equal">
      <formula>"x"</formula>
    </cfRule>
  </conditionalFormatting>
  <conditionalFormatting sqref="L141">
    <cfRule type="cellIs" dxfId="378" priority="109" stopIfTrue="1" operator="equal">
      <formula>"x"</formula>
    </cfRule>
  </conditionalFormatting>
  <conditionalFormatting sqref="M141">
    <cfRule type="cellIs" dxfId="377" priority="108" operator="equal">
      <formula>"x"</formula>
    </cfRule>
  </conditionalFormatting>
  <conditionalFormatting sqref="I142">
    <cfRule type="cellIs" dxfId="376" priority="107" stopIfTrue="1" operator="equal">
      <formula>"x"</formula>
    </cfRule>
  </conditionalFormatting>
  <conditionalFormatting sqref="J142">
    <cfRule type="cellIs" dxfId="375" priority="106" operator="equal">
      <formula>"x"</formula>
    </cfRule>
  </conditionalFormatting>
  <conditionalFormatting sqref="K142">
    <cfRule type="cellIs" dxfId="374" priority="105" operator="equal">
      <formula>"x"</formula>
    </cfRule>
  </conditionalFormatting>
  <conditionalFormatting sqref="L142">
    <cfRule type="cellIs" dxfId="373" priority="104" stopIfTrue="1" operator="equal">
      <formula>"x"</formula>
    </cfRule>
  </conditionalFormatting>
  <conditionalFormatting sqref="M142">
    <cfRule type="cellIs" dxfId="372" priority="103" operator="equal">
      <formula>"x"</formula>
    </cfRule>
  </conditionalFormatting>
  <conditionalFormatting sqref="I143:I145">
    <cfRule type="cellIs" dxfId="371" priority="102" stopIfTrue="1" operator="equal">
      <formula>"x"</formula>
    </cfRule>
  </conditionalFormatting>
  <conditionalFormatting sqref="J143:J145">
    <cfRule type="cellIs" dxfId="370" priority="101" operator="equal">
      <formula>"x"</formula>
    </cfRule>
  </conditionalFormatting>
  <conditionalFormatting sqref="K143:K145">
    <cfRule type="cellIs" dxfId="369" priority="100" operator="equal">
      <formula>"x"</formula>
    </cfRule>
  </conditionalFormatting>
  <conditionalFormatting sqref="L143:L145">
    <cfRule type="cellIs" dxfId="368" priority="99" stopIfTrue="1" operator="equal">
      <formula>"x"</formula>
    </cfRule>
  </conditionalFormatting>
  <conditionalFormatting sqref="M143:M145">
    <cfRule type="cellIs" dxfId="367" priority="98" operator="equal">
      <formula>"x"</formula>
    </cfRule>
  </conditionalFormatting>
  <conditionalFormatting sqref="I146">
    <cfRule type="cellIs" dxfId="366" priority="97" stopIfTrue="1" operator="equal">
      <formula>"x"</formula>
    </cfRule>
  </conditionalFormatting>
  <conditionalFormatting sqref="J146">
    <cfRule type="cellIs" dxfId="365" priority="96" operator="equal">
      <formula>"x"</formula>
    </cfRule>
  </conditionalFormatting>
  <conditionalFormatting sqref="K146">
    <cfRule type="cellIs" dxfId="364" priority="95" operator="equal">
      <formula>"x"</formula>
    </cfRule>
  </conditionalFormatting>
  <conditionalFormatting sqref="L146">
    <cfRule type="cellIs" dxfId="363" priority="94" stopIfTrue="1" operator="equal">
      <formula>"x"</formula>
    </cfRule>
  </conditionalFormatting>
  <conditionalFormatting sqref="M146">
    <cfRule type="cellIs" dxfId="362" priority="93" operator="equal">
      <formula>"x"</formula>
    </cfRule>
  </conditionalFormatting>
  <conditionalFormatting sqref="N146">
    <cfRule type="cellIs" dxfId="361" priority="92" stopIfTrue="1" operator="equal">
      <formula>"x"</formula>
    </cfRule>
  </conditionalFormatting>
  <conditionalFormatting sqref="I147:I152">
    <cfRule type="cellIs" dxfId="360" priority="91" stopIfTrue="1" operator="equal">
      <formula>"x"</formula>
    </cfRule>
  </conditionalFormatting>
  <conditionalFormatting sqref="J147:J152">
    <cfRule type="cellIs" dxfId="359" priority="90" operator="equal">
      <formula>"x"</formula>
    </cfRule>
  </conditionalFormatting>
  <conditionalFormatting sqref="K147:K152">
    <cfRule type="cellIs" dxfId="358" priority="89" operator="equal">
      <formula>"x"</formula>
    </cfRule>
  </conditionalFormatting>
  <conditionalFormatting sqref="L147:L152">
    <cfRule type="cellIs" dxfId="357" priority="88" stopIfTrue="1" operator="equal">
      <formula>"x"</formula>
    </cfRule>
  </conditionalFormatting>
  <conditionalFormatting sqref="M147:M152">
    <cfRule type="cellIs" dxfId="356" priority="87" operator="equal">
      <formula>"x"</formula>
    </cfRule>
  </conditionalFormatting>
  <conditionalFormatting sqref="N147:N152">
    <cfRule type="cellIs" dxfId="355" priority="86" stopIfTrue="1" operator="equal">
      <formula>"x"</formula>
    </cfRule>
  </conditionalFormatting>
  <conditionalFormatting sqref="I153">
    <cfRule type="cellIs" dxfId="354" priority="85" stopIfTrue="1" operator="equal">
      <formula>"x"</formula>
    </cfRule>
  </conditionalFormatting>
  <conditionalFormatting sqref="J153">
    <cfRule type="cellIs" dxfId="353" priority="84" operator="equal">
      <formula>"x"</formula>
    </cfRule>
  </conditionalFormatting>
  <conditionalFormatting sqref="K153">
    <cfRule type="cellIs" dxfId="352" priority="83" operator="equal">
      <formula>"x"</formula>
    </cfRule>
  </conditionalFormatting>
  <conditionalFormatting sqref="L153">
    <cfRule type="cellIs" dxfId="351" priority="82" stopIfTrue="1" operator="equal">
      <formula>"x"</formula>
    </cfRule>
  </conditionalFormatting>
  <conditionalFormatting sqref="M153">
    <cfRule type="cellIs" dxfId="350" priority="81" operator="equal">
      <formula>"x"</formula>
    </cfRule>
  </conditionalFormatting>
  <conditionalFormatting sqref="N153">
    <cfRule type="cellIs" dxfId="349" priority="80" stopIfTrue="1" operator="equal">
      <formula>"x"</formula>
    </cfRule>
  </conditionalFormatting>
  <conditionalFormatting sqref="I154">
    <cfRule type="cellIs" dxfId="348" priority="79" stopIfTrue="1" operator="equal">
      <formula>"x"</formula>
    </cfRule>
  </conditionalFormatting>
  <conditionalFormatting sqref="J154">
    <cfRule type="cellIs" dxfId="347" priority="78" operator="equal">
      <formula>"x"</formula>
    </cfRule>
  </conditionalFormatting>
  <conditionalFormatting sqref="K154">
    <cfRule type="cellIs" dxfId="346" priority="77" operator="equal">
      <formula>"x"</formula>
    </cfRule>
  </conditionalFormatting>
  <conditionalFormatting sqref="L154">
    <cfRule type="cellIs" dxfId="345" priority="76" stopIfTrue="1" operator="equal">
      <formula>"x"</formula>
    </cfRule>
  </conditionalFormatting>
  <conditionalFormatting sqref="M154">
    <cfRule type="cellIs" dxfId="344" priority="75" operator="equal">
      <formula>"x"</formula>
    </cfRule>
  </conditionalFormatting>
  <conditionalFormatting sqref="N154">
    <cfRule type="cellIs" dxfId="343" priority="74" stopIfTrue="1" operator="equal">
      <formula>"x"</formula>
    </cfRule>
  </conditionalFormatting>
  <conditionalFormatting sqref="I155">
    <cfRule type="cellIs" dxfId="342" priority="73" stopIfTrue="1" operator="equal">
      <formula>"x"</formula>
    </cfRule>
  </conditionalFormatting>
  <conditionalFormatting sqref="J155">
    <cfRule type="cellIs" dxfId="341" priority="72" operator="equal">
      <formula>"x"</formula>
    </cfRule>
  </conditionalFormatting>
  <conditionalFormatting sqref="K155">
    <cfRule type="cellIs" dxfId="340" priority="71" operator="equal">
      <formula>"x"</formula>
    </cfRule>
  </conditionalFormatting>
  <conditionalFormatting sqref="L155">
    <cfRule type="cellIs" dxfId="339" priority="70" stopIfTrue="1" operator="equal">
      <formula>"x"</formula>
    </cfRule>
  </conditionalFormatting>
  <conditionalFormatting sqref="M155">
    <cfRule type="cellIs" dxfId="338" priority="69" operator="equal">
      <formula>"x"</formula>
    </cfRule>
  </conditionalFormatting>
  <conditionalFormatting sqref="N155">
    <cfRule type="cellIs" dxfId="337" priority="68" stopIfTrue="1" operator="equal">
      <formula>"x"</formula>
    </cfRule>
  </conditionalFormatting>
  <conditionalFormatting sqref="I156">
    <cfRule type="cellIs" dxfId="336" priority="67" stopIfTrue="1" operator="equal">
      <formula>"x"</formula>
    </cfRule>
  </conditionalFormatting>
  <conditionalFormatting sqref="J156">
    <cfRule type="cellIs" dxfId="335" priority="66" operator="equal">
      <formula>"x"</formula>
    </cfRule>
  </conditionalFormatting>
  <conditionalFormatting sqref="K156">
    <cfRule type="cellIs" dxfId="334" priority="65" operator="equal">
      <formula>"x"</formula>
    </cfRule>
  </conditionalFormatting>
  <conditionalFormatting sqref="L156">
    <cfRule type="cellIs" dxfId="333" priority="64" stopIfTrue="1" operator="equal">
      <formula>"x"</formula>
    </cfRule>
  </conditionalFormatting>
  <conditionalFormatting sqref="M156">
    <cfRule type="cellIs" dxfId="332" priority="63" operator="equal">
      <formula>"x"</formula>
    </cfRule>
  </conditionalFormatting>
  <conditionalFormatting sqref="N156">
    <cfRule type="cellIs" dxfId="331" priority="62" stopIfTrue="1" operator="equal">
      <formula>"x"</formula>
    </cfRule>
  </conditionalFormatting>
  <conditionalFormatting sqref="I157">
    <cfRule type="cellIs" dxfId="330" priority="61" stopIfTrue="1" operator="equal">
      <formula>"x"</formula>
    </cfRule>
  </conditionalFormatting>
  <conditionalFormatting sqref="J157">
    <cfRule type="cellIs" dxfId="329" priority="60" operator="equal">
      <formula>"x"</formula>
    </cfRule>
  </conditionalFormatting>
  <conditionalFormatting sqref="K157">
    <cfRule type="cellIs" dxfId="328" priority="59" operator="equal">
      <formula>"x"</formula>
    </cfRule>
  </conditionalFormatting>
  <conditionalFormatting sqref="L157">
    <cfRule type="cellIs" dxfId="327" priority="58" stopIfTrue="1" operator="equal">
      <formula>"x"</formula>
    </cfRule>
  </conditionalFormatting>
  <conditionalFormatting sqref="M157">
    <cfRule type="cellIs" dxfId="326" priority="57" operator="equal">
      <formula>"x"</formula>
    </cfRule>
  </conditionalFormatting>
  <conditionalFormatting sqref="N157">
    <cfRule type="cellIs" dxfId="325" priority="56" stopIfTrue="1" operator="equal">
      <formula>"x"</formula>
    </cfRule>
  </conditionalFormatting>
  <conditionalFormatting sqref="N80:N145">
    <cfRule type="cellIs" dxfId="324" priority="54" stopIfTrue="1" operator="equal">
      <formula>$AF$8</formula>
    </cfRule>
    <cfRule type="cellIs" dxfId="323" priority="55" stopIfTrue="1" operator="equal">
      <formula>$AF$7</formula>
    </cfRule>
  </conditionalFormatting>
  <conditionalFormatting sqref="AF7:AF8">
    <cfRule type="cellIs" dxfId="322" priority="53" stopIfTrue="1" operator="equal">
      <formula>$AF$7</formula>
    </cfRule>
  </conditionalFormatting>
  <conditionalFormatting sqref="J48:J50">
    <cfRule type="cellIs" dxfId="321" priority="45" operator="equal">
      <formula>"x"</formula>
    </cfRule>
  </conditionalFormatting>
  <conditionalFormatting sqref="M48">
    <cfRule type="cellIs" dxfId="320" priority="44" operator="equal">
      <formula>"x"</formula>
    </cfRule>
  </conditionalFormatting>
  <conditionalFormatting sqref="M50">
    <cfRule type="cellIs" dxfId="319" priority="43" operator="equal">
      <formula>"x"</formula>
    </cfRule>
  </conditionalFormatting>
  <conditionalFormatting sqref="M49">
    <cfRule type="cellIs" dxfId="318" priority="42" operator="equal">
      <formula>"x"</formula>
    </cfRule>
  </conditionalFormatting>
  <conditionalFormatting sqref="J62">
    <cfRule type="cellIs" dxfId="317" priority="41" operator="equal">
      <formula>"x"</formula>
    </cfRule>
  </conditionalFormatting>
  <conditionalFormatting sqref="J11 K68:L70 K72:L72 K75:L75 K78:L78">
    <cfRule type="cellIs" dxfId="316" priority="35" operator="equal">
      <formula>"x"</formula>
    </cfRule>
  </conditionalFormatting>
  <conditionalFormatting sqref="K77:L77">
    <cfRule type="cellIs" dxfId="315" priority="3" operator="equal">
      <formula>"x"</formula>
    </cfRule>
  </conditionalFormatting>
  <conditionalFormatting sqref="M27">
    <cfRule type="cellIs" dxfId="314" priority="32" operator="equal">
      <formula>"x"</formula>
    </cfRule>
  </conditionalFormatting>
  <conditionalFormatting sqref="M27">
    <cfRule type="cellIs" dxfId="313" priority="31" operator="equal">
      <formula>"x"</formula>
    </cfRule>
  </conditionalFormatting>
  <conditionalFormatting sqref="J27">
    <cfRule type="cellIs" dxfId="312" priority="30" operator="equal">
      <formula>"x"</formula>
    </cfRule>
  </conditionalFormatting>
  <conditionalFormatting sqref="J27">
    <cfRule type="cellIs" dxfId="311" priority="29" operator="equal">
      <formula>"x"</formula>
    </cfRule>
  </conditionalFormatting>
  <conditionalFormatting sqref="J67">
    <cfRule type="cellIs" dxfId="310" priority="28" operator="equal">
      <formula>"x"</formula>
    </cfRule>
  </conditionalFormatting>
  <conditionalFormatting sqref="K67:L67">
    <cfRule type="cellIs" dxfId="309" priority="26" operator="equal">
      <formula>"x"</formula>
    </cfRule>
  </conditionalFormatting>
  <conditionalFormatting sqref="J71">
    <cfRule type="cellIs" dxfId="308" priority="25" operator="equal">
      <formula>"x"</formula>
    </cfRule>
  </conditionalFormatting>
  <conditionalFormatting sqref="M71">
    <cfRule type="cellIs" dxfId="307" priority="24" operator="equal">
      <formula>"x"</formula>
    </cfRule>
  </conditionalFormatting>
  <conditionalFormatting sqref="K71:L71">
    <cfRule type="cellIs" dxfId="306" priority="23" operator="equal">
      <formula>"x"</formula>
    </cfRule>
  </conditionalFormatting>
  <conditionalFormatting sqref="J73">
    <cfRule type="cellIs" dxfId="305" priority="22" operator="equal">
      <formula>"x"</formula>
    </cfRule>
  </conditionalFormatting>
  <conditionalFormatting sqref="M73">
    <cfRule type="cellIs" dxfId="304" priority="21" operator="equal">
      <formula>"x"</formula>
    </cfRule>
  </conditionalFormatting>
  <conditionalFormatting sqref="J73">
    <cfRule type="cellIs" dxfId="303" priority="20" operator="equal">
      <formula>"x"</formula>
    </cfRule>
  </conditionalFormatting>
  <conditionalFormatting sqref="M73">
    <cfRule type="cellIs" dxfId="302" priority="19" operator="equal">
      <formula>"x"</formula>
    </cfRule>
  </conditionalFormatting>
  <conditionalFormatting sqref="K73:L73">
    <cfRule type="cellIs" dxfId="301" priority="18" operator="equal">
      <formula>"x"</formula>
    </cfRule>
  </conditionalFormatting>
  <conditionalFormatting sqref="J74">
    <cfRule type="cellIs" dxfId="300" priority="17" operator="equal">
      <formula>"x"</formula>
    </cfRule>
  </conditionalFormatting>
  <conditionalFormatting sqref="M74">
    <cfRule type="cellIs" dxfId="299" priority="16" operator="equal">
      <formula>"x"</formula>
    </cfRule>
  </conditionalFormatting>
  <conditionalFormatting sqref="J74">
    <cfRule type="cellIs" dxfId="298" priority="15" operator="equal">
      <formula>"x"</formula>
    </cfRule>
  </conditionalFormatting>
  <conditionalFormatting sqref="M74">
    <cfRule type="cellIs" dxfId="297" priority="14" operator="equal">
      <formula>"x"</formula>
    </cfRule>
  </conditionalFormatting>
  <conditionalFormatting sqref="K74:L74">
    <cfRule type="cellIs" dxfId="296" priority="13" operator="equal">
      <formula>"x"</formula>
    </cfRule>
  </conditionalFormatting>
  <conditionalFormatting sqref="J76">
    <cfRule type="cellIs" dxfId="295" priority="12" operator="equal">
      <formula>"x"</formula>
    </cfRule>
  </conditionalFormatting>
  <conditionalFormatting sqref="M76">
    <cfRule type="cellIs" dxfId="294" priority="11" operator="equal">
      <formula>"x"</formula>
    </cfRule>
  </conditionalFormatting>
  <conditionalFormatting sqref="J76">
    <cfRule type="cellIs" dxfId="293" priority="10" operator="equal">
      <formula>"x"</formula>
    </cfRule>
  </conditionalFormatting>
  <conditionalFormatting sqref="M76">
    <cfRule type="cellIs" dxfId="292" priority="9" operator="equal">
      <formula>"x"</formula>
    </cfRule>
  </conditionalFormatting>
  <conditionalFormatting sqref="K76:L76">
    <cfRule type="cellIs" dxfId="291" priority="8" operator="equal">
      <formula>"x"</formula>
    </cfRule>
  </conditionalFormatting>
  <conditionalFormatting sqref="J77">
    <cfRule type="cellIs" dxfId="290" priority="7" operator="equal">
      <formula>"x"</formula>
    </cfRule>
  </conditionalFormatting>
  <conditionalFormatting sqref="M77">
    <cfRule type="cellIs" dxfId="289" priority="6" operator="equal">
      <formula>"x"</formula>
    </cfRule>
  </conditionalFormatting>
  <conditionalFormatting sqref="J77">
    <cfRule type="cellIs" dxfId="288" priority="5" operator="equal">
      <formula>"x"</formula>
    </cfRule>
  </conditionalFormatting>
  <conditionalFormatting sqref="M77">
    <cfRule type="cellIs" dxfId="287" priority="4" operator="equal">
      <formula>"x"</formula>
    </cfRule>
  </conditionalFormatting>
  <conditionalFormatting sqref="M62:M63">
    <cfRule type="cellIs" dxfId="286" priority="2" operator="equal">
      <formula>"x"</formula>
    </cfRule>
  </conditionalFormatting>
  <conditionalFormatting sqref="M67">
    <cfRule type="cellIs" dxfId="285" priority="1" operator="equal">
      <formula>"x"</formula>
    </cfRule>
  </conditionalFormatting>
  <pageMargins left="0.511811024" right="0.511811024" top="0.78740157499999996" bottom="0.78740157499999996" header="0.31496062000000002" footer="0.31496062000000002"/>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39"/>
  <sheetViews>
    <sheetView showGridLines="0" topLeftCell="A4" zoomScale="90" zoomScaleNormal="90" zoomScalePageLayoutView="70" workbookViewId="0"/>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s>
  <sheetData>
    <row r="1" spans="1:19" s="2" customFormat="1" x14ac:dyDescent="0.25">
      <c r="A1" s="3" t="s">
        <v>0</v>
      </c>
      <c r="H1" s="16"/>
      <c r="I1" s="16"/>
      <c r="J1" s="16"/>
      <c r="K1" s="16"/>
      <c r="L1" s="16"/>
      <c r="M1" s="16"/>
    </row>
    <row r="2" spans="1:19" s="4" customFormat="1" ht="3.75" hidden="1" customHeight="1" x14ac:dyDescent="0.25">
      <c r="H2" s="17"/>
      <c r="I2" s="17"/>
      <c r="J2" s="17"/>
      <c r="K2" s="17"/>
      <c r="L2" s="17"/>
      <c r="M2" s="17"/>
    </row>
    <row r="3" spans="1:19" s="5" customFormat="1" ht="15.75" thickBot="1" x14ac:dyDescent="0.3">
      <c r="A3" s="322" t="str">
        <f>'Monitoria Anual 1'!A3</f>
        <v>Plano de Ação Nacional para Conservação das Tartarugas Marinhas</v>
      </c>
      <c r="B3" s="322"/>
      <c r="C3" s="322"/>
      <c r="D3" s="322"/>
      <c r="E3" s="322"/>
      <c r="F3" s="322"/>
      <c r="G3" s="322"/>
      <c r="H3" s="322"/>
      <c r="I3" s="322"/>
      <c r="J3" s="322"/>
      <c r="K3" s="322"/>
      <c r="L3" s="322"/>
      <c r="M3" s="322"/>
      <c r="N3" s="322"/>
      <c r="O3" s="322"/>
      <c r="P3" s="322"/>
    </row>
    <row r="4" spans="1:19" s="1" customFormat="1" ht="15.75" thickTop="1" x14ac:dyDescent="0.25">
      <c r="H4" s="18"/>
      <c r="I4" s="18"/>
      <c r="J4" s="18"/>
      <c r="K4" s="18"/>
      <c r="L4" s="18"/>
      <c r="M4" s="18"/>
    </row>
    <row r="5" spans="1:19" s="6" customFormat="1" ht="53.25" customHeight="1" thickBot="1" x14ac:dyDescent="0.3">
      <c r="A5" s="7" t="s">
        <v>2</v>
      </c>
      <c r="B5" s="7"/>
      <c r="C5" s="327" t="str">
        <f>'Monitoria Anual 1'!D5</f>
        <v>CONTINUIDADE E APRIMORAMENTO DE AÇÕES DE CONSERVAÇÃO E PESQUISA DIRECIONADAS À RECUPERAÇÃO E SOBREVIVÊNCIA DAS CINCO ESPÉCIES DE TARTARUGAS MARINHAS QUE OCORREM NO BRASIL, EM NÍVEIS SAUDÁVEIS CAPAZES DE EXERCER SEU PAPEL ECOLÓGICO</v>
      </c>
      <c r="D5" s="327"/>
      <c r="E5" s="327"/>
      <c r="F5" s="327"/>
      <c r="G5" s="327"/>
      <c r="H5" s="327"/>
      <c r="I5" s="327"/>
      <c r="J5" s="327"/>
      <c r="K5" s="327"/>
      <c r="L5" s="327"/>
      <c r="M5" s="327"/>
      <c r="N5" s="327"/>
      <c r="O5" s="327"/>
      <c r="P5" s="328"/>
    </row>
    <row r="6" spans="1:19" s="1" customFormat="1" ht="15.75" thickTop="1" x14ac:dyDescent="0.25">
      <c r="H6" s="18"/>
      <c r="I6" s="18"/>
      <c r="J6" s="18"/>
      <c r="K6" s="18"/>
      <c r="L6" s="18"/>
      <c r="M6" s="18"/>
    </row>
    <row r="7" spans="1:19" s="1" customFormat="1" ht="15.75" thickBot="1" x14ac:dyDescent="0.3">
      <c r="A7" s="7" t="s">
        <v>3</v>
      </c>
      <c r="B7" s="7"/>
      <c r="C7" s="260" t="s">
        <v>584</v>
      </c>
      <c r="D7" s="9"/>
      <c r="E7" s="10"/>
      <c r="F7" s="10"/>
      <c r="G7" s="11"/>
      <c r="H7" s="18"/>
      <c r="I7" s="18"/>
      <c r="J7" s="18"/>
      <c r="K7" s="18"/>
      <c r="L7" s="18"/>
      <c r="M7" s="18"/>
    </row>
    <row r="8" spans="1:19" ht="15.75" thickTop="1" x14ac:dyDescent="0.25"/>
    <row r="9" spans="1:19" ht="18.75" x14ac:dyDescent="0.25">
      <c r="A9" s="52" t="s">
        <v>34</v>
      </c>
      <c r="B9" s="52"/>
      <c r="C9" s="52"/>
      <c r="D9" s="52"/>
      <c r="E9" s="52"/>
      <c r="F9" s="52"/>
      <c r="G9" s="52"/>
      <c r="H9" s="52"/>
      <c r="I9" s="52"/>
      <c r="J9" s="52"/>
      <c r="K9" s="52"/>
      <c r="L9" s="52"/>
      <c r="M9" s="52"/>
      <c r="N9" s="52"/>
      <c r="O9" s="52"/>
      <c r="P9" s="52"/>
      <c r="Q9" s="52"/>
      <c r="R9" s="52"/>
      <c r="S9" s="52"/>
    </row>
    <row r="11" spans="1:19" x14ac:dyDescent="0.25">
      <c r="B11" s="29" t="s">
        <v>45</v>
      </c>
      <c r="C11" s="30"/>
      <c r="D11" s="30"/>
    </row>
    <row r="12" spans="1:19" ht="15.75" thickBot="1" x14ac:dyDescent="0.3">
      <c r="E12" s="337"/>
      <c r="F12" s="337"/>
    </row>
    <row r="13" spans="1:19" ht="58.5" customHeight="1" thickTop="1" thickBot="1" x14ac:dyDescent="0.3">
      <c r="B13" s="320" t="s">
        <v>36</v>
      </c>
      <c r="C13" s="321"/>
      <c r="D13" s="336"/>
      <c r="E13" s="338"/>
      <c r="F13" s="338"/>
    </row>
    <row r="14" spans="1:19" s="76" customFormat="1" ht="31.9" customHeight="1" thickTop="1" thickBot="1" x14ac:dyDescent="0.3">
      <c r="B14" s="126" t="s">
        <v>42</v>
      </c>
      <c r="C14" s="79" t="s">
        <v>101</v>
      </c>
      <c r="D14" s="127" t="s">
        <v>43</v>
      </c>
      <c r="E14" s="192"/>
      <c r="F14" s="193"/>
    </row>
    <row r="15" spans="1:19" ht="16.5" thickTop="1" x14ac:dyDescent="0.25">
      <c r="B15" s="263" t="s">
        <v>37</v>
      </c>
      <c r="C15" s="128"/>
      <c r="D15" s="129"/>
      <c r="E15" s="194"/>
      <c r="F15" s="195"/>
    </row>
    <row r="16" spans="1:19" ht="15.75" x14ac:dyDescent="0.25">
      <c r="B16" s="264" t="s">
        <v>59</v>
      </c>
      <c r="C16" s="130">
        <f>COUNTA('Monitoria Final'!I11:I78)</f>
        <v>0</v>
      </c>
      <c r="D16" s="131">
        <f>C16/C22</f>
        <v>0</v>
      </c>
      <c r="E16" s="194"/>
      <c r="F16" s="195"/>
    </row>
    <row r="17" spans="2:9" ht="15.75" x14ac:dyDescent="0.25">
      <c r="B17" s="265" t="s">
        <v>38</v>
      </c>
      <c r="C17" s="132">
        <f>COUNTA('Monitoria Final'!J11:J178)</f>
        <v>22</v>
      </c>
      <c r="D17" s="133">
        <f>C17/C22</f>
        <v>0.3235294117647059</v>
      </c>
      <c r="E17" s="194"/>
      <c r="F17" s="195"/>
    </row>
    <row r="18" spans="2:9" ht="15.75" x14ac:dyDescent="0.25">
      <c r="B18" s="266" t="s">
        <v>39</v>
      </c>
      <c r="C18" s="132">
        <f>COUNTA('Monitoria Final'!K11:K157)</f>
        <v>0</v>
      </c>
      <c r="D18" s="133">
        <f>C18/C22</f>
        <v>0</v>
      </c>
      <c r="E18" s="194"/>
      <c r="F18" s="195"/>
    </row>
    <row r="19" spans="2:9" ht="15.75" x14ac:dyDescent="0.25">
      <c r="B19" s="267" t="s">
        <v>40</v>
      </c>
      <c r="C19" s="132">
        <f>COUNTA('Monitoria Final'!L11:L157)</f>
        <v>0</v>
      </c>
      <c r="D19" s="133">
        <f>C19/C22</f>
        <v>0</v>
      </c>
      <c r="E19" s="194"/>
      <c r="F19" s="195"/>
    </row>
    <row r="20" spans="2:9" ht="16.5" thickBot="1" x14ac:dyDescent="0.3">
      <c r="B20" s="268" t="s">
        <v>41</v>
      </c>
      <c r="C20" s="132">
        <f>COUNTA('Monitoria Final'!M11:M78)</f>
        <v>46</v>
      </c>
      <c r="D20" s="133">
        <f>C20/C22</f>
        <v>0.67647058823529416</v>
      </c>
      <c r="E20" s="194"/>
      <c r="F20" s="195"/>
    </row>
    <row r="21" spans="2:9" ht="17.25" thickTop="1" thickBot="1" x14ac:dyDescent="0.3">
      <c r="B21" s="269" t="s">
        <v>85</v>
      </c>
      <c r="C21" s="262"/>
      <c r="D21" s="133"/>
      <c r="E21" s="194"/>
      <c r="F21" s="195"/>
    </row>
    <row r="22" spans="2:9" ht="16.5" thickTop="1" thickBot="1" x14ac:dyDescent="0.3">
      <c r="B22" s="270" t="s">
        <v>44</v>
      </c>
      <c r="C22" s="95">
        <f>C16+C17+C18+C19+C20</f>
        <v>68</v>
      </c>
      <c r="D22" s="134">
        <f>SUM(D15:D21)</f>
        <v>1</v>
      </c>
      <c r="E22" s="196"/>
      <c r="F22" s="197"/>
    </row>
    <row r="23" spans="2:9" ht="16.5" thickTop="1" thickBot="1" x14ac:dyDescent="0.3">
      <c r="B23" s="198" t="s">
        <v>100</v>
      </c>
      <c r="C23" s="199"/>
      <c r="D23" s="135">
        <f>COUNTIF('Monitoria Final'!N11:N145,'Monitoria Final'!AE7)</f>
        <v>0</v>
      </c>
      <c r="E23" s="271">
        <f>COUNTIF('Monitoria Final'!N11:N145,'Monitoria Final'!AF7)</f>
        <v>0</v>
      </c>
      <c r="F23" s="200"/>
    </row>
    <row r="24" spans="2:9" ht="16.5" thickTop="1" thickBot="1" x14ac:dyDescent="0.3">
      <c r="B24" s="198" t="s">
        <v>99</v>
      </c>
      <c r="C24" s="199"/>
      <c r="D24" s="135">
        <f>COUNTIF('Monitoria Final'!N11:N145,'Monitoria Final'!AE8)</f>
        <v>0</v>
      </c>
      <c r="E24" s="201">
        <f>COUNTIF('Monitoria Final'!N11:N145,'Monitoria Final'!AF8)</f>
        <v>0</v>
      </c>
      <c r="F24" s="200"/>
    </row>
    <row r="25" spans="2:9" ht="15.75" thickTop="1" x14ac:dyDescent="0.25"/>
    <row r="26" spans="2:9" x14ac:dyDescent="0.25">
      <c r="B26" s="29" t="s">
        <v>46</v>
      </c>
      <c r="C26" s="30"/>
      <c r="D26" s="258"/>
    </row>
    <row r="27" spans="2:9" ht="3" customHeight="1" x14ac:dyDescent="0.25"/>
    <row r="28" spans="2:9" ht="36" customHeight="1" x14ac:dyDescent="0.25">
      <c r="B28" s="51" t="s">
        <v>35</v>
      </c>
      <c r="C28" s="37">
        <f>COUNTA('Monitoria Final'!A11:A78)</f>
        <v>8</v>
      </c>
    </row>
    <row r="29" spans="2:9" ht="6.6" customHeight="1" thickBot="1" x14ac:dyDescent="0.3"/>
    <row r="30" spans="2:9" ht="16.5" thickTop="1" thickBot="1" x14ac:dyDescent="0.3">
      <c r="B30" s="112" t="s">
        <v>47</v>
      </c>
      <c r="C30" s="113" t="s">
        <v>58</v>
      </c>
      <c r="D30" s="114"/>
      <c r="E30" s="115"/>
      <c r="F30" s="116"/>
      <c r="G30" s="117"/>
      <c r="H30" s="118"/>
      <c r="I30" s="119"/>
    </row>
    <row r="31" spans="2:9" ht="15.75" thickTop="1" x14ac:dyDescent="0.25">
      <c r="B31" s="120" t="s">
        <v>60</v>
      </c>
      <c r="C31" s="122">
        <f>COUNTA('Monitoria Final'!B11:B17)</f>
        <v>7</v>
      </c>
      <c r="D31" s="123">
        <f>COUNTA('Monitoria Final'!N11:N17)</f>
        <v>0</v>
      </c>
      <c r="E31" s="123">
        <f>COUNTA('Monitoria Final'!I11:I17)</f>
        <v>0</v>
      </c>
      <c r="F31" s="123">
        <f>COUNTA('Monitoria Final'!J11:J17)</f>
        <v>3</v>
      </c>
      <c r="G31" s="123">
        <f>COUNTA('Monitoria Final'!K11:K17)</f>
        <v>0</v>
      </c>
      <c r="H31" s="123">
        <f>COUNTA('Monitoria Final'!L11:L17)</f>
        <v>0</v>
      </c>
      <c r="I31" s="123">
        <f>COUNTA('Monitoria Final'!M11:M17)</f>
        <v>4</v>
      </c>
    </row>
    <row r="32" spans="2:9" x14ac:dyDescent="0.25">
      <c r="B32" s="121" t="s">
        <v>61</v>
      </c>
      <c r="C32" s="123">
        <f>COUNTA('Monitoria Final'!B18:B28)</f>
        <v>11</v>
      </c>
      <c r="D32" s="123">
        <f>COUNTA('Monitoria Final'!N18:N28)</f>
        <v>0</v>
      </c>
      <c r="E32" s="123">
        <f>COUNTA('Monitoria Final'!I18:I28)</f>
        <v>0</v>
      </c>
      <c r="F32" s="123">
        <f>COUNTA('Monitoria Final'!J18:J28)</f>
        <v>6</v>
      </c>
      <c r="G32" s="123">
        <f>COUNTA('Monitoria Final'!K18:K28)</f>
        <v>0</v>
      </c>
      <c r="H32" s="123">
        <f>COUNTA('Monitoria Final'!L18:L28)</f>
        <v>0</v>
      </c>
      <c r="I32" s="123">
        <f>COUNTA('Monitoria Final'!M18:M28)</f>
        <v>5</v>
      </c>
    </row>
    <row r="33" spans="2:9" x14ac:dyDescent="0.25">
      <c r="B33" s="121" t="s">
        <v>62</v>
      </c>
      <c r="C33" s="123">
        <f>COUNTA('Monitoria Final'!B29:B34)</f>
        <v>6</v>
      </c>
      <c r="D33" s="123">
        <f>COUNTA('Monitoria Final'!N29:N34)</f>
        <v>0</v>
      </c>
      <c r="E33" s="123">
        <f>COUNTA('Monitoria Final'!I29:I34)</f>
        <v>0</v>
      </c>
      <c r="F33" s="123">
        <f>COUNTA('Monitoria Final'!J29:J34)</f>
        <v>1</v>
      </c>
      <c r="G33" s="123">
        <f>COUNTA('Monitoria Final'!K29:K34)</f>
        <v>0</v>
      </c>
      <c r="H33" s="123">
        <f>COUNTA('Monitoria Final'!L29:L34)</f>
        <v>0</v>
      </c>
      <c r="I33" s="123">
        <f>COUNTA('Monitoria Final'!M29:M34)</f>
        <v>5</v>
      </c>
    </row>
    <row r="34" spans="2:9" x14ac:dyDescent="0.25">
      <c r="B34" s="121" t="s">
        <v>63</v>
      </c>
      <c r="C34" s="123">
        <f>COUNTA('Monitoria Final'!B35:B43)</f>
        <v>9</v>
      </c>
      <c r="D34" s="123">
        <f>COUNTA('Monitoria Final'!N35:N43)</f>
        <v>0</v>
      </c>
      <c r="E34" s="123">
        <f>COUNTA('Monitoria Final'!I35:I43)</f>
        <v>0</v>
      </c>
      <c r="F34" s="123">
        <f>COUNTA('Monitoria Final'!J35:J43)</f>
        <v>0</v>
      </c>
      <c r="G34" s="123">
        <f>COUNTA('Monitoria Final'!K35:K43)</f>
        <v>0</v>
      </c>
      <c r="H34" s="123">
        <f>COUNTA('Monitoria Final'!L35:L43)</f>
        <v>0</v>
      </c>
      <c r="I34" s="123">
        <f>COUNTA('Monitoria Final'!M35:M43)</f>
        <v>9</v>
      </c>
    </row>
    <row r="35" spans="2:9" x14ac:dyDescent="0.25">
      <c r="B35" s="121" t="s">
        <v>64</v>
      </c>
      <c r="C35" s="123">
        <f>COUNTA('Monitoria Final'!B44:B50)</f>
        <v>7</v>
      </c>
      <c r="D35" s="123">
        <f>COUNTA('Monitoria Final'!N44:N50)</f>
        <v>0</v>
      </c>
      <c r="E35" s="123">
        <f>COUNTA('Monitoria Final'!I44:I50)</f>
        <v>0</v>
      </c>
      <c r="F35" s="123">
        <f>COUNTA('Monitoria Final'!J44:J50)</f>
        <v>0</v>
      </c>
      <c r="G35" s="123">
        <f>COUNTA('Monitoria Final'!K44:K50)</f>
        <v>0</v>
      </c>
      <c r="H35" s="123">
        <f>COUNTA('Monitoria Final'!L44:L50)</f>
        <v>0</v>
      </c>
      <c r="I35" s="123">
        <f>COUNTA('Monitoria Final'!M44:M50)</f>
        <v>7</v>
      </c>
    </row>
    <row r="36" spans="2:9" x14ac:dyDescent="0.25">
      <c r="B36" s="121" t="s">
        <v>67</v>
      </c>
      <c r="C36" s="123">
        <f>COUNTA('Monitoria Final'!B51:B57)</f>
        <v>7</v>
      </c>
      <c r="D36" s="123">
        <f>COUNTA('Monitoria Final'!N51:N57)</f>
        <v>0</v>
      </c>
      <c r="E36" s="123">
        <f>COUNTA('Monitoria Final'!I51:I57)</f>
        <v>0</v>
      </c>
      <c r="F36" s="123">
        <f>COUNTA('Monitoria Final'!J51:J57)</f>
        <v>5</v>
      </c>
      <c r="G36" s="123">
        <f>COUNTA('Monitoria Final'!K51:K57)</f>
        <v>0</v>
      </c>
      <c r="H36" s="123">
        <f>COUNTA('Monitoria Final'!L51:L57)</f>
        <v>0</v>
      </c>
      <c r="I36" s="123">
        <f>COUNTA('Monitoria Final'!M51:M57)</f>
        <v>2</v>
      </c>
    </row>
    <row r="37" spans="2:9" x14ac:dyDescent="0.25">
      <c r="B37" s="121" t="s">
        <v>68</v>
      </c>
      <c r="C37" s="123">
        <f>COUNTA('Monitoria Final'!B58:B58)</f>
        <v>1</v>
      </c>
      <c r="D37" s="123">
        <f>COUNTA('Monitoria Final'!N58:N58)</f>
        <v>0</v>
      </c>
      <c r="E37" s="123">
        <f>COUNTA('Monitoria Final'!I58:I58)</f>
        <v>0</v>
      </c>
      <c r="F37" s="123">
        <f>COUNTA('Monitoria Final'!J58:J58)</f>
        <v>0</v>
      </c>
      <c r="G37" s="123">
        <f>COUNTA('Monitoria Final'!K58:K58)</f>
        <v>0</v>
      </c>
      <c r="H37" s="123">
        <f>COUNTA('Monitoria Final'!L58:L58)</f>
        <v>0</v>
      </c>
      <c r="I37" s="123">
        <f>COUNTA('Monitoria Final'!M58:M58)</f>
        <v>1</v>
      </c>
    </row>
    <row r="38" spans="2:9" ht="15.75" thickBot="1" x14ac:dyDescent="0.3">
      <c r="B38" s="105" t="s">
        <v>69</v>
      </c>
      <c r="C38" s="124">
        <f>COUNTA('Monitoria Final'!B59:B78)</f>
        <v>20</v>
      </c>
      <c r="D38" s="124">
        <f>COUNTA('Monitoria Final'!N59:N78)</f>
        <v>0</v>
      </c>
      <c r="E38" s="124">
        <f>COUNTA('Monitoria Final'!I59:I78)</f>
        <v>0</v>
      </c>
      <c r="F38" s="124">
        <f>COUNTA('Monitoria Final'!J59:J78)</f>
        <v>7</v>
      </c>
      <c r="G38" s="124">
        <f>COUNTA('Monitoria Final'!K59:K78)</f>
        <v>0</v>
      </c>
      <c r="H38" s="124">
        <f>COUNTA('Monitoria Final'!L59:L78)</f>
        <v>0</v>
      </c>
      <c r="I38" s="124">
        <f>COUNTA('Monitoria Final'!M59:M78)</f>
        <v>13</v>
      </c>
    </row>
    <row r="39" spans="2:9" ht="15.75" thickTop="1" x14ac:dyDescent="0.25"/>
  </sheetData>
  <sheetProtection password="ECFE" sheet="1" objects="1" scenarios="1"/>
  <mergeCells count="5">
    <mergeCell ref="A3:P3"/>
    <mergeCell ref="B13:D13"/>
    <mergeCell ref="E12:F12"/>
    <mergeCell ref="E13:F13"/>
    <mergeCell ref="C5:P5"/>
  </mergeCells>
  <pageMargins left="0.511811024" right="0.511811024" top="0.78740157499999996" bottom="0.78740157499999996" header="0.31496062000000002" footer="0.31496062000000002"/>
  <pageSetup scale="95" orientation="portrait"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1"/>
  <sheetViews>
    <sheetView showGridLines="0" topLeftCell="A10" zoomScale="90" zoomScaleNormal="90" zoomScalePageLayoutView="70" workbookViewId="0">
      <selection activeCell="E20" sqref="E20"/>
    </sheetView>
  </sheetViews>
  <sheetFormatPr defaultRowHeight="15" x14ac:dyDescent="0.25"/>
  <cols>
    <col min="1" max="1" width="0.85546875" customWidth="1"/>
    <col min="2" max="2" width="36.7109375" customWidth="1"/>
    <col min="3" max="3" width="14.28515625" customWidth="1"/>
    <col min="5" max="5" width="13.28515625" customWidth="1"/>
    <col min="6" max="6" width="11.570312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322" t="str">
        <f>'Monitoria Anual 1'!A3</f>
        <v>Plano de Ação Nacional para Conservação das Tartarugas Marinhas</v>
      </c>
      <c r="B3" s="322"/>
      <c r="C3" s="322"/>
      <c r="D3" s="322"/>
      <c r="E3" s="322"/>
      <c r="F3" s="322"/>
      <c r="G3" s="322"/>
      <c r="H3" s="322"/>
      <c r="I3" s="322"/>
      <c r="J3" s="322"/>
      <c r="K3" s="322"/>
      <c r="L3" s="322"/>
      <c r="M3" s="322"/>
      <c r="N3" s="322"/>
      <c r="O3" s="322"/>
      <c r="P3" s="322"/>
    </row>
    <row r="4" spans="1:19" s="1" customFormat="1" ht="15.75" thickTop="1" x14ac:dyDescent="0.25">
      <c r="H4" s="18"/>
      <c r="I4" s="18"/>
      <c r="J4" s="18"/>
      <c r="K4" s="18"/>
      <c r="L4" s="18"/>
      <c r="M4" s="18"/>
    </row>
    <row r="5" spans="1:19" s="6" customFormat="1" ht="25.9" customHeight="1" thickBot="1" x14ac:dyDescent="0.3">
      <c r="A5" s="7" t="s">
        <v>2</v>
      </c>
      <c r="B5" s="7"/>
      <c r="C5" s="12" t="str">
        <f>'Monitoria Anual 1'!D5</f>
        <v>CONTINUIDADE E APRIMORAMENTO DE AÇÕES DE CONSERVAÇÃO E PESQUISA DIRECIONADAS À RECUPERAÇÃO E SOBREVIVÊNCIA DAS CINCO ESPÉCIES DE TARTARUGAS MARINHAS QUE OCORREM NO BRASIL, EM NÍVEIS SAUDÁVEIS CAPAZES DE EXERCER SEU PAPEL ECOLÓGICO</v>
      </c>
      <c r="D5" s="12"/>
      <c r="E5" s="12"/>
      <c r="F5" s="12"/>
      <c r="G5" s="12"/>
      <c r="H5" s="12"/>
      <c r="I5" s="12"/>
      <c r="J5" s="12"/>
      <c r="K5" s="12"/>
      <c r="L5" s="12"/>
      <c r="M5" s="12"/>
      <c r="N5" s="12"/>
      <c r="O5" s="12"/>
      <c r="P5" s="13"/>
    </row>
    <row r="6" spans="1:19" s="1" customFormat="1" ht="15.75" thickTop="1" x14ac:dyDescent="0.25">
      <c r="H6" s="18"/>
      <c r="I6" s="18"/>
      <c r="J6" s="18"/>
      <c r="K6" s="18"/>
      <c r="L6" s="18"/>
      <c r="M6" s="18"/>
    </row>
    <row r="7" spans="1:19" s="1" customFormat="1" ht="15.75" thickBot="1" x14ac:dyDescent="0.3">
      <c r="A7" s="7" t="s">
        <v>3</v>
      </c>
      <c r="B7" s="7"/>
      <c r="C7" s="9" t="s">
        <v>4</v>
      </c>
      <c r="D7" s="9"/>
      <c r="E7" s="10"/>
      <c r="F7" s="10"/>
      <c r="G7" s="11"/>
      <c r="H7" s="18"/>
      <c r="I7" s="18"/>
      <c r="J7" s="18"/>
      <c r="K7" s="18"/>
      <c r="L7" s="18"/>
      <c r="M7" s="18"/>
    </row>
    <row r="8" spans="1:19" ht="15.75" thickTop="1" x14ac:dyDescent="0.25"/>
    <row r="9" spans="1:19" ht="18.75" x14ac:dyDescent="0.25">
      <c r="A9" s="52" t="s">
        <v>34</v>
      </c>
      <c r="B9" s="52"/>
      <c r="C9" s="52"/>
      <c r="D9" s="52"/>
      <c r="E9" s="52"/>
      <c r="F9" s="52"/>
      <c r="G9" s="52"/>
      <c r="H9" s="52"/>
      <c r="I9" s="52"/>
      <c r="J9" s="52"/>
      <c r="K9" s="52"/>
      <c r="L9" s="52"/>
      <c r="M9" s="52"/>
      <c r="N9" s="52"/>
      <c r="O9" s="52"/>
      <c r="P9" s="52"/>
      <c r="Q9" s="52"/>
      <c r="R9" s="52"/>
      <c r="S9" s="52"/>
    </row>
    <row r="11" spans="1:19" x14ac:dyDescent="0.25">
      <c r="B11" s="29" t="s">
        <v>45</v>
      </c>
      <c r="C11" s="30"/>
      <c r="D11" s="30"/>
    </row>
    <row r="12" spans="1:19" ht="15.75" thickBot="1" x14ac:dyDescent="0.3">
      <c r="E12" s="339" t="s">
        <v>104</v>
      </c>
      <c r="F12" s="340"/>
    </row>
    <row r="13" spans="1:19" ht="57.75" customHeight="1" thickTop="1" thickBot="1" x14ac:dyDescent="0.3">
      <c r="B13" s="320" t="s">
        <v>36</v>
      </c>
      <c r="C13" s="321"/>
      <c r="D13" s="336"/>
      <c r="E13" s="341" t="s">
        <v>103</v>
      </c>
      <c r="F13" s="342"/>
    </row>
    <row r="14" spans="1:19" s="76" customFormat="1" ht="31.9" customHeight="1" thickTop="1" thickBot="1" x14ac:dyDescent="0.3">
      <c r="B14" s="77" t="s">
        <v>42</v>
      </c>
      <c r="C14" s="79" t="s">
        <v>101</v>
      </c>
      <c r="D14" s="78" t="s">
        <v>43</v>
      </c>
      <c r="E14" s="79" t="s">
        <v>94</v>
      </c>
      <c r="F14" s="78" t="s">
        <v>43</v>
      </c>
    </row>
    <row r="15" spans="1:19" ht="16.5" thickTop="1" x14ac:dyDescent="0.25">
      <c r="B15" s="53" t="s">
        <v>37</v>
      </c>
      <c r="C15" s="87"/>
      <c r="D15" s="88"/>
      <c r="E15" s="87">
        <f>COUNTA(#REF!)</f>
        <v>1</v>
      </c>
      <c r="F15" s="88"/>
    </row>
    <row r="16" spans="1:19" ht="15.75" x14ac:dyDescent="0.25">
      <c r="B16" s="38" t="s">
        <v>59</v>
      </c>
      <c r="C16" s="89">
        <f>COUNTA(#REF!)</f>
        <v>1</v>
      </c>
      <c r="D16" s="90">
        <f>C16/C22</f>
        <v>0.2</v>
      </c>
      <c r="E16" s="89">
        <v>3</v>
      </c>
      <c r="F16" s="90" t="e">
        <f>E16/$E$22</f>
        <v>#REF!</v>
      </c>
    </row>
    <row r="17" spans="2:17" ht="15.75" x14ac:dyDescent="0.25">
      <c r="B17" s="31" t="s">
        <v>38</v>
      </c>
      <c r="C17" s="91">
        <f>COUNTA(#REF!)</f>
        <v>1</v>
      </c>
      <c r="D17" s="92">
        <f>C17/C22</f>
        <v>0.2</v>
      </c>
      <c r="E17" s="91">
        <v>3</v>
      </c>
      <c r="F17" s="90" t="e">
        <f t="shared" ref="F17:F21" si="0">E17/$E$22</f>
        <v>#REF!</v>
      </c>
    </row>
    <row r="18" spans="2:17" ht="15.75" x14ac:dyDescent="0.25">
      <c r="B18" s="32" t="s">
        <v>39</v>
      </c>
      <c r="C18" s="91">
        <f>COUNTA(#REF!)</f>
        <v>1</v>
      </c>
      <c r="D18" s="92">
        <f>C18/C22</f>
        <v>0.2</v>
      </c>
      <c r="E18" s="91">
        <v>1</v>
      </c>
      <c r="F18" s="90" t="e">
        <f t="shared" si="0"/>
        <v>#REF!</v>
      </c>
    </row>
    <row r="19" spans="2:17" ht="15.75" x14ac:dyDescent="0.25">
      <c r="B19" s="33" t="s">
        <v>40</v>
      </c>
      <c r="C19" s="91">
        <f>COUNTA(#REF!)</f>
        <v>1</v>
      </c>
      <c r="D19" s="92">
        <f>C19/C22</f>
        <v>0.2</v>
      </c>
      <c r="E19" s="91">
        <v>1</v>
      </c>
      <c r="F19" s="90" t="e">
        <f t="shared" si="0"/>
        <v>#REF!</v>
      </c>
    </row>
    <row r="20" spans="2:17" ht="16.5" thickBot="1" x14ac:dyDescent="0.3">
      <c r="B20" s="34" t="s">
        <v>41</v>
      </c>
      <c r="C20" s="91">
        <f>COUNTA(#REF!)</f>
        <v>1</v>
      </c>
      <c r="D20" s="92">
        <f>C20/C22</f>
        <v>0.2</v>
      </c>
      <c r="E20" s="91">
        <v>21</v>
      </c>
      <c r="F20" s="90" t="e">
        <f t="shared" si="0"/>
        <v>#REF!</v>
      </c>
    </row>
    <row r="21" spans="2:17" ht="17.25" thickTop="1" thickBot="1" x14ac:dyDescent="0.3">
      <c r="B21" s="84" t="s">
        <v>85</v>
      </c>
      <c r="C21" s="91"/>
      <c r="D21" s="92"/>
      <c r="E21" s="91" t="e">
        <f>#REF!</f>
        <v>#REF!</v>
      </c>
      <c r="F21" s="90" t="e">
        <f t="shared" si="0"/>
        <v>#REF!</v>
      </c>
    </row>
    <row r="22" spans="2:17" ht="16.5" thickTop="1" thickBot="1" x14ac:dyDescent="0.3">
      <c r="B22" s="94" t="s">
        <v>44</v>
      </c>
      <c r="C22" s="95">
        <f>C16+C17+C18+C19+C20</f>
        <v>5</v>
      </c>
      <c r="D22" s="96">
        <f>SUM(D15:D21)</f>
        <v>1</v>
      </c>
      <c r="E22" s="95" t="e">
        <f>SUM(E16:E21)</f>
        <v>#REF!</v>
      </c>
      <c r="F22" s="93" t="e">
        <f>SUM(F16:F21)</f>
        <v>#REF!</v>
      </c>
    </row>
    <row r="23" spans="2:17" ht="16.5" thickTop="1" thickBot="1" x14ac:dyDescent="0.3">
      <c r="B23" s="323" t="s">
        <v>100</v>
      </c>
      <c r="C23" s="323"/>
      <c r="D23" s="323"/>
      <c r="E23" s="99" t="e">
        <f>COUNTIF(#REF!,#REF!)</f>
        <v>#REF!</v>
      </c>
      <c r="F23" s="97"/>
    </row>
    <row r="24" spans="2:17" ht="16.5" thickTop="1" thickBot="1" x14ac:dyDescent="0.3">
      <c r="B24" s="323" t="s">
        <v>99</v>
      </c>
      <c r="C24" s="323"/>
      <c r="D24" s="323"/>
      <c r="E24" s="99" t="e">
        <f>COUNTIF(#REF!,#REF!)</f>
        <v>#REF!</v>
      </c>
      <c r="F24" s="98"/>
    </row>
    <row r="25" spans="2:17" ht="15.75" thickTop="1" x14ac:dyDescent="0.25"/>
    <row r="26" spans="2:17" x14ac:dyDescent="0.25">
      <c r="B26" s="29" t="s">
        <v>46</v>
      </c>
      <c r="C26" s="30"/>
      <c r="D26" s="30"/>
    </row>
    <row r="27" spans="2:17" ht="3" customHeight="1" x14ac:dyDescent="0.25"/>
    <row r="28" spans="2:17" ht="36" customHeight="1" x14ac:dyDescent="0.25">
      <c r="B28" s="51" t="s">
        <v>35</v>
      </c>
      <c r="C28" s="37">
        <f>COUNTA(#REF!)</f>
        <v>1</v>
      </c>
      <c r="O28" t="s">
        <v>97</v>
      </c>
      <c r="Q28" t="s">
        <v>98</v>
      </c>
    </row>
    <row r="29" spans="2:17" ht="6.6" customHeight="1" thickBot="1" x14ac:dyDescent="0.3"/>
    <row r="30" spans="2:17" ht="16.5" thickTop="1" thickBot="1" x14ac:dyDescent="0.3">
      <c r="B30" s="35" t="s">
        <v>47</v>
      </c>
      <c r="C30" s="82" t="s">
        <v>58</v>
      </c>
      <c r="D30" s="39"/>
      <c r="E30" s="40"/>
      <c r="F30" s="41"/>
      <c r="G30" s="42"/>
      <c r="H30" s="43"/>
      <c r="I30" s="44"/>
    </row>
    <row r="31" spans="2:17" ht="15.75" thickTop="1" x14ac:dyDescent="0.25">
      <c r="B31" s="45" t="s">
        <v>60</v>
      </c>
      <c r="C31" s="47">
        <f>COUNTA(#REF!)</f>
        <v>1</v>
      </c>
      <c r="D31" s="50">
        <f>COUNTA(#REF!)</f>
        <v>1</v>
      </c>
      <c r="E31" s="50">
        <f>COUNTA(#REF!)</f>
        <v>1</v>
      </c>
      <c r="F31" s="50">
        <f>COUNTA(#REF!)</f>
        <v>1</v>
      </c>
      <c r="G31" s="50">
        <f>COUNTA(#REF!)</f>
        <v>1</v>
      </c>
      <c r="H31" s="50">
        <f>COUNTA(#REF!)</f>
        <v>1</v>
      </c>
      <c r="I31" s="50">
        <f>COUNTA(#REF!)</f>
        <v>1</v>
      </c>
    </row>
    <row r="32" spans="2:17" x14ac:dyDescent="0.25">
      <c r="B32" s="46" t="s">
        <v>61</v>
      </c>
      <c r="C32" s="48">
        <f>COUNTA(#REF!)</f>
        <v>1</v>
      </c>
      <c r="D32" s="48">
        <f>COUNTA(#REF!)</f>
        <v>1</v>
      </c>
      <c r="E32" s="48">
        <f>COUNTA(#REF!)</f>
        <v>1</v>
      </c>
      <c r="F32" s="48">
        <f>COUNTA(#REF!)</f>
        <v>1</v>
      </c>
      <c r="G32" s="48">
        <f>COUNTA(#REF!)</f>
        <v>1</v>
      </c>
      <c r="H32" s="48">
        <f>COUNTA(#REF!)</f>
        <v>1</v>
      </c>
      <c r="I32" s="48">
        <f>COUNTA(#REF!)</f>
        <v>1</v>
      </c>
    </row>
    <row r="33" spans="2:9" x14ac:dyDescent="0.25">
      <c r="B33" s="46" t="s">
        <v>62</v>
      </c>
      <c r="C33" s="48">
        <f>COUNTA(#REF!)</f>
        <v>1</v>
      </c>
      <c r="D33" s="48">
        <f>COUNTA(#REF!)</f>
        <v>1</v>
      </c>
      <c r="E33" s="48">
        <f>COUNTA(#REF!)</f>
        <v>1</v>
      </c>
      <c r="F33" s="48">
        <f>COUNTA(#REF!)</f>
        <v>1</v>
      </c>
      <c r="G33" s="48">
        <f>COUNTA(#REF!)</f>
        <v>1</v>
      </c>
      <c r="H33" s="48">
        <f>COUNTA(#REF!)</f>
        <v>1</v>
      </c>
      <c r="I33" s="48">
        <f>COUNTA(#REF!)</f>
        <v>1</v>
      </c>
    </row>
    <row r="34" spans="2:9" x14ac:dyDescent="0.25">
      <c r="B34" s="46" t="s">
        <v>63</v>
      </c>
      <c r="C34" s="48">
        <f>COUNTA(#REF!)</f>
        <v>1</v>
      </c>
      <c r="D34" s="48">
        <f>COUNTA(#REF!)</f>
        <v>1</v>
      </c>
      <c r="E34" s="48">
        <f>COUNTA(#REF!)</f>
        <v>1</v>
      </c>
      <c r="F34" s="48">
        <f>COUNTA(#REF!)</f>
        <v>1</v>
      </c>
      <c r="G34" s="48">
        <f>COUNTA(#REF!)</f>
        <v>1</v>
      </c>
      <c r="H34" s="48">
        <f>COUNTA(#REF!)</f>
        <v>1</v>
      </c>
      <c r="I34" s="48">
        <f>COUNTA(#REF!)</f>
        <v>1</v>
      </c>
    </row>
    <row r="35" spans="2:9" x14ac:dyDescent="0.25">
      <c r="B35" s="46" t="s">
        <v>64</v>
      </c>
      <c r="C35" s="48">
        <f>COUNTA(#REF!)</f>
        <v>1</v>
      </c>
      <c r="D35" s="48">
        <f>COUNTA(#REF!)</f>
        <v>1</v>
      </c>
      <c r="E35" s="48">
        <f>COUNTA(#REF!)</f>
        <v>1</v>
      </c>
      <c r="F35" s="48">
        <f>COUNTA(#REF!)</f>
        <v>1</v>
      </c>
      <c r="G35" s="48">
        <f>COUNTA(#REF!)</f>
        <v>1</v>
      </c>
      <c r="H35" s="48">
        <f>COUNTA(#REF!)</f>
        <v>1</v>
      </c>
      <c r="I35" s="48">
        <f>COUNTA(#REF!)</f>
        <v>1</v>
      </c>
    </row>
    <row r="36" spans="2:9" x14ac:dyDescent="0.25">
      <c r="B36" s="46" t="s">
        <v>67</v>
      </c>
      <c r="C36" s="48">
        <f>COUNTA(#REF!)</f>
        <v>1</v>
      </c>
      <c r="D36" s="48">
        <f>COUNTA(#REF!)</f>
        <v>1</v>
      </c>
      <c r="E36" s="48">
        <f>COUNTA(#REF!)</f>
        <v>1</v>
      </c>
      <c r="F36" s="48">
        <f>COUNTA(#REF!)</f>
        <v>1</v>
      </c>
      <c r="G36" s="48">
        <f>COUNTA(#REF!)</f>
        <v>1</v>
      </c>
      <c r="H36" s="48">
        <f>COUNTA(#REF!)</f>
        <v>1</v>
      </c>
      <c r="I36" s="48">
        <f>COUNTA(#REF!)</f>
        <v>1</v>
      </c>
    </row>
    <row r="37" spans="2:9" x14ac:dyDescent="0.25">
      <c r="B37" s="46" t="s">
        <v>68</v>
      </c>
      <c r="C37" s="48">
        <f>COUNTA(#REF!)</f>
        <v>1</v>
      </c>
      <c r="D37" s="48">
        <f>COUNTA(#REF!)</f>
        <v>1</v>
      </c>
      <c r="E37" s="48">
        <f>COUNTA(#REF!)</f>
        <v>1</v>
      </c>
      <c r="F37" s="48">
        <f>COUNTA(#REF!)</f>
        <v>1</v>
      </c>
      <c r="G37" s="48">
        <f>COUNTA(#REF!)</f>
        <v>1</v>
      </c>
      <c r="H37" s="48">
        <f>COUNTA(#REF!)</f>
        <v>1</v>
      </c>
      <c r="I37" s="48">
        <f>COUNTA(#REF!)</f>
        <v>1</v>
      </c>
    </row>
    <row r="38" spans="2:9" x14ac:dyDescent="0.25">
      <c r="B38" s="46" t="s">
        <v>69</v>
      </c>
      <c r="C38" s="48">
        <f>COUNTA(#REF!)</f>
        <v>1</v>
      </c>
      <c r="D38" s="48">
        <f>COUNTA(#REF!)</f>
        <v>1</v>
      </c>
      <c r="E38" s="48">
        <f>COUNTA(#REF!)</f>
        <v>1</v>
      </c>
      <c r="F38" s="48">
        <f>COUNTA(#REF!)</f>
        <v>1</v>
      </c>
      <c r="G38" s="48">
        <f>COUNTA(#REF!)</f>
        <v>1</v>
      </c>
      <c r="H38" s="48">
        <f>COUNTA(#REF!)</f>
        <v>1</v>
      </c>
      <c r="I38" s="48">
        <f>COUNTA(#REF!)</f>
        <v>1</v>
      </c>
    </row>
    <row r="39" spans="2:9" x14ac:dyDescent="0.25">
      <c r="B39" s="46" t="s">
        <v>70</v>
      </c>
      <c r="C39" s="48">
        <f>COUNTA(#REF!)</f>
        <v>1</v>
      </c>
      <c r="D39" s="48">
        <f>COUNTA(#REF!)</f>
        <v>1</v>
      </c>
      <c r="E39" s="48">
        <f>COUNTA(#REF!)</f>
        <v>1</v>
      </c>
      <c r="F39" s="48">
        <f>COUNTA(#REF!)</f>
        <v>1</v>
      </c>
      <c r="G39" s="48">
        <f>COUNTA(#REF!)</f>
        <v>1</v>
      </c>
      <c r="H39" s="48">
        <f>COUNTA(#REF!)</f>
        <v>1</v>
      </c>
      <c r="I39" s="48">
        <f>COUNTA(#REF!)</f>
        <v>1</v>
      </c>
    </row>
    <row r="40" spans="2:9" ht="15.75" thickBot="1" x14ac:dyDescent="0.3">
      <c r="B40" s="54" t="s">
        <v>71</v>
      </c>
      <c r="C40" s="49">
        <f>COUNTA(#REF!)</f>
        <v>1</v>
      </c>
      <c r="D40" s="49">
        <f>COUNTA(#REF!)</f>
        <v>1</v>
      </c>
      <c r="E40" s="49">
        <f>COUNTA(#REF!)</f>
        <v>1</v>
      </c>
      <c r="F40" s="49">
        <f>COUNTA(#REF!)</f>
        <v>1</v>
      </c>
      <c r="G40" s="49">
        <f>COUNTA(#REF!)</f>
        <v>1</v>
      </c>
      <c r="H40" s="49">
        <f>COUNTA(#REF!)</f>
        <v>1</v>
      </c>
      <c r="I40" s="49">
        <f>COUNTA(#REF!)</f>
        <v>1</v>
      </c>
    </row>
    <row r="41" spans="2:9" ht="15.75" thickTop="1" x14ac:dyDescent="0.25"/>
  </sheetData>
  <mergeCells count="6">
    <mergeCell ref="A3:P3"/>
    <mergeCell ref="B13:D13"/>
    <mergeCell ref="B23:D23"/>
    <mergeCell ref="B24:D24"/>
    <mergeCell ref="E12:F12"/>
    <mergeCell ref="E13:F13"/>
  </mergeCells>
  <conditionalFormatting sqref="D31:I40">
    <cfRule type="cellIs" dxfId="284" priority="10" stopIfTrue="1" operator="equal">
      <formula>0</formula>
    </cfRule>
  </conditionalFormatting>
  <conditionalFormatting sqref="F31">
    <cfRule type="cellIs" dxfId="283" priority="9" operator="equal">
      <formula>0</formula>
    </cfRule>
  </conditionalFormatting>
  <conditionalFormatting sqref="G31">
    <cfRule type="cellIs" dxfId="282" priority="8" operator="equal">
      <formula>0</formula>
    </cfRule>
  </conditionalFormatting>
  <conditionalFormatting sqref="H31">
    <cfRule type="cellIs" dxfId="281" priority="7" operator="equal">
      <formula>0</formula>
    </cfRule>
  </conditionalFormatting>
  <conditionalFormatting sqref="I31">
    <cfRule type="cellIs" dxfId="280" priority="6" operator="equal">
      <formula>0</formula>
    </cfRule>
  </conditionalFormatting>
  <conditionalFormatting sqref="D31:E31 E32:E40 F31:I40">
    <cfRule type="cellIs" dxfId="279" priority="5" stopIfTrue="1" operator="equal">
      <formula>0</formula>
    </cfRule>
  </conditionalFormatting>
  <conditionalFormatting sqref="F31">
    <cfRule type="cellIs" dxfId="278" priority="4" operator="equal">
      <formula>0</formula>
    </cfRule>
  </conditionalFormatting>
  <conditionalFormatting sqref="G31">
    <cfRule type="cellIs" dxfId="277" priority="3" operator="equal">
      <formula>0</formula>
    </cfRule>
  </conditionalFormatting>
  <conditionalFormatting sqref="H31">
    <cfRule type="cellIs" dxfId="276" priority="2" operator="equal">
      <formula>0</formula>
    </cfRule>
  </conditionalFormatting>
  <conditionalFormatting sqref="I31">
    <cfRule type="cellIs" dxfId="275"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6"/>
  <sheetViews>
    <sheetView showGridLines="0" zoomScale="60" zoomScaleNormal="60" workbookViewId="0">
      <pane xSplit="2" topLeftCell="G1" activePane="topRight" state="frozen"/>
      <selection activeCell="Q10" sqref="Q10"/>
      <selection pane="topRight" activeCell="I43" sqref="I43"/>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3" t="s">
        <v>0</v>
      </c>
      <c r="I1" s="16"/>
      <c r="J1" s="16"/>
      <c r="K1" s="16"/>
      <c r="L1" s="16"/>
      <c r="M1" s="16"/>
      <c r="N1" s="16"/>
    </row>
    <row r="2" spans="1:32" s="4" customFormat="1" ht="4.1500000000000004" customHeight="1" x14ac:dyDescent="0.25">
      <c r="I2" s="17"/>
      <c r="J2" s="17"/>
      <c r="K2" s="17"/>
      <c r="L2" s="17"/>
      <c r="M2" s="17"/>
      <c r="N2" s="17"/>
    </row>
    <row r="3" spans="1:32" s="5" customFormat="1" ht="15.75" thickBot="1" x14ac:dyDescent="0.3">
      <c r="A3" s="83" t="s">
        <v>1</v>
      </c>
      <c r="B3" s="83"/>
      <c r="C3" s="83"/>
      <c r="D3" s="83"/>
      <c r="E3" s="83"/>
      <c r="F3" s="83"/>
      <c r="G3" s="83"/>
      <c r="H3" s="83"/>
      <c r="I3" s="83"/>
      <c r="J3" s="83"/>
      <c r="K3" s="83"/>
      <c r="L3" s="83"/>
      <c r="M3" s="83"/>
      <c r="O3" s="83"/>
      <c r="P3" s="83"/>
      <c r="Q3" s="83"/>
    </row>
    <row r="4" spans="1:32" ht="15.75" thickTop="1" x14ac:dyDescent="0.25"/>
    <row r="5" spans="1:32" s="6" customFormat="1" ht="25.9" customHeight="1" thickBot="1" x14ac:dyDescent="0.3">
      <c r="A5" s="7" t="s">
        <v>2</v>
      </c>
      <c r="B5" s="7"/>
      <c r="C5" s="8"/>
      <c r="D5" s="12"/>
      <c r="E5" s="12"/>
      <c r="F5" s="12"/>
      <c r="G5" s="12"/>
      <c r="H5" s="12"/>
      <c r="I5" s="12"/>
      <c r="J5" s="12"/>
      <c r="K5" s="12"/>
      <c r="L5" s="12"/>
      <c r="M5" s="13"/>
    </row>
    <row r="6" spans="1:32" ht="15.75" thickTop="1" x14ac:dyDescent="0.25"/>
    <row r="7" spans="1:32" ht="15.75" thickBot="1" x14ac:dyDescent="0.3">
      <c r="A7" s="7" t="s">
        <v>3</v>
      </c>
      <c r="B7" s="7"/>
      <c r="C7" s="8"/>
      <c r="D7" s="10" t="s">
        <v>4</v>
      </c>
      <c r="E7" s="10"/>
      <c r="F7" s="10"/>
      <c r="G7" s="11"/>
      <c r="H7" s="18"/>
      <c r="AF7" s="1" t="s">
        <v>95</v>
      </c>
    </row>
    <row r="8" spans="1:32" ht="15.75" thickTop="1" x14ac:dyDescent="0.25">
      <c r="AF8" s="80" t="s">
        <v>96</v>
      </c>
    </row>
    <row r="9" spans="1:32" ht="16.5" thickBot="1" x14ac:dyDescent="0.3">
      <c r="A9" s="68" t="s">
        <v>13</v>
      </c>
      <c r="B9" s="69"/>
      <c r="C9" s="69"/>
      <c r="D9" s="69"/>
      <c r="E9" s="69"/>
      <c r="F9" s="69"/>
      <c r="G9" s="69"/>
      <c r="H9" s="70"/>
      <c r="I9" s="343" t="s">
        <v>90</v>
      </c>
      <c r="J9" s="344"/>
      <c r="K9" s="344"/>
      <c r="L9" s="344"/>
      <c r="M9" s="344"/>
      <c r="N9" s="344"/>
      <c r="O9" s="344"/>
      <c r="P9" s="344"/>
      <c r="Q9" s="344"/>
      <c r="R9" s="345"/>
      <c r="S9" s="81"/>
      <c r="T9" s="346" t="s">
        <v>32</v>
      </c>
      <c r="U9" s="347"/>
      <c r="V9" s="347"/>
      <c r="W9" s="347"/>
      <c r="X9" s="347"/>
      <c r="Y9" s="347"/>
      <c r="Z9" s="347"/>
      <c r="AA9" s="348"/>
    </row>
    <row r="10" spans="1:32" ht="64.5" thickTop="1" thickBot="1" x14ac:dyDescent="0.3">
      <c r="A10" s="24" t="s">
        <v>5</v>
      </c>
      <c r="B10" s="24" t="s">
        <v>6</v>
      </c>
      <c r="C10" s="24" t="s">
        <v>7</v>
      </c>
      <c r="D10" s="24" t="s">
        <v>11</v>
      </c>
      <c r="E10" s="24" t="s">
        <v>12</v>
      </c>
      <c r="F10" s="24" t="s">
        <v>8</v>
      </c>
      <c r="G10" s="24" t="s">
        <v>10</v>
      </c>
      <c r="H10" s="24" t="s">
        <v>93</v>
      </c>
      <c r="I10" s="19" t="s">
        <v>14</v>
      </c>
      <c r="J10" s="20" t="s">
        <v>15</v>
      </c>
      <c r="K10" s="21" t="s">
        <v>16</v>
      </c>
      <c r="L10" s="22" t="s">
        <v>17</v>
      </c>
      <c r="M10" s="23" t="s">
        <v>18</v>
      </c>
      <c r="N10" s="75" t="s">
        <v>19</v>
      </c>
      <c r="O10" s="25" t="s">
        <v>20</v>
      </c>
      <c r="P10" s="25" t="s">
        <v>21</v>
      </c>
      <c r="Q10" s="25" t="s">
        <v>22</v>
      </c>
      <c r="R10" s="25" t="s">
        <v>23</v>
      </c>
      <c r="S10" s="25" t="s">
        <v>91</v>
      </c>
      <c r="T10" s="26" t="s">
        <v>24</v>
      </c>
      <c r="U10" s="27" t="s">
        <v>25</v>
      </c>
      <c r="V10" s="27" t="s">
        <v>26</v>
      </c>
      <c r="W10" s="27" t="s">
        <v>27</v>
      </c>
      <c r="X10" s="27" t="s">
        <v>28</v>
      </c>
      <c r="Y10" s="27" t="s">
        <v>29</v>
      </c>
      <c r="Z10" s="27" t="s">
        <v>30</v>
      </c>
      <c r="AA10" s="27" t="s">
        <v>31</v>
      </c>
    </row>
    <row r="11" spans="1:32" ht="31.5" customHeight="1" thickTop="1" x14ac:dyDescent="0.25">
      <c r="A11" s="67" t="s">
        <v>51</v>
      </c>
      <c r="B11" s="15" t="s">
        <v>48</v>
      </c>
      <c r="C11" s="15"/>
      <c r="D11" s="15"/>
      <c r="E11" s="15"/>
      <c r="F11" s="15"/>
      <c r="G11" s="15"/>
      <c r="H11" s="15"/>
      <c r="I11" s="15" t="s">
        <v>92</v>
      </c>
      <c r="J11" s="15"/>
      <c r="K11" s="15"/>
      <c r="L11" s="15"/>
      <c r="M11" s="15"/>
      <c r="N11" s="28" t="s">
        <v>96</v>
      </c>
      <c r="O11" s="15"/>
      <c r="P11" s="15"/>
      <c r="Q11" s="15"/>
      <c r="R11" s="15"/>
      <c r="S11" s="15"/>
      <c r="T11" s="15"/>
      <c r="U11" s="15"/>
      <c r="V11" s="15"/>
      <c r="W11" s="15"/>
      <c r="X11" s="15"/>
      <c r="Y11" s="15"/>
      <c r="Z11" s="15"/>
      <c r="AA11" s="15"/>
    </row>
    <row r="12" spans="1:32" ht="15.75" x14ac:dyDescent="0.25">
      <c r="A12" s="65"/>
      <c r="B12" s="14" t="s">
        <v>48</v>
      </c>
      <c r="C12" s="14"/>
      <c r="D12" s="14"/>
      <c r="E12" s="14"/>
      <c r="F12" s="14"/>
      <c r="G12" s="14"/>
      <c r="H12" s="14"/>
      <c r="I12" s="15" t="s">
        <v>92</v>
      </c>
      <c r="J12" s="15"/>
      <c r="K12" s="15"/>
      <c r="L12" s="15"/>
      <c r="M12" s="15"/>
      <c r="N12" s="28" t="s">
        <v>96</v>
      </c>
      <c r="O12" s="14"/>
      <c r="P12" s="14"/>
      <c r="Q12" s="14"/>
      <c r="R12" s="14"/>
      <c r="S12" s="14"/>
      <c r="T12" s="14"/>
      <c r="U12" s="14"/>
      <c r="V12" s="14"/>
      <c r="W12" s="14"/>
      <c r="X12" s="14"/>
      <c r="Y12" s="14"/>
      <c r="Z12" s="14"/>
      <c r="AA12" s="14"/>
    </row>
    <row r="13" spans="1:32" ht="15.75" x14ac:dyDescent="0.25">
      <c r="A13" s="65"/>
      <c r="B13" s="14"/>
      <c r="C13" s="14"/>
      <c r="D13" s="14"/>
      <c r="E13" s="14"/>
      <c r="F13" s="14"/>
      <c r="G13" s="14"/>
      <c r="H13" s="14"/>
      <c r="I13" s="15"/>
      <c r="J13" s="15"/>
      <c r="K13" s="15"/>
      <c r="L13" s="15"/>
      <c r="M13" s="15"/>
      <c r="N13" s="28"/>
      <c r="O13" s="14"/>
      <c r="P13" s="14"/>
      <c r="Q13" s="14"/>
      <c r="R13" s="14"/>
      <c r="S13" s="14"/>
      <c r="T13" s="14"/>
      <c r="U13" s="14"/>
      <c r="V13" s="14"/>
      <c r="W13" s="14"/>
      <c r="X13" s="14"/>
      <c r="Y13" s="14"/>
      <c r="Z13" s="14"/>
      <c r="AA13" s="14"/>
    </row>
    <row r="14" spans="1:32" ht="15.75" x14ac:dyDescent="0.25">
      <c r="A14" s="65"/>
      <c r="B14" s="14"/>
      <c r="C14" s="14"/>
      <c r="D14" s="14"/>
      <c r="E14" s="14"/>
      <c r="F14" s="14"/>
      <c r="G14" s="14"/>
      <c r="H14" s="14"/>
      <c r="I14" s="15"/>
      <c r="J14" s="15"/>
      <c r="K14" s="15"/>
      <c r="L14" s="15"/>
      <c r="M14" s="15"/>
      <c r="N14" s="28"/>
      <c r="O14" s="14"/>
      <c r="P14" s="14"/>
      <c r="Q14" s="14"/>
      <c r="R14" s="14"/>
      <c r="S14" s="14"/>
      <c r="T14" s="14"/>
      <c r="U14" s="14"/>
      <c r="V14" s="14"/>
      <c r="W14" s="14"/>
      <c r="X14" s="14"/>
      <c r="Y14" s="14"/>
      <c r="Z14" s="14"/>
      <c r="AA14" s="14"/>
    </row>
    <row r="15" spans="1:32" ht="15.75" x14ac:dyDescent="0.25">
      <c r="A15" s="65"/>
      <c r="B15" s="14"/>
      <c r="C15" s="14"/>
      <c r="D15" s="14"/>
      <c r="E15" s="14"/>
      <c r="F15" s="14"/>
      <c r="G15" s="14"/>
      <c r="H15" s="14"/>
      <c r="I15" s="15" t="s">
        <v>33</v>
      </c>
      <c r="J15" s="15"/>
      <c r="K15" s="15"/>
      <c r="L15" s="15"/>
      <c r="M15" s="15"/>
      <c r="N15" s="28"/>
      <c r="O15" s="14"/>
      <c r="P15" s="14"/>
      <c r="Q15" s="14"/>
      <c r="R15" s="14"/>
      <c r="S15" s="14"/>
      <c r="T15" s="14"/>
      <c r="U15" s="14"/>
      <c r="V15" s="14"/>
      <c r="W15" s="14"/>
      <c r="X15" s="14"/>
      <c r="Y15" s="14"/>
      <c r="Z15" s="14"/>
      <c r="AA15" s="14"/>
    </row>
    <row r="16" spans="1:32" ht="15.75" x14ac:dyDescent="0.25">
      <c r="A16" s="65"/>
      <c r="B16" s="14"/>
      <c r="C16" s="14"/>
      <c r="D16" s="14"/>
      <c r="E16" s="14"/>
      <c r="F16" s="14"/>
      <c r="G16" s="14"/>
      <c r="H16" s="14"/>
      <c r="I16" s="15" t="s">
        <v>33</v>
      </c>
      <c r="J16" s="15"/>
      <c r="K16" s="15"/>
      <c r="L16" s="15"/>
      <c r="M16" s="15"/>
      <c r="N16" s="28"/>
      <c r="O16" s="14"/>
      <c r="P16" s="14"/>
      <c r="Q16" s="14"/>
      <c r="R16" s="14"/>
      <c r="S16" s="14"/>
      <c r="T16" s="14"/>
      <c r="U16" s="14"/>
      <c r="V16" s="14"/>
      <c r="W16" s="14"/>
      <c r="X16" s="14"/>
      <c r="Y16" s="14"/>
      <c r="Z16" s="14"/>
      <c r="AA16" s="14"/>
    </row>
    <row r="17" spans="1:27" ht="15.75" x14ac:dyDescent="0.25">
      <c r="A17" s="65"/>
      <c r="B17" s="14"/>
      <c r="C17" s="14"/>
      <c r="D17" s="14"/>
      <c r="E17" s="14"/>
      <c r="F17" s="14"/>
      <c r="G17" s="14"/>
      <c r="H17" s="14"/>
      <c r="I17" s="15" t="s">
        <v>33</v>
      </c>
      <c r="J17" s="15"/>
      <c r="K17" s="15"/>
      <c r="L17" s="15"/>
      <c r="M17" s="15"/>
      <c r="N17" s="28"/>
      <c r="O17" s="14"/>
      <c r="P17" s="14"/>
      <c r="Q17" s="14"/>
      <c r="R17" s="14"/>
      <c r="S17" s="14"/>
      <c r="T17" s="14"/>
      <c r="U17" s="14"/>
      <c r="V17" s="14"/>
      <c r="W17" s="14"/>
      <c r="X17" s="14"/>
      <c r="Y17" s="14"/>
      <c r="Z17" s="14"/>
      <c r="AA17" s="14"/>
    </row>
    <row r="18" spans="1:27" ht="15.75" x14ac:dyDescent="0.25">
      <c r="A18" s="65"/>
      <c r="B18" s="14"/>
      <c r="C18" s="14"/>
      <c r="D18" s="14"/>
      <c r="E18" s="14"/>
      <c r="F18" s="14"/>
      <c r="G18" s="14"/>
      <c r="H18" s="14"/>
      <c r="I18" s="15" t="s">
        <v>33</v>
      </c>
      <c r="J18" s="15"/>
      <c r="K18" s="15"/>
      <c r="L18" s="15"/>
      <c r="M18" s="15"/>
      <c r="N18" s="28"/>
      <c r="O18" s="14"/>
      <c r="P18" s="14"/>
      <c r="Q18" s="14"/>
      <c r="R18" s="14"/>
      <c r="S18" s="14"/>
      <c r="T18" s="14"/>
      <c r="U18" s="14"/>
      <c r="V18" s="14"/>
      <c r="W18" s="14"/>
      <c r="X18" s="14"/>
      <c r="Y18" s="14"/>
      <c r="Z18" s="14"/>
      <c r="AA18" s="14"/>
    </row>
    <row r="19" spans="1:27" ht="15.75" x14ac:dyDescent="0.25">
      <c r="A19" s="65"/>
      <c r="B19" s="14"/>
      <c r="C19" s="14"/>
      <c r="D19" s="14"/>
      <c r="E19" s="14"/>
      <c r="F19" s="14"/>
      <c r="G19" s="14"/>
      <c r="H19" s="14"/>
      <c r="I19" s="15"/>
      <c r="J19" s="15"/>
      <c r="K19" s="15"/>
      <c r="L19" s="15"/>
      <c r="M19" s="15"/>
      <c r="N19" s="28"/>
      <c r="O19" s="14"/>
      <c r="P19" s="14"/>
      <c r="Q19" s="14"/>
      <c r="R19" s="14"/>
      <c r="S19" s="14"/>
      <c r="T19" s="14"/>
      <c r="U19" s="14"/>
      <c r="V19" s="14"/>
      <c r="W19" s="14"/>
      <c r="X19" s="14"/>
      <c r="Y19" s="14"/>
      <c r="Z19" s="14"/>
      <c r="AA19" s="14"/>
    </row>
    <row r="20" spans="1:27" ht="15.6" customHeight="1" x14ac:dyDescent="0.25">
      <c r="A20" s="65"/>
      <c r="B20" s="14"/>
      <c r="C20" s="14"/>
      <c r="D20" s="14"/>
      <c r="E20" s="14"/>
      <c r="F20" s="14"/>
      <c r="G20" s="14"/>
      <c r="H20" s="14"/>
      <c r="I20" s="15"/>
      <c r="J20" s="15"/>
      <c r="K20" s="15"/>
      <c r="L20" s="15"/>
      <c r="M20" s="15"/>
      <c r="N20" s="28"/>
      <c r="O20" s="14"/>
      <c r="P20" s="14"/>
      <c r="Q20" s="14"/>
      <c r="R20" s="14"/>
      <c r="S20" s="14"/>
      <c r="T20" s="14"/>
      <c r="U20" s="14"/>
      <c r="V20" s="14"/>
      <c r="W20" s="14"/>
      <c r="X20" s="14"/>
      <c r="Y20" s="14"/>
      <c r="Z20" s="14"/>
      <c r="AA20" s="14"/>
    </row>
    <row r="21" spans="1:27" ht="15.6" customHeight="1" x14ac:dyDescent="0.25">
      <c r="A21" s="65"/>
      <c r="B21" s="14"/>
      <c r="C21" s="14"/>
      <c r="D21" s="14"/>
      <c r="E21" s="14"/>
      <c r="F21" s="14"/>
      <c r="G21" s="14"/>
      <c r="H21" s="14"/>
      <c r="I21" s="15"/>
      <c r="J21" s="15"/>
      <c r="K21" s="15"/>
      <c r="L21" s="15"/>
      <c r="M21" s="15"/>
      <c r="N21" s="28"/>
      <c r="O21" s="14"/>
      <c r="P21" s="14"/>
      <c r="Q21" s="14"/>
      <c r="R21" s="14"/>
      <c r="S21" s="14"/>
      <c r="T21" s="14"/>
      <c r="U21" s="14"/>
      <c r="V21" s="14"/>
      <c r="W21" s="14"/>
      <c r="X21" s="14"/>
      <c r="Y21" s="14"/>
      <c r="Z21" s="14"/>
      <c r="AA21" s="14"/>
    </row>
    <row r="22" spans="1:27" ht="15.6" customHeight="1" x14ac:dyDescent="0.25">
      <c r="A22" s="65"/>
      <c r="B22" s="14"/>
      <c r="C22" s="14"/>
      <c r="D22" s="14"/>
      <c r="E22" s="14"/>
      <c r="F22" s="14"/>
      <c r="G22" s="14"/>
      <c r="H22" s="14"/>
      <c r="I22" s="15"/>
      <c r="J22" s="15"/>
      <c r="K22" s="15"/>
      <c r="L22" s="15"/>
      <c r="M22" s="15"/>
      <c r="N22" s="28"/>
      <c r="O22" s="14"/>
      <c r="P22" s="14"/>
      <c r="Q22" s="14"/>
      <c r="R22" s="14"/>
      <c r="S22" s="14"/>
      <c r="T22" s="14"/>
      <c r="U22" s="14"/>
      <c r="V22" s="14"/>
      <c r="W22" s="14"/>
      <c r="X22" s="14"/>
      <c r="Y22" s="14"/>
      <c r="Z22" s="14"/>
      <c r="AA22" s="14"/>
    </row>
    <row r="23" spans="1:27" ht="15.6" customHeight="1" x14ac:dyDescent="0.25">
      <c r="A23" s="65"/>
      <c r="B23" s="14"/>
      <c r="C23" s="14"/>
      <c r="D23" s="14"/>
      <c r="E23" s="14"/>
      <c r="F23" s="14"/>
      <c r="G23" s="14"/>
      <c r="H23" s="14"/>
      <c r="I23" s="15"/>
      <c r="J23" s="15"/>
      <c r="K23" s="15"/>
      <c r="L23" s="15"/>
      <c r="M23" s="15"/>
      <c r="N23" s="28"/>
      <c r="O23" s="14"/>
      <c r="P23" s="14"/>
      <c r="Q23" s="14"/>
      <c r="R23" s="14"/>
      <c r="S23" s="14"/>
      <c r="T23" s="14"/>
      <c r="U23" s="14"/>
      <c r="V23" s="14"/>
      <c r="W23" s="14"/>
      <c r="X23" s="14"/>
      <c r="Y23" s="14"/>
      <c r="Z23" s="14"/>
      <c r="AA23" s="14"/>
    </row>
    <row r="24" spans="1:27" ht="15.6" customHeight="1" x14ac:dyDescent="0.25">
      <c r="A24" s="65"/>
      <c r="B24" s="14"/>
      <c r="C24" s="14"/>
      <c r="D24" s="14"/>
      <c r="E24" s="14"/>
      <c r="F24" s="14"/>
      <c r="G24" s="14"/>
      <c r="H24" s="14"/>
      <c r="I24" s="15"/>
      <c r="J24" s="15"/>
      <c r="K24" s="15"/>
      <c r="L24" s="15"/>
      <c r="M24" s="15"/>
      <c r="N24" s="28"/>
      <c r="O24" s="14"/>
      <c r="P24" s="14"/>
      <c r="Q24" s="14"/>
      <c r="R24" s="14"/>
      <c r="S24" s="14"/>
      <c r="T24" s="14"/>
      <c r="U24" s="14"/>
      <c r="V24" s="14"/>
      <c r="W24" s="14"/>
      <c r="X24" s="14"/>
      <c r="Y24" s="14"/>
      <c r="Z24" s="14"/>
      <c r="AA24" s="14"/>
    </row>
    <row r="25" spans="1:27" ht="15.6" customHeight="1" x14ac:dyDescent="0.25">
      <c r="A25" s="65"/>
      <c r="B25" s="14"/>
      <c r="C25" s="14"/>
      <c r="D25" s="14"/>
      <c r="E25" s="14"/>
      <c r="F25" s="14"/>
      <c r="G25" s="14"/>
      <c r="H25" s="14"/>
      <c r="I25" s="15"/>
      <c r="J25" s="15"/>
      <c r="K25" s="15"/>
      <c r="L25" s="15"/>
      <c r="M25" s="15"/>
      <c r="N25" s="28"/>
      <c r="O25" s="14"/>
      <c r="P25" s="14"/>
      <c r="Q25" s="14"/>
      <c r="R25" s="14"/>
      <c r="S25" s="14"/>
      <c r="T25" s="14"/>
      <c r="U25" s="14"/>
      <c r="V25" s="14"/>
      <c r="W25" s="14"/>
      <c r="X25" s="14"/>
      <c r="Y25" s="14"/>
      <c r="Z25" s="14"/>
      <c r="AA25" s="14"/>
    </row>
    <row r="26" spans="1:27" ht="15.75" x14ac:dyDescent="0.25">
      <c r="A26" s="64" t="s">
        <v>52</v>
      </c>
      <c r="B26" s="14" t="s">
        <v>49</v>
      </c>
      <c r="C26" s="14"/>
      <c r="D26" s="14"/>
      <c r="E26" s="14"/>
      <c r="F26" s="14"/>
      <c r="G26" s="14"/>
      <c r="H26" s="14"/>
      <c r="I26" s="15"/>
      <c r="J26" s="15"/>
      <c r="K26" s="15"/>
      <c r="L26" s="15"/>
      <c r="M26" s="15" t="s">
        <v>33</v>
      </c>
      <c r="N26" s="28"/>
      <c r="O26" s="14"/>
      <c r="P26" s="14"/>
      <c r="Q26" s="14"/>
      <c r="R26" s="14"/>
      <c r="S26" s="14"/>
      <c r="T26" s="14"/>
      <c r="U26" s="14"/>
      <c r="V26" s="14"/>
      <c r="W26" s="14"/>
      <c r="X26" s="14"/>
      <c r="Y26" s="14"/>
      <c r="Z26" s="14"/>
      <c r="AA26" s="14"/>
    </row>
    <row r="27" spans="1:27" ht="15.75" x14ac:dyDescent="0.25">
      <c r="A27" s="65"/>
      <c r="B27" s="14" t="s">
        <v>49</v>
      </c>
      <c r="C27" s="14"/>
      <c r="D27" s="14"/>
      <c r="E27" s="14"/>
      <c r="F27" s="14"/>
      <c r="G27" s="14"/>
      <c r="H27" s="14"/>
      <c r="I27" s="15"/>
      <c r="J27" s="15"/>
      <c r="K27" s="15"/>
      <c r="L27" s="15"/>
      <c r="M27" s="15" t="s">
        <v>33</v>
      </c>
      <c r="N27" s="28"/>
      <c r="O27" s="14"/>
      <c r="P27" s="14"/>
      <c r="Q27" s="14"/>
      <c r="R27" s="14"/>
      <c r="S27" s="14"/>
      <c r="T27" s="14"/>
      <c r="U27" s="14"/>
      <c r="V27" s="14"/>
      <c r="W27" s="14"/>
      <c r="X27" s="14"/>
      <c r="Y27" s="14"/>
      <c r="Z27" s="14"/>
      <c r="AA27" s="14"/>
    </row>
    <row r="28" spans="1:27" ht="15.75" x14ac:dyDescent="0.25">
      <c r="A28" s="65"/>
      <c r="B28" s="15" t="s">
        <v>49</v>
      </c>
      <c r="C28" s="15"/>
      <c r="D28" s="15"/>
      <c r="E28" s="15"/>
      <c r="F28" s="15"/>
      <c r="G28" s="15"/>
      <c r="H28" s="15"/>
      <c r="I28" s="15"/>
      <c r="J28" s="15"/>
      <c r="K28" s="15"/>
      <c r="L28" s="15"/>
      <c r="M28" s="15" t="s">
        <v>33</v>
      </c>
      <c r="N28" s="28"/>
      <c r="O28" s="15"/>
      <c r="P28" s="15"/>
      <c r="Q28" s="15"/>
      <c r="R28" s="15"/>
      <c r="S28" s="15"/>
      <c r="T28" s="15"/>
      <c r="U28" s="15"/>
      <c r="V28" s="15"/>
      <c r="W28" s="15"/>
      <c r="X28" s="15"/>
      <c r="Y28" s="15"/>
      <c r="Z28" s="15"/>
      <c r="AA28" s="15"/>
    </row>
    <row r="29" spans="1:27" ht="15.75" x14ac:dyDescent="0.25">
      <c r="A29" s="65"/>
      <c r="B29" s="15"/>
      <c r="C29" s="15"/>
      <c r="D29" s="15"/>
      <c r="E29" s="15"/>
      <c r="F29" s="15"/>
      <c r="G29" s="15"/>
      <c r="H29" s="15"/>
      <c r="I29" s="15"/>
      <c r="J29" s="15"/>
      <c r="K29" s="15"/>
      <c r="L29" s="15"/>
      <c r="M29" s="15"/>
      <c r="N29" s="28"/>
      <c r="O29" s="15"/>
      <c r="P29" s="15"/>
      <c r="Q29" s="15"/>
      <c r="R29" s="15"/>
      <c r="S29" s="15"/>
      <c r="T29" s="15"/>
      <c r="U29" s="15"/>
      <c r="V29" s="15"/>
      <c r="W29" s="15"/>
      <c r="X29" s="15"/>
      <c r="Y29" s="15"/>
      <c r="Z29" s="15"/>
      <c r="AA29" s="15"/>
    </row>
    <row r="30" spans="1:27" ht="15.75" x14ac:dyDescent="0.25">
      <c r="A30" s="65"/>
      <c r="B30" s="15"/>
      <c r="C30" s="15"/>
      <c r="D30" s="15"/>
      <c r="E30" s="15"/>
      <c r="F30" s="15"/>
      <c r="G30" s="15"/>
      <c r="H30" s="15"/>
      <c r="I30" s="15"/>
      <c r="J30" s="15"/>
      <c r="K30" s="15"/>
      <c r="L30" s="15"/>
      <c r="M30" s="15"/>
      <c r="N30" s="28"/>
      <c r="O30" s="15"/>
      <c r="P30" s="15"/>
      <c r="Q30" s="15"/>
      <c r="R30" s="15"/>
      <c r="S30" s="15"/>
      <c r="T30" s="15"/>
      <c r="U30" s="15"/>
      <c r="V30" s="15"/>
      <c r="W30" s="15"/>
      <c r="X30" s="15"/>
      <c r="Y30" s="15"/>
      <c r="Z30" s="15"/>
      <c r="AA30" s="15"/>
    </row>
    <row r="31" spans="1:27" ht="15.75" x14ac:dyDescent="0.25">
      <c r="A31" s="65"/>
      <c r="B31" s="15"/>
      <c r="C31" s="15"/>
      <c r="D31" s="15"/>
      <c r="E31" s="15"/>
      <c r="F31" s="15"/>
      <c r="G31" s="15"/>
      <c r="H31" s="15"/>
      <c r="I31" s="15"/>
      <c r="J31" s="15"/>
      <c r="K31" s="15"/>
      <c r="L31" s="15"/>
      <c r="M31" s="15"/>
      <c r="N31" s="28"/>
      <c r="O31" s="15"/>
      <c r="P31" s="15"/>
      <c r="Q31" s="15"/>
      <c r="R31" s="15"/>
      <c r="S31" s="15"/>
      <c r="T31" s="15"/>
      <c r="U31" s="15"/>
      <c r="V31" s="15"/>
      <c r="W31" s="15"/>
      <c r="X31" s="15"/>
      <c r="Y31" s="15"/>
      <c r="Z31" s="15"/>
      <c r="AA31" s="15"/>
    </row>
    <row r="32" spans="1:27" ht="15.75" x14ac:dyDescent="0.25">
      <c r="A32" s="65"/>
      <c r="B32" s="15"/>
      <c r="C32" s="15"/>
      <c r="D32" s="15"/>
      <c r="E32" s="15"/>
      <c r="F32" s="15"/>
      <c r="G32" s="15"/>
      <c r="H32" s="15"/>
      <c r="I32" s="15"/>
      <c r="J32" s="15"/>
      <c r="K32" s="15"/>
      <c r="L32" s="15"/>
      <c r="M32" s="15"/>
      <c r="N32" s="28"/>
      <c r="O32" s="15"/>
      <c r="P32" s="15"/>
      <c r="Q32" s="15"/>
      <c r="R32" s="15"/>
      <c r="S32" s="15"/>
      <c r="T32" s="15"/>
      <c r="U32" s="15"/>
      <c r="V32" s="15"/>
      <c r="W32" s="15"/>
      <c r="X32" s="15"/>
      <c r="Y32" s="15"/>
      <c r="Z32" s="15"/>
      <c r="AA32" s="15"/>
    </row>
    <row r="33" spans="1:27" ht="15.75" x14ac:dyDescent="0.25">
      <c r="A33" s="65"/>
      <c r="B33" s="15"/>
      <c r="C33" s="15"/>
      <c r="D33" s="15"/>
      <c r="E33" s="15"/>
      <c r="F33" s="15"/>
      <c r="G33" s="15"/>
      <c r="H33" s="15"/>
      <c r="I33" s="15"/>
      <c r="J33" s="15"/>
      <c r="K33" s="15"/>
      <c r="L33" s="15"/>
      <c r="M33" s="15"/>
      <c r="N33" s="28"/>
      <c r="O33" s="15"/>
      <c r="P33" s="15"/>
      <c r="Q33" s="15"/>
      <c r="R33" s="15"/>
      <c r="S33" s="15"/>
      <c r="T33" s="15"/>
      <c r="U33" s="15"/>
      <c r="V33" s="15"/>
      <c r="W33" s="15"/>
      <c r="X33" s="15"/>
      <c r="Y33" s="15"/>
      <c r="Z33" s="15"/>
      <c r="AA33" s="15"/>
    </row>
    <row r="34" spans="1:27" ht="15.6" customHeight="1" x14ac:dyDescent="0.25">
      <c r="A34" s="65"/>
      <c r="B34" s="15"/>
      <c r="C34" s="15"/>
      <c r="D34" s="15"/>
      <c r="E34" s="15"/>
      <c r="F34" s="15"/>
      <c r="G34" s="15"/>
      <c r="H34" s="15"/>
      <c r="I34" s="15"/>
      <c r="J34" s="15"/>
      <c r="K34" s="15"/>
      <c r="L34" s="15"/>
      <c r="M34" s="15"/>
      <c r="N34" s="28"/>
      <c r="O34" s="15"/>
      <c r="P34" s="15"/>
      <c r="Q34" s="15"/>
      <c r="R34" s="15"/>
      <c r="S34" s="15"/>
      <c r="T34" s="15"/>
      <c r="U34" s="15"/>
      <c r="V34" s="15"/>
      <c r="W34" s="15"/>
      <c r="X34" s="15"/>
      <c r="Y34" s="15"/>
      <c r="Z34" s="15"/>
      <c r="AA34" s="15"/>
    </row>
    <row r="35" spans="1:27" ht="15.6" customHeight="1" x14ac:dyDescent="0.25">
      <c r="A35" s="65"/>
      <c r="B35" s="15"/>
      <c r="C35" s="15"/>
      <c r="D35" s="15"/>
      <c r="E35" s="15"/>
      <c r="F35" s="15"/>
      <c r="G35" s="15"/>
      <c r="H35" s="15"/>
      <c r="I35" s="15"/>
      <c r="J35" s="15"/>
      <c r="K35" s="15"/>
      <c r="L35" s="15"/>
      <c r="M35" s="15"/>
      <c r="N35" s="28"/>
      <c r="O35" s="15"/>
      <c r="P35" s="15"/>
      <c r="Q35" s="15"/>
      <c r="R35" s="15"/>
      <c r="S35" s="15"/>
      <c r="T35" s="15"/>
      <c r="U35" s="15"/>
      <c r="V35" s="15"/>
      <c r="W35" s="15"/>
      <c r="X35" s="15"/>
      <c r="Y35" s="15"/>
      <c r="Z35" s="15"/>
      <c r="AA35" s="15"/>
    </row>
    <row r="36" spans="1:27" ht="15.6" customHeight="1" x14ac:dyDescent="0.25">
      <c r="A36" s="65"/>
      <c r="B36" s="15"/>
      <c r="C36" s="15"/>
      <c r="D36" s="15"/>
      <c r="E36" s="15"/>
      <c r="F36" s="15"/>
      <c r="G36" s="15"/>
      <c r="H36" s="15"/>
      <c r="I36" s="15"/>
      <c r="J36" s="15"/>
      <c r="K36" s="15"/>
      <c r="L36" s="15"/>
      <c r="M36" s="15"/>
      <c r="N36" s="28"/>
      <c r="O36" s="15"/>
      <c r="P36" s="15"/>
      <c r="Q36" s="15"/>
      <c r="R36" s="15"/>
      <c r="S36" s="15"/>
      <c r="T36" s="15"/>
      <c r="U36" s="15"/>
      <c r="V36" s="15"/>
      <c r="W36" s="15"/>
      <c r="X36" s="15"/>
      <c r="Y36" s="15"/>
      <c r="Z36" s="15"/>
      <c r="AA36" s="15"/>
    </row>
    <row r="37" spans="1:27" ht="15.6" customHeight="1" x14ac:dyDescent="0.25">
      <c r="A37" s="65"/>
      <c r="B37" s="15"/>
      <c r="C37" s="15"/>
      <c r="D37" s="15"/>
      <c r="E37" s="15"/>
      <c r="F37" s="15"/>
      <c r="G37" s="15"/>
      <c r="H37" s="15"/>
      <c r="I37" s="15"/>
      <c r="J37" s="15"/>
      <c r="K37" s="15"/>
      <c r="L37" s="15"/>
      <c r="M37" s="15"/>
      <c r="N37" s="28"/>
      <c r="O37" s="15"/>
      <c r="P37" s="15"/>
      <c r="Q37" s="15"/>
      <c r="R37" s="15"/>
      <c r="S37" s="15"/>
      <c r="T37" s="15"/>
      <c r="U37" s="15"/>
      <c r="V37" s="15"/>
      <c r="W37" s="15"/>
      <c r="X37" s="15"/>
      <c r="Y37" s="15"/>
      <c r="Z37" s="15"/>
      <c r="AA37" s="15"/>
    </row>
    <row r="38" spans="1:27" ht="15.6" customHeight="1" x14ac:dyDescent="0.25">
      <c r="A38" s="65"/>
      <c r="B38" s="15"/>
      <c r="C38" s="15"/>
      <c r="D38" s="15"/>
      <c r="E38" s="15"/>
      <c r="F38" s="15"/>
      <c r="G38" s="15"/>
      <c r="H38" s="15"/>
      <c r="I38" s="15"/>
      <c r="J38" s="15"/>
      <c r="K38" s="15"/>
      <c r="L38" s="15"/>
      <c r="M38" s="15"/>
      <c r="N38" s="28"/>
      <c r="O38" s="15"/>
      <c r="P38" s="15"/>
      <c r="Q38" s="15"/>
      <c r="R38" s="15"/>
      <c r="S38" s="15"/>
      <c r="T38" s="15"/>
      <c r="U38" s="15"/>
      <c r="V38" s="15"/>
      <c r="W38" s="15"/>
      <c r="X38" s="15"/>
      <c r="Y38" s="15"/>
      <c r="Z38" s="15"/>
      <c r="AA38" s="15"/>
    </row>
    <row r="39" spans="1:27" ht="15.6" customHeight="1" x14ac:dyDescent="0.25">
      <c r="A39" s="65"/>
      <c r="B39" s="15"/>
      <c r="C39" s="15"/>
      <c r="D39" s="15"/>
      <c r="E39" s="15"/>
      <c r="F39" s="15"/>
      <c r="G39" s="15"/>
      <c r="H39" s="15"/>
      <c r="I39" s="15"/>
      <c r="J39" s="15"/>
      <c r="K39" s="15"/>
      <c r="L39" s="15"/>
      <c r="M39" s="15"/>
      <c r="N39" s="28"/>
      <c r="O39" s="15"/>
      <c r="P39" s="15"/>
      <c r="Q39" s="15"/>
      <c r="R39" s="15"/>
      <c r="S39" s="15"/>
      <c r="T39" s="15"/>
      <c r="U39" s="15"/>
      <c r="V39" s="15"/>
      <c r="W39" s="15"/>
      <c r="X39" s="15"/>
      <c r="Y39" s="15"/>
      <c r="Z39" s="15"/>
      <c r="AA39" s="15"/>
    </row>
    <row r="40" spans="1:27" ht="15.6" customHeight="1" x14ac:dyDescent="0.25">
      <c r="A40" s="66"/>
      <c r="B40" s="15"/>
      <c r="C40" s="15"/>
      <c r="D40" s="15"/>
      <c r="E40" s="15"/>
      <c r="F40" s="15"/>
      <c r="G40" s="15"/>
      <c r="H40" s="15"/>
      <c r="I40" s="15"/>
      <c r="J40" s="15"/>
      <c r="K40" s="15"/>
      <c r="L40" s="15"/>
      <c r="M40" s="15"/>
      <c r="N40" s="28"/>
      <c r="O40" s="15"/>
      <c r="P40" s="15"/>
      <c r="Q40" s="15"/>
      <c r="R40" s="15"/>
      <c r="S40" s="15"/>
      <c r="T40" s="15"/>
      <c r="U40" s="15"/>
      <c r="V40" s="15"/>
      <c r="W40" s="15"/>
      <c r="X40" s="15"/>
      <c r="Y40" s="15"/>
      <c r="Z40" s="15"/>
      <c r="AA40" s="15"/>
    </row>
    <row r="41" spans="1:27" ht="15.75" x14ac:dyDescent="0.25">
      <c r="A41" s="64" t="s">
        <v>53</v>
      </c>
      <c r="B41" s="14" t="s">
        <v>50</v>
      </c>
      <c r="C41" s="14"/>
      <c r="D41" s="14"/>
      <c r="E41" s="14"/>
      <c r="F41" s="14"/>
      <c r="G41" s="14"/>
      <c r="H41" s="14"/>
      <c r="I41" s="15" t="s">
        <v>33</v>
      </c>
      <c r="J41" s="15"/>
      <c r="K41" s="15"/>
      <c r="L41" s="15"/>
      <c r="M41" s="15"/>
      <c r="N41" s="28"/>
      <c r="O41" s="14"/>
      <c r="P41" s="14"/>
      <c r="Q41" s="14"/>
      <c r="R41" s="14"/>
      <c r="S41" s="14"/>
      <c r="T41" s="14"/>
      <c r="U41" s="14"/>
      <c r="V41" s="14"/>
      <c r="W41" s="14"/>
      <c r="X41" s="14"/>
      <c r="Y41" s="14"/>
      <c r="Z41" s="14"/>
      <c r="AA41" s="14"/>
    </row>
    <row r="42" spans="1:27" ht="15.75" x14ac:dyDescent="0.25">
      <c r="A42" s="65"/>
      <c r="B42" s="14" t="s">
        <v>50</v>
      </c>
      <c r="C42" s="14"/>
      <c r="D42" s="14"/>
      <c r="E42" s="14"/>
      <c r="F42" s="14"/>
      <c r="G42" s="14"/>
      <c r="H42" s="14"/>
      <c r="I42" s="15" t="s">
        <v>33</v>
      </c>
      <c r="J42" s="15"/>
      <c r="K42" s="15"/>
      <c r="L42" s="15"/>
      <c r="M42" s="15"/>
      <c r="N42" s="28"/>
      <c r="O42" s="14"/>
      <c r="P42" s="14"/>
      <c r="Q42" s="14"/>
      <c r="R42" s="14"/>
      <c r="S42" s="14"/>
      <c r="T42" s="14"/>
      <c r="U42" s="14"/>
      <c r="V42" s="14"/>
      <c r="W42" s="14"/>
      <c r="X42" s="14"/>
      <c r="Y42" s="14"/>
      <c r="Z42" s="14"/>
      <c r="AA42" s="14"/>
    </row>
    <row r="43" spans="1:27" ht="15.75" x14ac:dyDescent="0.25">
      <c r="A43" s="65"/>
      <c r="B43" s="14" t="s">
        <v>50</v>
      </c>
      <c r="C43" s="14"/>
      <c r="D43" s="14"/>
      <c r="E43" s="14"/>
      <c r="F43" s="14"/>
      <c r="G43" s="14"/>
      <c r="H43" s="14"/>
      <c r="I43" s="15" t="s">
        <v>33</v>
      </c>
      <c r="J43" s="15"/>
      <c r="K43" s="15"/>
      <c r="L43" s="15"/>
      <c r="M43" s="15"/>
      <c r="N43" s="28"/>
      <c r="O43" s="14"/>
      <c r="P43" s="14"/>
      <c r="Q43" s="14"/>
      <c r="R43" s="14"/>
      <c r="S43" s="14"/>
      <c r="T43" s="14"/>
      <c r="U43" s="14"/>
      <c r="V43" s="14"/>
      <c r="W43" s="14"/>
      <c r="X43" s="14"/>
      <c r="Y43" s="14"/>
      <c r="Z43" s="14"/>
      <c r="AA43" s="14"/>
    </row>
    <row r="44" spans="1:27" ht="15.75" x14ac:dyDescent="0.25">
      <c r="A44" s="65"/>
      <c r="B44" s="14"/>
      <c r="C44" s="15"/>
      <c r="D44" s="15"/>
      <c r="E44" s="15"/>
      <c r="F44" s="15"/>
      <c r="G44" s="15"/>
      <c r="H44" s="15"/>
      <c r="I44" s="15"/>
      <c r="J44" s="15"/>
      <c r="K44" s="15"/>
      <c r="L44" s="15"/>
      <c r="M44" s="15"/>
      <c r="N44" s="28"/>
      <c r="O44" s="15"/>
      <c r="P44" s="15"/>
      <c r="Q44" s="15"/>
      <c r="R44" s="15"/>
      <c r="S44" s="15"/>
      <c r="T44" s="15"/>
      <c r="U44" s="15"/>
      <c r="V44" s="15"/>
      <c r="W44" s="15"/>
      <c r="X44" s="15"/>
      <c r="Y44" s="15"/>
      <c r="Z44" s="15"/>
      <c r="AA44" s="15"/>
    </row>
    <row r="45" spans="1:27" ht="15.75" x14ac:dyDescent="0.25">
      <c r="A45" s="65"/>
      <c r="B45" s="14"/>
      <c r="C45" s="15"/>
      <c r="D45" s="15"/>
      <c r="E45" s="15"/>
      <c r="F45" s="15"/>
      <c r="G45" s="15"/>
      <c r="H45" s="15"/>
      <c r="I45" s="15"/>
      <c r="J45" s="15"/>
      <c r="K45" s="15"/>
      <c r="L45" s="15"/>
      <c r="M45" s="15"/>
      <c r="N45" s="28"/>
      <c r="O45" s="15"/>
      <c r="P45" s="15"/>
      <c r="Q45" s="15"/>
      <c r="R45" s="15"/>
      <c r="S45" s="15"/>
      <c r="T45" s="15"/>
      <c r="U45" s="15"/>
      <c r="V45" s="15"/>
      <c r="W45" s="15"/>
      <c r="X45" s="15"/>
      <c r="Y45" s="15"/>
      <c r="Z45" s="15"/>
      <c r="AA45" s="15"/>
    </row>
    <row r="46" spans="1:27" ht="15.75" x14ac:dyDescent="0.25">
      <c r="A46" s="65"/>
      <c r="B46" s="14"/>
      <c r="C46" s="15"/>
      <c r="D46" s="15"/>
      <c r="E46" s="15"/>
      <c r="F46" s="15"/>
      <c r="G46" s="15"/>
      <c r="H46" s="15"/>
      <c r="I46" s="15"/>
      <c r="J46" s="15"/>
      <c r="K46" s="15"/>
      <c r="L46" s="15"/>
      <c r="M46" s="15"/>
      <c r="N46" s="28"/>
      <c r="O46" s="15"/>
      <c r="P46" s="15"/>
      <c r="Q46" s="15"/>
      <c r="R46" s="15"/>
      <c r="S46" s="15"/>
      <c r="T46" s="15"/>
      <c r="U46" s="15"/>
      <c r="V46" s="15"/>
      <c r="W46" s="15"/>
      <c r="X46" s="15"/>
      <c r="Y46" s="15"/>
      <c r="Z46" s="15"/>
      <c r="AA46" s="15"/>
    </row>
    <row r="47" spans="1:27" ht="15.75" x14ac:dyDescent="0.25">
      <c r="A47" s="65"/>
      <c r="B47" s="14"/>
      <c r="C47" s="15"/>
      <c r="D47" s="15"/>
      <c r="E47" s="15"/>
      <c r="F47" s="15"/>
      <c r="G47" s="15"/>
      <c r="H47" s="15"/>
      <c r="I47" s="15"/>
      <c r="J47" s="15"/>
      <c r="K47" s="15"/>
      <c r="L47" s="15"/>
      <c r="M47" s="15"/>
      <c r="N47" s="28"/>
      <c r="O47" s="15"/>
      <c r="P47" s="15"/>
      <c r="Q47" s="15"/>
      <c r="R47" s="15"/>
      <c r="S47" s="15"/>
      <c r="T47" s="15"/>
      <c r="U47" s="15"/>
      <c r="V47" s="15"/>
      <c r="W47" s="15"/>
      <c r="X47" s="15"/>
      <c r="Y47" s="15"/>
      <c r="Z47" s="15"/>
      <c r="AA47" s="15"/>
    </row>
    <row r="48" spans="1:27" ht="15.75" x14ac:dyDescent="0.25">
      <c r="A48" s="65"/>
      <c r="B48" s="14"/>
      <c r="C48" s="15"/>
      <c r="D48" s="15"/>
      <c r="E48" s="15"/>
      <c r="F48" s="15"/>
      <c r="G48" s="15"/>
      <c r="H48" s="15"/>
      <c r="I48" s="15"/>
      <c r="J48" s="15"/>
      <c r="K48" s="15"/>
      <c r="L48" s="15"/>
      <c r="M48" s="15"/>
      <c r="N48" s="28"/>
      <c r="O48" s="15"/>
      <c r="P48" s="15"/>
      <c r="Q48" s="15"/>
      <c r="R48" s="15"/>
      <c r="S48" s="15"/>
      <c r="T48" s="15"/>
      <c r="U48" s="15"/>
      <c r="V48" s="15"/>
      <c r="W48" s="15"/>
      <c r="X48" s="15"/>
      <c r="Y48" s="15"/>
      <c r="Z48" s="15"/>
      <c r="AA48" s="15"/>
    </row>
    <row r="49" spans="1:27" ht="15.75" x14ac:dyDescent="0.25">
      <c r="A49" s="65"/>
      <c r="B49" s="14" t="s">
        <v>50</v>
      </c>
      <c r="C49" s="15"/>
      <c r="D49" s="15"/>
      <c r="E49" s="15"/>
      <c r="F49" s="15"/>
      <c r="G49" s="15"/>
      <c r="H49" s="15"/>
      <c r="I49" s="15"/>
      <c r="J49" s="15" t="s">
        <v>33</v>
      </c>
      <c r="K49" s="15"/>
      <c r="L49" s="15"/>
      <c r="M49" s="15"/>
      <c r="N49" s="28"/>
      <c r="O49" s="15"/>
      <c r="P49" s="15"/>
      <c r="Q49" s="15"/>
      <c r="R49" s="15"/>
      <c r="S49" s="15"/>
      <c r="T49" s="15"/>
      <c r="U49" s="15"/>
      <c r="V49" s="15"/>
      <c r="W49" s="15"/>
      <c r="X49" s="15"/>
      <c r="Y49" s="15"/>
      <c r="Z49" s="15"/>
      <c r="AA49" s="15"/>
    </row>
    <row r="50" spans="1:27" ht="15.6" customHeight="1" x14ac:dyDescent="0.25">
      <c r="A50" s="65"/>
      <c r="B50" s="14"/>
      <c r="C50" s="15"/>
      <c r="D50" s="15"/>
      <c r="E50" s="15"/>
      <c r="F50" s="15"/>
      <c r="G50" s="15"/>
      <c r="H50" s="15"/>
      <c r="I50" s="15"/>
      <c r="J50" s="15"/>
      <c r="K50" s="15"/>
      <c r="L50" s="15"/>
      <c r="M50" s="15"/>
      <c r="N50" s="28"/>
      <c r="O50" s="15"/>
      <c r="P50" s="15"/>
      <c r="Q50" s="15"/>
      <c r="R50" s="15"/>
      <c r="S50" s="15"/>
      <c r="T50" s="15"/>
      <c r="U50" s="15"/>
      <c r="V50" s="15"/>
      <c r="W50" s="15"/>
      <c r="X50" s="15"/>
      <c r="Y50" s="15"/>
      <c r="Z50" s="15"/>
      <c r="AA50" s="15"/>
    </row>
    <row r="51" spans="1:27" ht="15.6" customHeight="1" x14ac:dyDescent="0.25">
      <c r="A51" s="65"/>
      <c r="B51" s="14"/>
      <c r="C51" s="15"/>
      <c r="D51" s="15"/>
      <c r="E51" s="15"/>
      <c r="F51" s="15"/>
      <c r="G51" s="15"/>
      <c r="H51" s="15"/>
      <c r="I51" s="15"/>
      <c r="J51" s="15"/>
      <c r="K51" s="15"/>
      <c r="L51" s="15"/>
      <c r="M51" s="15"/>
      <c r="N51" s="28"/>
      <c r="O51" s="15"/>
      <c r="P51" s="15"/>
      <c r="Q51" s="15"/>
      <c r="R51" s="15"/>
      <c r="S51" s="15"/>
      <c r="T51" s="15"/>
      <c r="U51" s="15"/>
      <c r="V51" s="15"/>
      <c r="W51" s="15"/>
      <c r="X51" s="15"/>
      <c r="Y51" s="15"/>
      <c r="Z51" s="15"/>
      <c r="AA51" s="15"/>
    </row>
    <row r="52" spans="1:27" ht="15.6" customHeight="1" x14ac:dyDescent="0.25">
      <c r="A52" s="65"/>
      <c r="B52" s="14"/>
      <c r="C52" s="15"/>
      <c r="D52" s="15"/>
      <c r="E52" s="15"/>
      <c r="F52" s="15"/>
      <c r="G52" s="15"/>
      <c r="H52" s="15"/>
      <c r="I52" s="15"/>
      <c r="J52" s="15"/>
      <c r="K52" s="15"/>
      <c r="L52" s="15"/>
      <c r="M52" s="15"/>
      <c r="N52" s="28"/>
      <c r="O52" s="15"/>
      <c r="P52" s="15"/>
      <c r="Q52" s="15"/>
      <c r="R52" s="15"/>
      <c r="S52" s="15"/>
      <c r="T52" s="15"/>
      <c r="U52" s="15"/>
      <c r="V52" s="15"/>
      <c r="W52" s="15"/>
      <c r="X52" s="15"/>
      <c r="Y52" s="15"/>
      <c r="Z52" s="15"/>
      <c r="AA52" s="15"/>
    </row>
    <row r="53" spans="1:27" ht="15.6" customHeight="1" x14ac:dyDescent="0.25">
      <c r="A53" s="65"/>
      <c r="B53" s="14"/>
      <c r="C53" s="15"/>
      <c r="D53" s="15"/>
      <c r="E53" s="15"/>
      <c r="F53" s="15"/>
      <c r="G53" s="15"/>
      <c r="H53" s="15"/>
      <c r="I53" s="15"/>
      <c r="J53" s="15"/>
      <c r="K53" s="15"/>
      <c r="L53" s="15"/>
      <c r="M53" s="15"/>
      <c r="N53" s="28"/>
      <c r="O53" s="15"/>
      <c r="P53" s="15"/>
      <c r="Q53" s="15"/>
      <c r="R53" s="15"/>
      <c r="S53" s="15"/>
      <c r="T53" s="15"/>
      <c r="U53" s="15"/>
      <c r="V53" s="15"/>
      <c r="W53" s="15"/>
      <c r="X53" s="15"/>
      <c r="Y53" s="15"/>
      <c r="Z53" s="15"/>
      <c r="AA53" s="15"/>
    </row>
    <row r="54" spans="1:27" ht="15.6" customHeight="1" x14ac:dyDescent="0.25">
      <c r="A54" s="65"/>
      <c r="B54" s="14"/>
      <c r="C54" s="15"/>
      <c r="D54" s="15"/>
      <c r="E54" s="15"/>
      <c r="F54" s="15"/>
      <c r="G54" s="15"/>
      <c r="H54" s="15"/>
      <c r="I54" s="15"/>
      <c r="J54" s="15"/>
      <c r="K54" s="15"/>
      <c r="L54" s="15"/>
      <c r="M54" s="15"/>
      <c r="N54" s="28"/>
      <c r="O54" s="15"/>
      <c r="P54" s="15"/>
      <c r="Q54" s="15"/>
      <c r="R54" s="15"/>
      <c r="S54" s="15"/>
      <c r="T54" s="15"/>
      <c r="U54" s="15"/>
      <c r="V54" s="15"/>
      <c r="W54" s="15"/>
      <c r="X54" s="15"/>
      <c r="Y54" s="15"/>
      <c r="Z54" s="15"/>
      <c r="AA54" s="15"/>
    </row>
    <row r="55" spans="1:27" ht="15.6" customHeight="1" x14ac:dyDescent="0.25">
      <c r="A55" s="66"/>
      <c r="B55" s="14"/>
      <c r="C55" s="15"/>
      <c r="D55" s="15"/>
      <c r="E55" s="15"/>
      <c r="F55" s="15"/>
      <c r="G55" s="15"/>
      <c r="H55" s="15"/>
      <c r="I55" s="15"/>
      <c r="J55" s="15"/>
      <c r="K55" s="15"/>
      <c r="L55" s="15"/>
      <c r="M55" s="15"/>
      <c r="N55" s="28"/>
      <c r="O55" s="15"/>
      <c r="P55" s="15"/>
      <c r="Q55" s="15"/>
      <c r="R55" s="15"/>
      <c r="S55" s="15"/>
      <c r="T55" s="15"/>
      <c r="U55" s="15"/>
      <c r="V55" s="15"/>
      <c r="W55" s="15"/>
      <c r="X55" s="15"/>
      <c r="Y55" s="15"/>
      <c r="Z55" s="15"/>
      <c r="AA55" s="15"/>
    </row>
    <row r="56" spans="1:27" ht="15.75" x14ac:dyDescent="0.25">
      <c r="A56" s="64" t="s">
        <v>54</v>
      </c>
      <c r="B56" s="14" t="s">
        <v>55</v>
      </c>
      <c r="C56" s="14"/>
      <c r="D56" s="14"/>
      <c r="E56" s="14"/>
      <c r="F56" s="14"/>
      <c r="G56" s="14"/>
      <c r="H56" s="14"/>
      <c r="I56" s="15"/>
      <c r="J56" s="15" t="s">
        <v>33</v>
      </c>
      <c r="K56" s="15"/>
      <c r="L56" s="15"/>
      <c r="M56" s="15"/>
      <c r="N56" s="28"/>
      <c r="O56" s="14"/>
      <c r="P56" s="14"/>
      <c r="Q56" s="14"/>
      <c r="R56" s="14"/>
      <c r="S56" s="14"/>
      <c r="T56" s="14"/>
      <c r="U56" s="14"/>
      <c r="V56" s="14"/>
      <c r="W56" s="14"/>
      <c r="X56" s="14"/>
      <c r="Y56" s="14"/>
      <c r="Z56" s="14"/>
      <c r="AA56" s="14"/>
    </row>
    <row r="57" spans="1:27" ht="15.75" x14ac:dyDescent="0.25">
      <c r="A57" s="65"/>
      <c r="B57" s="14" t="s">
        <v>55</v>
      </c>
      <c r="C57" s="14"/>
      <c r="D57" s="14"/>
      <c r="E57" s="14"/>
      <c r="F57" s="14"/>
      <c r="G57" s="14"/>
      <c r="H57" s="14"/>
      <c r="I57" s="15"/>
      <c r="J57" s="15" t="s">
        <v>33</v>
      </c>
      <c r="K57" s="15"/>
      <c r="L57" s="15"/>
      <c r="M57" s="15"/>
      <c r="N57" s="28"/>
      <c r="O57" s="14"/>
      <c r="P57" s="14"/>
      <c r="Q57" s="14"/>
      <c r="R57" s="14"/>
      <c r="S57" s="14"/>
      <c r="T57" s="14"/>
      <c r="U57" s="14"/>
      <c r="V57" s="14"/>
      <c r="W57" s="14"/>
      <c r="X57" s="14"/>
      <c r="Y57" s="14"/>
      <c r="Z57" s="14"/>
      <c r="AA57" s="14"/>
    </row>
    <row r="58" spans="1:27" ht="15.75" x14ac:dyDescent="0.25">
      <c r="A58" s="65"/>
      <c r="B58" s="14"/>
      <c r="C58" s="14"/>
      <c r="D58" s="14"/>
      <c r="E58" s="14"/>
      <c r="F58" s="14"/>
      <c r="G58" s="14"/>
      <c r="H58" s="14"/>
      <c r="I58" s="15"/>
      <c r="J58" s="15"/>
      <c r="K58" s="15"/>
      <c r="L58" s="15"/>
      <c r="M58" s="15"/>
      <c r="N58" s="28"/>
      <c r="O58" s="14"/>
      <c r="P58" s="14"/>
      <c r="Q58" s="14"/>
      <c r="R58" s="14"/>
      <c r="S58" s="14"/>
      <c r="T58" s="14"/>
      <c r="U58" s="14"/>
      <c r="V58" s="14"/>
      <c r="W58" s="14"/>
      <c r="X58" s="14"/>
      <c r="Y58" s="14"/>
      <c r="Z58" s="14"/>
      <c r="AA58" s="14"/>
    </row>
    <row r="59" spans="1:27" ht="15.75" x14ac:dyDescent="0.25">
      <c r="A59" s="65"/>
      <c r="B59" s="14"/>
      <c r="C59" s="14"/>
      <c r="D59" s="14"/>
      <c r="E59" s="14"/>
      <c r="F59" s="14"/>
      <c r="G59" s="14"/>
      <c r="H59" s="14"/>
      <c r="I59" s="15"/>
      <c r="J59" s="15"/>
      <c r="K59" s="15"/>
      <c r="L59" s="15"/>
      <c r="M59" s="15"/>
      <c r="N59" s="28"/>
      <c r="O59" s="14"/>
      <c r="P59" s="14"/>
      <c r="Q59" s="14"/>
      <c r="R59" s="14"/>
      <c r="S59" s="14"/>
      <c r="T59" s="14"/>
      <c r="U59" s="14"/>
      <c r="V59" s="14"/>
      <c r="W59" s="14"/>
      <c r="X59" s="14"/>
      <c r="Y59" s="14"/>
      <c r="Z59" s="14"/>
      <c r="AA59" s="14"/>
    </row>
    <row r="60" spans="1:27" ht="15.75" x14ac:dyDescent="0.25">
      <c r="A60" s="65"/>
      <c r="B60" s="14"/>
      <c r="C60" s="14"/>
      <c r="D60" s="14"/>
      <c r="E60" s="14"/>
      <c r="F60" s="14"/>
      <c r="G60" s="14"/>
      <c r="H60" s="14"/>
      <c r="I60" s="15"/>
      <c r="J60" s="15"/>
      <c r="K60" s="15"/>
      <c r="L60" s="15"/>
      <c r="M60" s="15"/>
      <c r="N60" s="28"/>
      <c r="O60" s="14"/>
      <c r="P60" s="14"/>
      <c r="Q60" s="14"/>
      <c r="R60" s="14"/>
      <c r="S60" s="14"/>
      <c r="T60" s="14"/>
      <c r="U60" s="14"/>
      <c r="V60" s="14"/>
      <c r="W60" s="14"/>
      <c r="X60" s="14"/>
      <c r="Y60" s="14"/>
      <c r="Z60" s="14"/>
      <c r="AA60" s="14"/>
    </row>
    <row r="61" spans="1:27" ht="15.75" x14ac:dyDescent="0.25">
      <c r="A61" s="65"/>
      <c r="B61" s="14"/>
      <c r="C61" s="14"/>
      <c r="D61" s="14"/>
      <c r="E61" s="14"/>
      <c r="F61" s="14"/>
      <c r="G61" s="14"/>
      <c r="H61" s="14"/>
      <c r="I61" s="15"/>
      <c r="J61" s="15"/>
      <c r="K61" s="15"/>
      <c r="L61" s="15"/>
      <c r="M61" s="15"/>
      <c r="N61" s="28"/>
      <c r="O61" s="14"/>
      <c r="P61" s="14"/>
      <c r="Q61" s="14"/>
      <c r="R61" s="14"/>
      <c r="S61" s="14"/>
      <c r="T61" s="14"/>
      <c r="U61" s="14"/>
      <c r="V61" s="14"/>
      <c r="W61" s="14"/>
      <c r="X61" s="14"/>
      <c r="Y61" s="14"/>
      <c r="Z61" s="14"/>
      <c r="AA61" s="14"/>
    </row>
    <row r="62" spans="1:27" ht="15.75" x14ac:dyDescent="0.25">
      <c r="A62" s="65"/>
      <c r="B62" s="14"/>
      <c r="C62" s="14"/>
      <c r="D62" s="14"/>
      <c r="E62" s="14"/>
      <c r="F62" s="14"/>
      <c r="G62" s="14"/>
      <c r="H62" s="14"/>
      <c r="I62" s="15"/>
      <c r="J62" s="15"/>
      <c r="K62" s="15"/>
      <c r="L62" s="15"/>
      <c r="M62" s="15"/>
      <c r="N62" s="28"/>
      <c r="O62" s="14"/>
      <c r="P62" s="14"/>
      <c r="Q62" s="14"/>
      <c r="R62" s="14"/>
      <c r="S62" s="14"/>
      <c r="T62" s="14"/>
      <c r="U62" s="14"/>
      <c r="V62" s="14"/>
      <c r="W62" s="14"/>
      <c r="X62" s="14"/>
      <c r="Y62" s="14"/>
      <c r="Z62" s="14"/>
      <c r="AA62" s="14"/>
    </row>
    <row r="63" spans="1:27" ht="15.75" x14ac:dyDescent="0.25">
      <c r="A63" s="65"/>
      <c r="B63" s="14" t="s">
        <v>55</v>
      </c>
      <c r="C63" s="14"/>
      <c r="D63" s="14"/>
      <c r="E63" s="14"/>
      <c r="F63" s="14"/>
      <c r="G63" s="14"/>
      <c r="H63" s="14"/>
      <c r="I63" s="15"/>
      <c r="J63" s="15"/>
      <c r="K63" s="15" t="s">
        <v>33</v>
      </c>
      <c r="L63" s="15"/>
      <c r="M63" s="15"/>
      <c r="N63" s="28"/>
      <c r="O63" s="14"/>
      <c r="P63" s="14"/>
      <c r="Q63" s="14"/>
      <c r="R63" s="14"/>
      <c r="S63" s="14"/>
      <c r="T63" s="14"/>
      <c r="U63" s="14"/>
      <c r="V63" s="14"/>
      <c r="W63" s="14"/>
      <c r="X63" s="14"/>
      <c r="Y63" s="14"/>
      <c r="Z63" s="14"/>
      <c r="AA63" s="14"/>
    </row>
    <row r="64" spans="1:27" ht="15.75" x14ac:dyDescent="0.25">
      <c r="A64" s="65"/>
      <c r="B64" s="15" t="s">
        <v>55</v>
      </c>
      <c r="C64" s="15"/>
      <c r="D64" s="15"/>
      <c r="E64" s="15"/>
      <c r="F64" s="15"/>
      <c r="G64" s="15"/>
      <c r="H64" s="15"/>
      <c r="I64" s="15"/>
      <c r="J64" s="15"/>
      <c r="K64" s="15"/>
      <c r="L64" s="15" t="s">
        <v>33</v>
      </c>
      <c r="M64" s="15"/>
      <c r="N64" s="28"/>
      <c r="O64" s="15"/>
      <c r="P64" s="15"/>
      <c r="Q64" s="15"/>
      <c r="R64" s="15"/>
      <c r="S64" s="15"/>
      <c r="T64" s="15"/>
      <c r="U64" s="15"/>
      <c r="V64" s="15"/>
      <c r="W64" s="15"/>
      <c r="X64" s="15"/>
      <c r="Y64" s="15"/>
      <c r="Z64" s="15"/>
      <c r="AA64" s="15"/>
    </row>
    <row r="65" spans="1:27" ht="15.6" customHeight="1" x14ac:dyDescent="0.25">
      <c r="A65" s="65"/>
      <c r="B65" s="15"/>
      <c r="C65" s="15"/>
      <c r="D65" s="15"/>
      <c r="E65" s="15"/>
      <c r="F65" s="15"/>
      <c r="G65" s="15"/>
      <c r="H65" s="15"/>
      <c r="I65" s="15"/>
      <c r="J65" s="15"/>
      <c r="K65" s="15"/>
      <c r="L65" s="15"/>
      <c r="M65" s="15"/>
      <c r="N65" s="28"/>
      <c r="O65" s="15"/>
      <c r="P65" s="15"/>
      <c r="Q65" s="15"/>
      <c r="R65" s="15"/>
      <c r="S65" s="15"/>
      <c r="T65" s="15"/>
      <c r="U65" s="15"/>
      <c r="V65" s="15"/>
      <c r="W65" s="15"/>
      <c r="X65" s="15"/>
      <c r="Y65" s="15"/>
      <c r="Z65" s="15"/>
      <c r="AA65" s="15"/>
    </row>
    <row r="66" spans="1:27" ht="15.6" customHeight="1" x14ac:dyDescent="0.25">
      <c r="A66" s="65"/>
      <c r="B66" s="15"/>
      <c r="C66" s="15"/>
      <c r="D66" s="15"/>
      <c r="E66" s="15"/>
      <c r="F66" s="15"/>
      <c r="G66" s="15"/>
      <c r="H66" s="15"/>
      <c r="I66" s="15"/>
      <c r="J66" s="15"/>
      <c r="K66" s="15"/>
      <c r="L66" s="15"/>
      <c r="M66" s="15"/>
      <c r="N66" s="28"/>
      <c r="O66" s="15"/>
      <c r="P66" s="15"/>
      <c r="Q66" s="15"/>
      <c r="R66" s="15"/>
      <c r="S66" s="15"/>
      <c r="T66" s="15"/>
      <c r="U66" s="15"/>
      <c r="V66" s="15"/>
      <c r="W66" s="15"/>
      <c r="X66" s="15"/>
      <c r="Y66" s="15"/>
      <c r="Z66" s="15"/>
      <c r="AA66" s="15"/>
    </row>
    <row r="67" spans="1:27" ht="15.6" customHeight="1" x14ac:dyDescent="0.25">
      <c r="A67" s="65"/>
      <c r="B67" s="15"/>
      <c r="C67" s="15"/>
      <c r="D67" s="15"/>
      <c r="E67" s="15"/>
      <c r="F67" s="15"/>
      <c r="G67" s="15"/>
      <c r="H67" s="15"/>
      <c r="I67" s="15"/>
      <c r="J67" s="15"/>
      <c r="K67" s="15"/>
      <c r="L67" s="15"/>
      <c r="M67" s="15"/>
      <c r="N67" s="28"/>
      <c r="O67" s="15"/>
      <c r="P67" s="15"/>
      <c r="Q67" s="15"/>
      <c r="R67" s="15"/>
      <c r="S67" s="15"/>
      <c r="T67" s="15"/>
      <c r="U67" s="15"/>
      <c r="V67" s="15"/>
      <c r="W67" s="15"/>
      <c r="X67" s="15"/>
      <c r="Y67" s="15"/>
      <c r="Z67" s="15"/>
      <c r="AA67" s="15"/>
    </row>
    <row r="68" spans="1:27" ht="15.6" customHeight="1" x14ac:dyDescent="0.25">
      <c r="A68" s="65"/>
      <c r="B68" s="15"/>
      <c r="C68" s="15"/>
      <c r="D68" s="15"/>
      <c r="E68" s="15"/>
      <c r="F68" s="15"/>
      <c r="G68" s="15"/>
      <c r="H68" s="15"/>
      <c r="I68" s="15"/>
      <c r="J68" s="15"/>
      <c r="K68" s="15"/>
      <c r="L68" s="15"/>
      <c r="M68" s="15"/>
      <c r="N68" s="28"/>
      <c r="O68" s="15"/>
      <c r="P68" s="15"/>
      <c r="Q68" s="15"/>
      <c r="R68" s="15"/>
      <c r="S68" s="15"/>
      <c r="T68" s="15"/>
      <c r="U68" s="15"/>
      <c r="V68" s="15"/>
      <c r="W68" s="15"/>
      <c r="X68" s="15"/>
      <c r="Y68" s="15"/>
      <c r="Z68" s="15"/>
      <c r="AA68" s="15"/>
    </row>
    <row r="69" spans="1:27" ht="15.6" customHeight="1" x14ac:dyDescent="0.25">
      <c r="A69" s="65"/>
      <c r="B69" s="15"/>
      <c r="C69" s="15"/>
      <c r="D69" s="15"/>
      <c r="E69" s="15"/>
      <c r="F69" s="15"/>
      <c r="G69" s="15"/>
      <c r="H69" s="15"/>
      <c r="I69" s="15"/>
      <c r="J69" s="15"/>
      <c r="K69" s="15"/>
      <c r="L69" s="15"/>
      <c r="M69" s="15"/>
      <c r="N69" s="28"/>
      <c r="O69" s="15"/>
      <c r="P69" s="15"/>
      <c r="Q69" s="15"/>
      <c r="R69" s="15"/>
      <c r="S69" s="15"/>
      <c r="T69" s="15"/>
      <c r="U69" s="15"/>
      <c r="V69" s="15"/>
      <c r="W69" s="15"/>
      <c r="X69" s="15"/>
      <c r="Y69" s="15"/>
      <c r="Z69" s="15"/>
      <c r="AA69" s="15"/>
    </row>
    <row r="70" spans="1:27" ht="15.6" customHeight="1" x14ac:dyDescent="0.25">
      <c r="A70" s="66"/>
      <c r="B70" s="15"/>
      <c r="C70" s="15"/>
      <c r="D70" s="15"/>
      <c r="E70" s="15"/>
      <c r="F70" s="15"/>
      <c r="G70" s="15"/>
      <c r="H70" s="15"/>
      <c r="I70" s="15"/>
      <c r="J70" s="15"/>
      <c r="K70" s="15"/>
      <c r="L70" s="15"/>
      <c r="M70" s="15"/>
      <c r="N70" s="28"/>
      <c r="O70" s="15"/>
      <c r="P70" s="15"/>
      <c r="Q70" s="15"/>
      <c r="R70" s="15"/>
      <c r="S70" s="15"/>
      <c r="T70" s="15"/>
      <c r="U70" s="15"/>
      <c r="V70" s="15"/>
      <c r="W70" s="15"/>
      <c r="X70" s="15"/>
      <c r="Y70" s="15"/>
      <c r="Z70" s="15"/>
      <c r="AA70" s="15"/>
    </row>
    <row r="71" spans="1:27" ht="15.75" x14ac:dyDescent="0.25">
      <c r="A71" s="64" t="s">
        <v>56</v>
      </c>
      <c r="B71" s="14" t="s">
        <v>57</v>
      </c>
      <c r="C71" s="14"/>
      <c r="D71" s="14"/>
      <c r="E71" s="14"/>
      <c r="F71" s="14"/>
      <c r="G71" s="14"/>
      <c r="H71" s="14"/>
      <c r="I71" s="15"/>
      <c r="J71" s="15"/>
      <c r="K71" s="15"/>
      <c r="L71" s="15"/>
      <c r="M71" s="15" t="s">
        <v>33</v>
      </c>
      <c r="N71" s="28"/>
      <c r="O71" s="14"/>
      <c r="P71" s="14"/>
      <c r="Q71" s="14"/>
      <c r="R71" s="14"/>
      <c r="S71" s="14"/>
      <c r="T71" s="14"/>
      <c r="U71" s="14"/>
      <c r="V71" s="14"/>
      <c r="W71" s="14"/>
      <c r="X71" s="14"/>
      <c r="Y71" s="14"/>
      <c r="Z71" s="14"/>
      <c r="AA71" s="14"/>
    </row>
    <row r="72" spans="1:27" ht="15.75" x14ac:dyDescent="0.25">
      <c r="A72" s="65"/>
      <c r="B72" s="14" t="s">
        <v>57</v>
      </c>
      <c r="C72" s="14"/>
      <c r="D72" s="14"/>
      <c r="E72" s="14"/>
      <c r="F72" s="14"/>
      <c r="G72" s="14"/>
      <c r="H72" s="14"/>
      <c r="I72" s="15"/>
      <c r="J72" s="15"/>
      <c r="K72" s="15"/>
      <c r="L72" s="15"/>
      <c r="M72" s="15" t="s">
        <v>33</v>
      </c>
      <c r="N72" s="28"/>
      <c r="O72" s="14"/>
      <c r="P72" s="14"/>
      <c r="Q72" s="14"/>
      <c r="R72" s="14"/>
      <c r="S72" s="14"/>
      <c r="T72" s="14"/>
      <c r="U72" s="14"/>
      <c r="V72" s="14"/>
      <c r="W72" s="14"/>
      <c r="X72" s="14"/>
      <c r="Y72" s="14"/>
      <c r="Z72" s="14"/>
      <c r="AA72" s="14"/>
    </row>
    <row r="73" spans="1:27" ht="15.75" x14ac:dyDescent="0.25">
      <c r="A73" s="65"/>
      <c r="B73" s="14" t="s">
        <v>57</v>
      </c>
      <c r="C73" s="14"/>
      <c r="D73" s="14"/>
      <c r="E73" s="14"/>
      <c r="F73" s="14"/>
      <c r="G73" s="14"/>
      <c r="H73" s="14"/>
      <c r="I73" s="15"/>
      <c r="J73" s="15"/>
      <c r="K73" s="15"/>
      <c r="L73" s="15"/>
      <c r="M73" s="15" t="s">
        <v>33</v>
      </c>
      <c r="N73" s="28"/>
      <c r="O73" s="14"/>
      <c r="P73" s="14"/>
      <c r="Q73" s="14"/>
      <c r="R73" s="14"/>
      <c r="S73" s="14"/>
      <c r="T73" s="14"/>
      <c r="U73" s="14"/>
      <c r="V73" s="14"/>
      <c r="W73" s="14"/>
      <c r="X73" s="14"/>
      <c r="Y73" s="14"/>
      <c r="Z73" s="14"/>
      <c r="AA73" s="14"/>
    </row>
    <row r="74" spans="1:27" ht="15.6" customHeight="1" x14ac:dyDescent="0.25">
      <c r="A74" s="65"/>
      <c r="B74" s="14"/>
      <c r="C74" s="14"/>
      <c r="D74" s="14"/>
      <c r="E74" s="14"/>
      <c r="F74" s="14"/>
      <c r="G74" s="14"/>
      <c r="H74" s="14"/>
      <c r="I74" s="15"/>
      <c r="J74" s="15"/>
      <c r="K74" s="15"/>
      <c r="L74" s="15"/>
      <c r="M74" s="15"/>
      <c r="N74" s="28"/>
      <c r="O74" s="14"/>
      <c r="P74" s="14"/>
      <c r="Q74" s="14"/>
      <c r="R74" s="14"/>
      <c r="S74" s="14"/>
      <c r="T74" s="14"/>
      <c r="U74" s="14"/>
      <c r="V74" s="14"/>
      <c r="W74" s="14"/>
      <c r="X74" s="14"/>
      <c r="Y74" s="14"/>
      <c r="Z74" s="14"/>
      <c r="AA74" s="14"/>
    </row>
    <row r="75" spans="1:27" ht="15.6" customHeight="1" x14ac:dyDescent="0.25">
      <c r="A75" s="65"/>
      <c r="B75" s="14"/>
      <c r="C75" s="14"/>
      <c r="D75" s="14"/>
      <c r="E75" s="14"/>
      <c r="F75" s="14"/>
      <c r="G75" s="14"/>
      <c r="H75" s="14"/>
      <c r="I75" s="15"/>
      <c r="J75" s="15"/>
      <c r="K75" s="15"/>
      <c r="L75" s="15"/>
      <c r="M75" s="15"/>
      <c r="N75" s="28"/>
      <c r="O75" s="14"/>
      <c r="P75" s="14"/>
      <c r="Q75" s="14"/>
      <c r="R75" s="14"/>
      <c r="S75" s="14"/>
      <c r="T75" s="14"/>
      <c r="U75" s="14"/>
      <c r="V75" s="14"/>
      <c r="W75" s="14"/>
      <c r="X75" s="14"/>
      <c r="Y75" s="14"/>
      <c r="Z75" s="14"/>
      <c r="AA75" s="14"/>
    </row>
    <row r="76" spans="1:27" ht="15.6" customHeight="1" x14ac:dyDescent="0.25">
      <c r="A76" s="65"/>
      <c r="B76" s="14"/>
      <c r="C76" s="14"/>
      <c r="D76" s="14"/>
      <c r="E76" s="14"/>
      <c r="F76" s="14"/>
      <c r="G76" s="14"/>
      <c r="H76" s="14"/>
      <c r="I76" s="15"/>
      <c r="J76" s="15"/>
      <c r="K76" s="15"/>
      <c r="L76" s="15"/>
      <c r="M76" s="15"/>
      <c r="N76" s="28"/>
      <c r="O76" s="14"/>
      <c r="P76" s="14"/>
      <c r="Q76" s="14"/>
      <c r="R76" s="14"/>
      <c r="S76" s="14"/>
      <c r="T76" s="14"/>
      <c r="U76" s="14"/>
      <c r="V76" s="14"/>
      <c r="W76" s="14"/>
      <c r="X76" s="14"/>
      <c r="Y76" s="14"/>
      <c r="Z76" s="14"/>
      <c r="AA76" s="14"/>
    </row>
    <row r="77" spans="1:27" ht="15.6" customHeight="1" x14ac:dyDescent="0.25">
      <c r="A77" s="65"/>
      <c r="B77" s="14"/>
      <c r="C77" s="14"/>
      <c r="D77" s="14"/>
      <c r="E77" s="14"/>
      <c r="F77" s="14"/>
      <c r="G77" s="14"/>
      <c r="H77" s="14"/>
      <c r="I77" s="15"/>
      <c r="J77" s="15"/>
      <c r="K77" s="15"/>
      <c r="L77" s="15"/>
      <c r="M77" s="15"/>
      <c r="N77" s="28"/>
      <c r="O77" s="14"/>
      <c r="P77" s="14"/>
      <c r="Q77" s="14"/>
      <c r="R77" s="14"/>
      <c r="S77" s="14"/>
      <c r="T77" s="14"/>
      <c r="U77" s="14"/>
      <c r="V77" s="14"/>
      <c r="W77" s="14"/>
      <c r="X77" s="14"/>
      <c r="Y77" s="14"/>
      <c r="Z77" s="14"/>
      <c r="AA77" s="14"/>
    </row>
    <row r="78" spans="1:27" ht="15.6" customHeight="1" x14ac:dyDescent="0.25">
      <c r="A78" s="65"/>
      <c r="B78" s="14"/>
      <c r="C78" s="14"/>
      <c r="D78" s="14"/>
      <c r="E78" s="14"/>
      <c r="F78" s="14"/>
      <c r="G78" s="14"/>
      <c r="H78" s="14"/>
      <c r="I78" s="15"/>
      <c r="J78" s="15"/>
      <c r="K78" s="15"/>
      <c r="L78" s="15"/>
      <c r="M78" s="15"/>
      <c r="N78" s="28"/>
      <c r="O78" s="14"/>
      <c r="P78" s="14"/>
      <c r="Q78" s="14"/>
      <c r="R78" s="14"/>
      <c r="S78" s="14"/>
      <c r="T78" s="14"/>
      <c r="U78" s="14"/>
      <c r="V78" s="14"/>
      <c r="W78" s="14"/>
      <c r="X78" s="14"/>
      <c r="Y78" s="14"/>
      <c r="Z78" s="14"/>
      <c r="AA78" s="14"/>
    </row>
    <row r="79" spans="1:27" ht="15.6" customHeight="1" x14ac:dyDescent="0.25">
      <c r="A79" s="65"/>
      <c r="B79" s="14"/>
      <c r="C79" s="14"/>
      <c r="D79" s="14"/>
      <c r="E79" s="14"/>
      <c r="F79" s="14"/>
      <c r="G79" s="14"/>
      <c r="H79" s="14"/>
      <c r="I79" s="15"/>
      <c r="J79" s="15"/>
      <c r="K79" s="15"/>
      <c r="L79" s="15"/>
      <c r="M79" s="15"/>
      <c r="N79" s="28"/>
      <c r="O79" s="14"/>
      <c r="P79" s="14"/>
      <c r="Q79" s="14"/>
      <c r="R79" s="14"/>
      <c r="S79" s="14"/>
      <c r="T79" s="14"/>
      <c r="U79" s="14"/>
      <c r="V79" s="14"/>
      <c r="W79" s="14"/>
      <c r="X79" s="14"/>
      <c r="Y79" s="14"/>
      <c r="Z79" s="14"/>
      <c r="AA79" s="14"/>
    </row>
    <row r="80" spans="1:27" ht="15.6" customHeight="1" x14ac:dyDescent="0.25">
      <c r="A80" s="65"/>
      <c r="B80" s="14"/>
      <c r="C80" s="14"/>
      <c r="D80" s="14"/>
      <c r="E80" s="14"/>
      <c r="F80" s="14"/>
      <c r="G80" s="14"/>
      <c r="H80" s="14"/>
      <c r="I80" s="15"/>
      <c r="J80" s="15"/>
      <c r="K80" s="15"/>
      <c r="L80" s="15"/>
      <c r="M80" s="15"/>
      <c r="N80" s="28"/>
      <c r="O80" s="14"/>
      <c r="P80" s="14"/>
      <c r="Q80" s="14"/>
      <c r="R80" s="14"/>
      <c r="S80" s="14"/>
      <c r="T80" s="14"/>
      <c r="U80" s="14"/>
      <c r="V80" s="14"/>
      <c r="W80" s="14"/>
      <c r="X80" s="14"/>
      <c r="Y80" s="14"/>
      <c r="Z80" s="14"/>
      <c r="AA80" s="14"/>
    </row>
    <row r="81" spans="1:27" ht="15.6" customHeight="1" x14ac:dyDescent="0.25">
      <c r="A81" s="65"/>
      <c r="B81" s="14"/>
      <c r="C81" s="14"/>
      <c r="D81" s="14"/>
      <c r="E81" s="14"/>
      <c r="F81" s="14"/>
      <c r="G81" s="14"/>
      <c r="H81" s="14"/>
      <c r="I81" s="15"/>
      <c r="J81" s="15"/>
      <c r="K81" s="15"/>
      <c r="L81" s="15"/>
      <c r="M81" s="15"/>
      <c r="N81" s="28"/>
      <c r="O81" s="14"/>
      <c r="P81" s="14"/>
      <c r="Q81" s="14"/>
      <c r="R81" s="14"/>
      <c r="S81" s="14"/>
      <c r="T81" s="14"/>
      <c r="U81" s="14"/>
      <c r="V81" s="14"/>
      <c r="W81" s="14"/>
      <c r="X81" s="14"/>
      <c r="Y81" s="14"/>
      <c r="Z81" s="14"/>
      <c r="AA81" s="14"/>
    </row>
    <row r="82" spans="1:27" ht="15.6" customHeight="1" x14ac:dyDescent="0.25">
      <c r="A82" s="65"/>
      <c r="B82" s="14"/>
      <c r="C82" s="14"/>
      <c r="D82" s="14"/>
      <c r="E82" s="14"/>
      <c r="F82" s="14"/>
      <c r="G82" s="14"/>
      <c r="H82" s="14"/>
      <c r="I82" s="15"/>
      <c r="J82" s="15"/>
      <c r="K82" s="15"/>
      <c r="L82" s="15"/>
      <c r="M82" s="15"/>
      <c r="N82" s="28"/>
      <c r="O82" s="14"/>
      <c r="P82" s="14"/>
      <c r="Q82" s="14"/>
      <c r="R82" s="14"/>
      <c r="S82" s="14"/>
      <c r="T82" s="14"/>
      <c r="U82" s="14"/>
      <c r="V82" s="14"/>
      <c r="W82" s="14"/>
      <c r="X82" s="14"/>
      <c r="Y82" s="14"/>
      <c r="Z82" s="14"/>
      <c r="AA82" s="14"/>
    </row>
    <row r="83" spans="1:27" ht="15.6" customHeight="1" x14ac:dyDescent="0.25">
      <c r="A83" s="65"/>
      <c r="B83" s="14"/>
      <c r="C83" s="14"/>
      <c r="D83" s="14"/>
      <c r="E83" s="14"/>
      <c r="F83" s="14"/>
      <c r="G83" s="14"/>
      <c r="H83" s="14"/>
      <c r="I83" s="15"/>
      <c r="J83" s="15"/>
      <c r="K83" s="15"/>
      <c r="L83" s="15"/>
      <c r="M83" s="15"/>
      <c r="N83" s="28"/>
      <c r="O83" s="14"/>
      <c r="P83" s="14"/>
      <c r="Q83" s="14"/>
      <c r="R83" s="14"/>
      <c r="S83" s="14"/>
      <c r="T83" s="14"/>
      <c r="U83" s="14"/>
      <c r="V83" s="14"/>
      <c r="W83" s="14"/>
      <c r="X83" s="14"/>
      <c r="Y83" s="14"/>
      <c r="Z83" s="14"/>
      <c r="AA83" s="14"/>
    </row>
    <row r="84" spans="1:27" ht="15.6" customHeight="1" x14ac:dyDescent="0.25">
      <c r="A84" s="65"/>
      <c r="B84" s="14"/>
      <c r="C84" s="14"/>
      <c r="D84" s="14"/>
      <c r="E84" s="14"/>
      <c r="F84" s="14"/>
      <c r="G84" s="14"/>
      <c r="H84" s="14"/>
      <c r="I84" s="15"/>
      <c r="J84" s="15"/>
      <c r="K84" s="15"/>
      <c r="L84" s="15"/>
      <c r="M84" s="15"/>
      <c r="N84" s="28"/>
      <c r="O84" s="14"/>
      <c r="P84" s="14"/>
      <c r="Q84" s="14"/>
      <c r="R84" s="14"/>
      <c r="S84" s="14"/>
      <c r="T84" s="14"/>
      <c r="U84" s="14"/>
      <c r="V84" s="14"/>
      <c r="W84" s="14"/>
      <c r="X84" s="14"/>
      <c r="Y84" s="14"/>
      <c r="Z84" s="14"/>
      <c r="AA84" s="14"/>
    </row>
    <row r="85" spans="1:27" ht="15.6" customHeight="1" x14ac:dyDescent="0.25">
      <c r="A85" s="66"/>
      <c r="B85" s="14"/>
      <c r="C85" s="14"/>
      <c r="D85" s="14"/>
      <c r="E85" s="14"/>
      <c r="F85" s="14"/>
      <c r="G85" s="14"/>
      <c r="H85" s="14"/>
      <c r="I85" s="15"/>
      <c r="J85" s="15"/>
      <c r="K85" s="15"/>
      <c r="L85" s="15"/>
      <c r="M85" s="15"/>
      <c r="N85" s="28"/>
      <c r="O85" s="14"/>
      <c r="P85" s="14"/>
      <c r="Q85" s="14"/>
      <c r="R85" s="14"/>
      <c r="S85" s="14"/>
      <c r="T85" s="14"/>
      <c r="U85" s="14"/>
      <c r="V85" s="14"/>
      <c r="W85" s="14"/>
      <c r="X85" s="14"/>
      <c r="Y85" s="14"/>
      <c r="Z85" s="14"/>
      <c r="AA85" s="14"/>
    </row>
    <row r="86" spans="1:27" ht="15.75" x14ac:dyDescent="0.25">
      <c r="A86" s="64" t="s">
        <v>65</v>
      </c>
      <c r="B86" s="14" t="s">
        <v>66</v>
      </c>
      <c r="C86" s="14"/>
      <c r="D86" s="14"/>
      <c r="E86" s="14"/>
      <c r="F86" s="14"/>
      <c r="G86" s="14"/>
      <c r="H86" s="14"/>
      <c r="I86" s="15"/>
      <c r="J86" s="15"/>
      <c r="K86" s="15"/>
      <c r="L86" s="15"/>
      <c r="M86" s="15" t="s">
        <v>33</v>
      </c>
      <c r="N86" s="28"/>
      <c r="O86" s="14"/>
      <c r="P86" s="14"/>
      <c r="Q86" s="14"/>
      <c r="R86" s="14"/>
      <c r="S86" s="14"/>
      <c r="T86" s="14"/>
      <c r="U86" s="14"/>
      <c r="V86" s="14"/>
      <c r="W86" s="14"/>
      <c r="X86" s="14"/>
      <c r="Y86" s="14"/>
      <c r="Z86" s="14"/>
      <c r="AA86" s="14"/>
    </row>
    <row r="87" spans="1:27" ht="15.75" x14ac:dyDescent="0.25">
      <c r="A87" s="65"/>
      <c r="B87" s="14" t="s">
        <v>66</v>
      </c>
      <c r="C87" s="14"/>
      <c r="D87" s="14"/>
      <c r="E87" s="14"/>
      <c r="F87" s="14"/>
      <c r="G87" s="14"/>
      <c r="H87" s="14"/>
      <c r="I87" s="15"/>
      <c r="J87" s="15"/>
      <c r="K87" s="15"/>
      <c r="L87" s="15"/>
      <c r="M87" s="15" t="s">
        <v>33</v>
      </c>
      <c r="N87" s="28"/>
      <c r="O87" s="14"/>
      <c r="P87" s="14"/>
      <c r="Q87" s="14"/>
      <c r="R87" s="14"/>
      <c r="S87" s="14"/>
      <c r="T87" s="14"/>
      <c r="U87" s="14"/>
      <c r="V87" s="14"/>
      <c r="W87" s="14"/>
      <c r="X87" s="14"/>
      <c r="Y87" s="14"/>
      <c r="Z87" s="14"/>
      <c r="AA87" s="14"/>
    </row>
    <row r="88" spans="1:27" ht="15.75" x14ac:dyDescent="0.25">
      <c r="A88" s="65"/>
      <c r="B88" s="14" t="s">
        <v>66</v>
      </c>
      <c r="C88" s="14"/>
      <c r="D88" s="14"/>
      <c r="E88" s="14"/>
      <c r="F88" s="14"/>
      <c r="G88" s="14"/>
      <c r="H88" s="14"/>
      <c r="I88" s="15"/>
      <c r="J88" s="15"/>
      <c r="K88" s="15"/>
      <c r="L88" s="15"/>
      <c r="M88" s="15" t="s">
        <v>33</v>
      </c>
      <c r="N88" s="28"/>
      <c r="O88" s="14"/>
      <c r="P88" s="14"/>
      <c r="Q88" s="14"/>
      <c r="R88" s="14"/>
      <c r="S88" s="14"/>
      <c r="T88" s="14"/>
      <c r="U88" s="14"/>
      <c r="V88" s="14"/>
      <c r="W88" s="14"/>
      <c r="X88" s="14"/>
      <c r="Y88" s="14"/>
      <c r="Z88" s="14"/>
      <c r="AA88" s="14"/>
    </row>
    <row r="89" spans="1:27" ht="15.6" customHeight="1" x14ac:dyDescent="0.25">
      <c r="A89" s="65"/>
      <c r="B89" s="14"/>
      <c r="C89" s="14"/>
      <c r="D89" s="14"/>
      <c r="E89" s="14"/>
      <c r="F89" s="14"/>
      <c r="G89" s="14"/>
      <c r="H89" s="14"/>
      <c r="I89" s="15"/>
      <c r="J89" s="15"/>
      <c r="K89" s="15"/>
      <c r="L89" s="15"/>
      <c r="M89" s="15"/>
      <c r="N89" s="28"/>
      <c r="O89" s="14"/>
      <c r="P89" s="14"/>
      <c r="Q89" s="14"/>
      <c r="R89" s="14"/>
      <c r="S89" s="14"/>
      <c r="T89" s="14"/>
      <c r="U89" s="14"/>
      <c r="V89" s="14"/>
      <c r="W89" s="14"/>
      <c r="X89" s="14"/>
      <c r="Y89" s="14"/>
      <c r="Z89" s="14"/>
      <c r="AA89" s="14"/>
    </row>
    <row r="90" spans="1:27" ht="15.6" customHeight="1" x14ac:dyDescent="0.25">
      <c r="A90" s="65"/>
      <c r="B90" s="14"/>
      <c r="C90" s="14"/>
      <c r="D90" s="14"/>
      <c r="E90" s="14"/>
      <c r="F90" s="14"/>
      <c r="G90" s="14"/>
      <c r="H90" s="14"/>
      <c r="I90" s="15"/>
      <c r="J90" s="15"/>
      <c r="K90" s="15"/>
      <c r="L90" s="15"/>
      <c r="M90" s="15"/>
      <c r="N90" s="28"/>
      <c r="O90" s="14"/>
      <c r="P90" s="14"/>
      <c r="Q90" s="14"/>
      <c r="R90" s="14"/>
      <c r="S90" s="14"/>
      <c r="T90" s="14"/>
      <c r="U90" s="14"/>
      <c r="V90" s="14"/>
      <c r="W90" s="14"/>
      <c r="X90" s="14"/>
      <c r="Y90" s="14"/>
      <c r="Z90" s="14"/>
      <c r="AA90" s="14"/>
    </row>
    <row r="91" spans="1:27" ht="15.6" customHeight="1" x14ac:dyDescent="0.25">
      <c r="A91" s="65"/>
      <c r="B91" s="14"/>
      <c r="C91" s="14"/>
      <c r="D91" s="14"/>
      <c r="E91" s="14"/>
      <c r="F91" s="14"/>
      <c r="G91" s="14"/>
      <c r="H91" s="14"/>
      <c r="I91" s="15"/>
      <c r="J91" s="15"/>
      <c r="K91" s="15"/>
      <c r="L91" s="15"/>
      <c r="M91" s="15"/>
      <c r="N91" s="28"/>
      <c r="O91" s="14"/>
      <c r="P91" s="14"/>
      <c r="Q91" s="14"/>
      <c r="R91" s="14"/>
      <c r="S91" s="14"/>
      <c r="T91" s="14"/>
      <c r="U91" s="14"/>
      <c r="V91" s="14"/>
      <c r="W91" s="14"/>
      <c r="X91" s="14"/>
      <c r="Y91" s="14"/>
      <c r="Z91" s="14"/>
      <c r="AA91" s="14"/>
    </row>
    <row r="92" spans="1:27" ht="15.6" customHeight="1" x14ac:dyDescent="0.25">
      <c r="A92" s="65"/>
      <c r="B92" s="14"/>
      <c r="C92" s="14"/>
      <c r="D92" s="14"/>
      <c r="E92" s="14"/>
      <c r="F92" s="14"/>
      <c r="G92" s="14"/>
      <c r="H92" s="14"/>
      <c r="I92" s="15"/>
      <c r="J92" s="15"/>
      <c r="K92" s="15"/>
      <c r="L92" s="15"/>
      <c r="M92" s="15"/>
      <c r="N92" s="28"/>
      <c r="O92" s="14"/>
      <c r="P92" s="14"/>
      <c r="Q92" s="14"/>
      <c r="R92" s="14"/>
      <c r="S92" s="14"/>
      <c r="T92" s="14"/>
      <c r="U92" s="14"/>
      <c r="V92" s="14"/>
      <c r="W92" s="14"/>
      <c r="X92" s="14"/>
      <c r="Y92" s="14"/>
      <c r="Z92" s="14"/>
      <c r="AA92" s="14"/>
    </row>
    <row r="93" spans="1:27" ht="15.6" customHeight="1" x14ac:dyDescent="0.25">
      <c r="A93" s="65"/>
      <c r="B93" s="14"/>
      <c r="C93" s="14"/>
      <c r="D93" s="14"/>
      <c r="E93" s="14"/>
      <c r="F93" s="14"/>
      <c r="G93" s="14"/>
      <c r="H93" s="14"/>
      <c r="I93" s="15"/>
      <c r="J93" s="15"/>
      <c r="K93" s="15"/>
      <c r="L93" s="15"/>
      <c r="M93" s="15"/>
      <c r="N93" s="28"/>
      <c r="O93" s="14"/>
      <c r="P93" s="14"/>
      <c r="Q93" s="14"/>
      <c r="R93" s="14"/>
      <c r="S93" s="14"/>
      <c r="T93" s="14"/>
      <c r="U93" s="14"/>
      <c r="V93" s="14"/>
      <c r="W93" s="14"/>
      <c r="X93" s="14"/>
      <c r="Y93" s="14"/>
      <c r="Z93" s="14"/>
      <c r="AA93" s="14"/>
    </row>
    <row r="94" spans="1:27" ht="15.6" customHeight="1" x14ac:dyDescent="0.25">
      <c r="A94" s="65"/>
      <c r="B94" s="14"/>
      <c r="C94" s="14"/>
      <c r="D94" s="14"/>
      <c r="E94" s="14"/>
      <c r="F94" s="14"/>
      <c r="G94" s="14"/>
      <c r="H94" s="14"/>
      <c r="I94" s="15"/>
      <c r="J94" s="15"/>
      <c r="K94" s="15"/>
      <c r="L94" s="15"/>
      <c r="M94" s="15"/>
      <c r="N94" s="28"/>
      <c r="O94" s="14"/>
      <c r="P94" s="14"/>
      <c r="Q94" s="14"/>
      <c r="R94" s="14"/>
      <c r="S94" s="14"/>
      <c r="T94" s="14"/>
      <c r="U94" s="14"/>
      <c r="V94" s="14"/>
      <c r="W94" s="14"/>
      <c r="X94" s="14"/>
      <c r="Y94" s="14"/>
      <c r="Z94" s="14"/>
      <c r="AA94" s="14"/>
    </row>
    <row r="95" spans="1:27" ht="15.6" customHeight="1" x14ac:dyDescent="0.25">
      <c r="A95" s="65"/>
      <c r="B95" s="14"/>
      <c r="C95" s="14"/>
      <c r="D95" s="14"/>
      <c r="E95" s="14"/>
      <c r="F95" s="14"/>
      <c r="G95" s="14"/>
      <c r="H95" s="14"/>
      <c r="I95" s="15"/>
      <c r="J95" s="15"/>
      <c r="K95" s="15"/>
      <c r="L95" s="15"/>
      <c r="M95" s="15"/>
      <c r="N95" s="28"/>
      <c r="O95" s="14"/>
      <c r="P95" s="14"/>
      <c r="Q95" s="14"/>
      <c r="R95" s="14"/>
      <c r="S95" s="14"/>
      <c r="T95" s="14"/>
      <c r="U95" s="14"/>
      <c r="V95" s="14"/>
      <c r="W95" s="14"/>
      <c r="X95" s="14"/>
      <c r="Y95" s="14"/>
      <c r="Z95" s="14"/>
      <c r="AA95" s="14"/>
    </row>
    <row r="96" spans="1:27" ht="15.6" customHeight="1" x14ac:dyDescent="0.25">
      <c r="A96" s="65"/>
      <c r="B96" s="14"/>
      <c r="C96" s="14"/>
      <c r="D96" s="14"/>
      <c r="E96" s="14"/>
      <c r="F96" s="14"/>
      <c r="G96" s="14"/>
      <c r="H96" s="14"/>
      <c r="I96" s="15"/>
      <c r="J96" s="15"/>
      <c r="K96" s="15"/>
      <c r="L96" s="15"/>
      <c r="M96" s="15"/>
      <c r="N96" s="28"/>
      <c r="O96" s="14"/>
      <c r="P96" s="14"/>
      <c r="Q96" s="14"/>
      <c r="R96" s="14"/>
      <c r="S96" s="14"/>
      <c r="T96" s="14"/>
      <c r="U96" s="14"/>
      <c r="V96" s="14"/>
      <c r="W96" s="14"/>
      <c r="X96" s="14"/>
      <c r="Y96" s="14"/>
      <c r="Z96" s="14"/>
      <c r="AA96" s="14"/>
    </row>
    <row r="97" spans="1:27" ht="15.6" customHeight="1" x14ac:dyDescent="0.25">
      <c r="A97" s="65"/>
      <c r="B97" s="14"/>
      <c r="C97" s="14"/>
      <c r="D97" s="14"/>
      <c r="E97" s="14"/>
      <c r="F97" s="14"/>
      <c r="G97" s="14"/>
      <c r="H97" s="14"/>
      <c r="I97" s="15"/>
      <c r="J97" s="15"/>
      <c r="K97" s="15"/>
      <c r="L97" s="15"/>
      <c r="M97" s="15"/>
      <c r="N97" s="28"/>
      <c r="O97" s="14"/>
      <c r="P97" s="14"/>
      <c r="Q97" s="14"/>
      <c r="R97" s="14"/>
      <c r="S97" s="14"/>
      <c r="T97" s="14"/>
      <c r="U97" s="14"/>
      <c r="V97" s="14"/>
      <c r="W97" s="14"/>
      <c r="X97" s="14"/>
      <c r="Y97" s="14"/>
      <c r="Z97" s="14"/>
      <c r="AA97" s="14"/>
    </row>
    <row r="98" spans="1:27" ht="15.6" customHeight="1" x14ac:dyDescent="0.25">
      <c r="A98" s="65"/>
      <c r="B98" s="14"/>
      <c r="C98" s="14"/>
      <c r="D98" s="14"/>
      <c r="E98" s="14"/>
      <c r="F98" s="14"/>
      <c r="G98" s="14"/>
      <c r="H98" s="14"/>
      <c r="I98" s="15"/>
      <c r="J98" s="15"/>
      <c r="K98" s="15"/>
      <c r="L98" s="15"/>
      <c r="M98" s="15"/>
      <c r="N98" s="28"/>
      <c r="O98" s="14"/>
      <c r="P98" s="14"/>
      <c r="Q98" s="14"/>
      <c r="R98" s="14"/>
      <c r="S98" s="14"/>
      <c r="T98" s="14"/>
      <c r="U98" s="14"/>
      <c r="V98" s="14"/>
      <c r="W98" s="14"/>
      <c r="X98" s="14"/>
      <c r="Y98" s="14"/>
      <c r="Z98" s="14"/>
      <c r="AA98" s="14"/>
    </row>
    <row r="99" spans="1:27" ht="15.6" customHeight="1" x14ac:dyDescent="0.25">
      <c r="A99" s="65"/>
      <c r="B99" s="14"/>
      <c r="C99" s="14"/>
      <c r="D99" s="14"/>
      <c r="E99" s="14"/>
      <c r="F99" s="14"/>
      <c r="G99" s="14"/>
      <c r="H99" s="14"/>
      <c r="I99" s="15"/>
      <c r="J99" s="15"/>
      <c r="K99" s="15"/>
      <c r="L99" s="15"/>
      <c r="M99" s="15"/>
      <c r="N99" s="28"/>
      <c r="O99" s="14"/>
      <c r="P99" s="14"/>
      <c r="Q99" s="14"/>
      <c r="R99" s="14"/>
      <c r="S99" s="14"/>
      <c r="T99" s="14"/>
      <c r="U99" s="14"/>
      <c r="V99" s="14"/>
      <c r="W99" s="14"/>
      <c r="X99" s="14"/>
      <c r="Y99" s="14"/>
      <c r="Z99" s="14"/>
      <c r="AA99" s="14"/>
    </row>
    <row r="100" spans="1:27" ht="15.6" customHeight="1" x14ac:dyDescent="0.25">
      <c r="A100" s="66"/>
      <c r="B100" s="14"/>
      <c r="C100" s="14"/>
      <c r="D100" s="14"/>
      <c r="E100" s="14"/>
      <c r="F100" s="14"/>
      <c r="G100" s="14"/>
      <c r="H100" s="14"/>
      <c r="I100" s="15"/>
      <c r="J100" s="15"/>
      <c r="K100" s="15"/>
      <c r="L100" s="15"/>
      <c r="M100" s="15"/>
      <c r="N100" s="28"/>
      <c r="O100" s="14"/>
      <c r="P100" s="14"/>
      <c r="Q100" s="14"/>
      <c r="R100" s="14"/>
      <c r="S100" s="14"/>
      <c r="T100" s="14"/>
      <c r="U100" s="14"/>
      <c r="V100" s="14"/>
      <c r="W100" s="14"/>
      <c r="X100" s="14"/>
      <c r="Y100" s="14"/>
      <c r="Z100" s="14"/>
      <c r="AA100" s="14"/>
    </row>
    <row r="101" spans="1:27" ht="15.75" x14ac:dyDescent="0.25">
      <c r="A101" s="64" t="s">
        <v>72</v>
      </c>
      <c r="B101" s="14" t="s">
        <v>73</v>
      </c>
      <c r="C101" s="14"/>
      <c r="D101" s="14"/>
      <c r="E101" s="14"/>
      <c r="F101" s="14"/>
      <c r="G101" s="14"/>
      <c r="H101" s="14"/>
      <c r="I101" s="15"/>
      <c r="J101" s="15"/>
      <c r="K101" s="15"/>
      <c r="L101" s="15"/>
      <c r="M101" s="15" t="s">
        <v>33</v>
      </c>
      <c r="N101" s="28"/>
      <c r="O101" s="14"/>
      <c r="P101" s="14"/>
      <c r="Q101" s="14"/>
      <c r="R101" s="14"/>
      <c r="S101" s="14"/>
      <c r="T101" s="14"/>
      <c r="U101" s="14"/>
      <c r="V101" s="14"/>
      <c r="W101" s="14"/>
      <c r="X101" s="14"/>
      <c r="Y101" s="14"/>
      <c r="Z101" s="14"/>
      <c r="AA101" s="14"/>
    </row>
    <row r="102" spans="1:27" ht="15.75" x14ac:dyDescent="0.25">
      <c r="A102" s="65"/>
      <c r="B102" s="14" t="s">
        <v>73</v>
      </c>
      <c r="C102" s="14"/>
      <c r="D102" s="14"/>
      <c r="E102" s="14"/>
      <c r="F102" s="14"/>
      <c r="G102" s="14"/>
      <c r="H102" s="14"/>
      <c r="I102" s="15"/>
      <c r="J102" s="15"/>
      <c r="K102" s="15"/>
      <c r="L102" s="15"/>
      <c r="M102" s="15" t="s">
        <v>33</v>
      </c>
      <c r="N102" s="28"/>
      <c r="O102" s="14"/>
      <c r="P102" s="14"/>
      <c r="Q102" s="14"/>
      <c r="R102" s="14"/>
      <c r="S102" s="14"/>
      <c r="T102" s="14"/>
      <c r="U102" s="14"/>
      <c r="V102" s="14"/>
      <c r="W102" s="14"/>
      <c r="X102" s="14"/>
      <c r="Y102" s="14"/>
      <c r="Z102" s="14"/>
      <c r="AA102" s="14"/>
    </row>
    <row r="103" spans="1:27" ht="15.75" x14ac:dyDescent="0.25">
      <c r="A103" s="65"/>
      <c r="B103" s="14" t="s">
        <v>73</v>
      </c>
      <c r="C103" s="14"/>
      <c r="D103" s="14"/>
      <c r="E103" s="14"/>
      <c r="F103" s="14"/>
      <c r="G103" s="14"/>
      <c r="H103" s="14"/>
      <c r="I103" s="15"/>
      <c r="J103" s="15"/>
      <c r="K103" s="15"/>
      <c r="L103" s="15"/>
      <c r="M103" s="15" t="s">
        <v>33</v>
      </c>
      <c r="N103" s="28"/>
      <c r="O103" s="14"/>
      <c r="P103" s="14"/>
      <c r="Q103" s="14"/>
      <c r="R103" s="14"/>
      <c r="S103" s="14"/>
      <c r="T103" s="14"/>
      <c r="U103" s="14"/>
      <c r="V103" s="14"/>
      <c r="W103" s="14"/>
      <c r="X103" s="14"/>
      <c r="Y103" s="14"/>
      <c r="Z103" s="14"/>
      <c r="AA103" s="14"/>
    </row>
    <row r="104" spans="1:27" ht="15.6" customHeight="1" x14ac:dyDescent="0.25">
      <c r="A104" s="65"/>
      <c r="B104" s="14"/>
      <c r="C104" s="14"/>
      <c r="D104" s="14"/>
      <c r="E104" s="14"/>
      <c r="F104" s="14"/>
      <c r="G104" s="14"/>
      <c r="H104" s="14"/>
      <c r="I104" s="15"/>
      <c r="J104" s="15"/>
      <c r="K104" s="15"/>
      <c r="L104" s="15"/>
      <c r="M104" s="15"/>
      <c r="N104" s="28"/>
      <c r="O104" s="14"/>
      <c r="P104" s="14"/>
      <c r="Q104" s="14"/>
      <c r="R104" s="14"/>
      <c r="S104" s="14"/>
      <c r="T104" s="14"/>
      <c r="U104" s="14"/>
      <c r="V104" s="14"/>
      <c r="W104" s="14"/>
      <c r="X104" s="14"/>
      <c r="Y104" s="14"/>
      <c r="Z104" s="14"/>
      <c r="AA104" s="14"/>
    </row>
    <row r="105" spans="1:27" ht="15.6" customHeight="1" x14ac:dyDescent="0.25">
      <c r="A105" s="65"/>
      <c r="B105" s="14"/>
      <c r="C105" s="14"/>
      <c r="D105" s="14"/>
      <c r="E105" s="14"/>
      <c r="F105" s="14"/>
      <c r="G105" s="14"/>
      <c r="H105" s="14"/>
      <c r="I105" s="15"/>
      <c r="J105" s="15"/>
      <c r="K105" s="15"/>
      <c r="L105" s="15"/>
      <c r="M105" s="15"/>
      <c r="N105" s="28"/>
      <c r="O105" s="14"/>
      <c r="P105" s="14"/>
      <c r="Q105" s="14"/>
      <c r="R105" s="14"/>
      <c r="S105" s="14"/>
      <c r="T105" s="14"/>
      <c r="U105" s="14"/>
      <c r="V105" s="14"/>
      <c r="W105" s="14"/>
      <c r="X105" s="14"/>
      <c r="Y105" s="14"/>
      <c r="Z105" s="14"/>
      <c r="AA105" s="14"/>
    </row>
    <row r="106" spans="1:27" ht="15.6" customHeight="1" x14ac:dyDescent="0.25">
      <c r="A106" s="65"/>
      <c r="B106" s="14"/>
      <c r="C106" s="14"/>
      <c r="D106" s="14"/>
      <c r="E106" s="14"/>
      <c r="F106" s="14"/>
      <c r="G106" s="14"/>
      <c r="H106" s="14"/>
      <c r="I106" s="15"/>
      <c r="J106" s="15"/>
      <c r="K106" s="15"/>
      <c r="L106" s="15"/>
      <c r="M106" s="15"/>
      <c r="N106" s="28"/>
      <c r="O106" s="14"/>
      <c r="P106" s="14"/>
      <c r="Q106" s="14"/>
      <c r="R106" s="14"/>
      <c r="S106" s="14"/>
      <c r="T106" s="14"/>
      <c r="U106" s="14"/>
      <c r="V106" s="14"/>
      <c r="W106" s="14"/>
      <c r="X106" s="14"/>
      <c r="Y106" s="14"/>
      <c r="Z106" s="14"/>
      <c r="AA106" s="14"/>
    </row>
    <row r="107" spans="1:27" ht="15.6" customHeight="1" x14ac:dyDescent="0.25">
      <c r="A107" s="65"/>
      <c r="B107" s="14"/>
      <c r="C107" s="14"/>
      <c r="D107" s="14"/>
      <c r="E107" s="14"/>
      <c r="F107" s="14"/>
      <c r="G107" s="14"/>
      <c r="H107" s="14"/>
      <c r="I107" s="15"/>
      <c r="J107" s="15"/>
      <c r="K107" s="15"/>
      <c r="L107" s="15"/>
      <c r="M107" s="15"/>
      <c r="N107" s="28"/>
      <c r="O107" s="14"/>
      <c r="P107" s="14"/>
      <c r="Q107" s="14"/>
      <c r="R107" s="14"/>
      <c r="S107" s="14"/>
      <c r="T107" s="14"/>
      <c r="U107" s="14"/>
      <c r="V107" s="14"/>
      <c r="W107" s="14"/>
      <c r="X107" s="14"/>
      <c r="Y107" s="14"/>
      <c r="Z107" s="14"/>
      <c r="AA107" s="14"/>
    </row>
    <row r="108" spans="1:27" ht="15.6" customHeight="1" x14ac:dyDescent="0.25">
      <c r="A108" s="65"/>
      <c r="B108" s="14"/>
      <c r="C108" s="14"/>
      <c r="D108" s="14"/>
      <c r="E108" s="14"/>
      <c r="F108" s="14"/>
      <c r="G108" s="14"/>
      <c r="H108" s="14"/>
      <c r="I108" s="15"/>
      <c r="J108" s="15"/>
      <c r="K108" s="15"/>
      <c r="L108" s="15"/>
      <c r="M108" s="15"/>
      <c r="N108" s="28"/>
      <c r="O108" s="14"/>
      <c r="P108" s="14"/>
      <c r="Q108" s="14"/>
      <c r="R108" s="14"/>
      <c r="S108" s="14"/>
      <c r="T108" s="14"/>
      <c r="U108" s="14"/>
      <c r="V108" s="14"/>
      <c r="W108" s="14"/>
      <c r="X108" s="14"/>
      <c r="Y108" s="14"/>
      <c r="Z108" s="14"/>
      <c r="AA108" s="14"/>
    </row>
    <row r="109" spans="1:27" ht="15.6" customHeight="1" x14ac:dyDescent="0.25">
      <c r="A109" s="65"/>
      <c r="B109" s="14"/>
      <c r="C109" s="14"/>
      <c r="D109" s="14"/>
      <c r="E109" s="14"/>
      <c r="F109" s="14"/>
      <c r="G109" s="14"/>
      <c r="H109" s="14"/>
      <c r="I109" s="15"/>
      <c r="J109" s="15"/>
      <c r="K109" s="15"/>
      <c r="L109" s="15"/>
      <c r="M109" s="15"/>
      <c r="N109" s="28"/>
      <c r="O109" s="14"/>
      <c r="P109" s="14"/>
      <c r="Q109" s="14"/>
      <c r="R109" s="14"/>
      <c r="S109" s="14"/>
      <c r="T109" s="14"/>
      <c r="U109" s="14"/>
      <c r="V109" s="14"/>
      <c r="W109" s="14"/>
      <c r="X109" s="14"/>
      <c r="Y109" s="14"/>
      <c r="Z109" s="14"/>
      <c r="AA109" s="14"/>
    </row>
    <row r="110" spans="1:27" ht="15.6" customHeight="1" x14ac:dyDescent="0.25">
      <c r="A110" s="65"/>
      <c r="B110" s="14"/>
      <c r="C110" s="14"/>
      <c r="D110" s="14"/>
      <c r="E110" s="14"/>
      <c r="F110" s="14"/>
      <c r="G110" s="14"/>
      <c r="H110" s="14"/>
      <c r="I110" s="15"/>
      <c r="J110" s="15"/>
      <c r="K110" s="15"/>
      <c r="L110" s="15"/>
      <c r="M110" s="15"/>
      <c r="N110" s="28"/>
      <c r="O110" s="14"/>
      <c r="P110" s="14"/>
      <c r="Q110" s="14"/>
      <c r="R110" s="14"/>
      <c r="S110" s="14"/>
      <c r="T110" s="14"/>
      <c r="U110" s="14"/>
      <c r="V110" s="14"/>
      <c r="W110" s="14"/>
      <c r="X110" s="14"/>
      <c r="Y110" s="14"/>
      <c r="Z110" s="14"/>
      <c r="AA110" s="14"/>
    </row>
    <row r="111" spans="1:27" ht="15.6" customHeight="1" x14ac:dyDescent="0.25">
      <c r="A111" s="65"/>
      <c r="B111" s="14"/>
      <c r="C111" s="14"/>
      <c r="D111" s="14"/>
      <c r="E111" s="14"/>
      <c r="F111" s="14"/>
      <c r="G111" s="14"/>
      <c r="H111" s="14"/>
      <c r="I111" s="15"/>
      <c r="J111" s="15"/>
      <c r="K111" s="15"/>
      <c r="L111" s="15"/>
      <c r="M111" s="15"/>
      <c r="N111" s="28"/>
      <c r="O111" s="14"/>
      <c r="P111" s="14"/>
      <c r="Q111" s="14"/>
      <c r="R111" s="14"/>
      <c r="S111" s="14"/>
      <c r="T111" s="14"/>
      <c r="U111" s="14"/>
      <c r="V111" s="14"/>
      <c r="W111" s="14"/>
      <c r="X111" s="14"/>
      <c r="Y111" s="14"/>
      <c r="Z111" s="14"/>
      <c r="AA111" s="14"/>
    </row>
    <row r="112" spans="1:27" ht="15.6" customHeight="1" x14ac:dyDescent="0.25">
      <c r="A112" s="65"/>
      <c r="B112" s="14"/>
      <c r="C112" s="14"/>
      <c r="D112" s="14"/>
      <c r="E112" s="14"/>
      <c r="F112" s="14"/>
      <c r="G112" s="14"/>
      <c r="H112" s="14"/>
      <c r="I112" s="15"/>
      <c r="J112" s="15"/>
      <c r="K112" s="15"/>
      <c r="L112" s="15"/>
      <c r="M112" s="15"/>
      <c r="N112" s="28"/>
      <c r="O112" s="14"/>
      <c r="P112" s="14"/>
      <c r="Q112" s="14"/>
      <c r="R112" s="14"/>
      <c r="S112" s="14"/>
      <c r="T112" s="14"/>
      <c r="U112" s="14"/>
      <c r="V112" s="14"/>
      <c r="W112" s="14"/>
      <c r="X112" s="14"/>
      <c r="Y112" s="14"/>
      <c r="Z112" s="14"/>
      <c r="AA112" s="14"/>
    </row>
    <row r="113" spans="1:27" ht="15.6" customHeight="1" x14ac:dyDescent="0.25">
      <c r="A113" s="65"/>
      <c r="B113" s="14"/>
      <c r="C113" s="14"/>
      <c r="D113" s="14"/>
      <c r="E113" s="14"/>
      <c r="F113" s="14"/>
      <c r="G113" s="14"/>
      <c r="H113" s="14"/>
      <c r="I113" s="15"/>
      <c r="J113" s="15"/>
      <c r="K113" s="15"/>
      <c r="L113" s="15"/>
      <c r="M113" s="15"/>
      <c r="N113" s="28"/>
      <c r="O113" s="14"/>
      <c r="P113" s="14"/>
      <c r="Q113" s="14"/>
      <c r="R113" s="14"/>
      <c r="S113" s="14"/>
      <c r="T113" s="14"/>
      <c r="U113" s="14"/>
      <c r="V113" s="14"/>
      <c r="W113" s="14"/>
      <c r="X113" s="14"/>
      <c r="Y113" s="14"/>
      <c r="Z113" s="14"/>
      <c r="AA113" s="14"/>
    </row>
    <row r="114" spans="1:27" ht="15.6" customHeight="1" x14ac:dyDescent="0.25">
      <c r="A114" s="65"/>
      <c r="B114" s="14"/>
      <c r="C114" s="14"/>
      <c r="D114" s="14"/>
      <c r="E114" s="14"/>
      <c r="F114" s="14"/>
      <c r="G114" s="14"/>
      <c r="H114" s="14"/>
      <c r="I114" s="15"/>
      <c r="J114" s="15"/>
      <c r="K114" s="15"/>
      <c r="L114" s="15"/>
      <c r="M114" s="15"/>
      <c r="N114" s="28"/>
      <c r="O114" s="14"/>
      <c r="P114" s="14"/>
      <c r="Q114" s="14"/>
      <c r="R114" s="14"/>
      <c r="S114" s="14"/>
      <c r="T114" s="14"/>
      <c r="U114" s="14"/>
      <c r="V114" s="14"/>
      <c r="W114" s="14"/>
      <c r="X114" s="14"/>
      <c r="Y114" s="14"/>
      <c r="Z114" s="14"/>
      <c r="AA114" s="14"/>
    </row>
    <row r="115" spans="1:27" ht="15.6" customHeight="1" x14ac:dyDescent="0.25">
      <c r="A115" s="66"/>
      <c r="B115" s="14"/>
      <c r="C115" s="14"/>
      <c r="D115" s="14"/>
      <c r="E115" s="14"/>
      <c r="F115" s="14"/>
      <c r="G115" s="14"/>
      <c r="H115" s="14"/>
      <c r="I115" s="15"/>
      <c r="J115" s="15"/>
      <c r="K115" s="15"/>
      <c r="L115" s="15"/>
      <c r="M115" s="15"/>
      <c r="N115" s="28"/>
      <c r="O115" s="14"/>
      <c r="P115" s="14"/>
      <c r="Q115" s="14"/>
      <c r="R115" s="14"/>
      <c r="S115" s="14"/>
      <c r="T115" s="14"/>
      <c r="U115" s="14"/>
      <c r="V115" s="14"/>
      <c r="W115" s="14"/>
      <c r="X115" s="14"/>
      <c r="Y115" s="14"/>
      <c r="Z115" s="14"/>
      <c r="AA115" s="14"/>
    </row>
    <row r="116" spans="1:27" ht="15.75" x14ac:dyDescent="0.25">
      <c r="A116" s="64" t="s">
        <v>74</v>
      </c>
      <c r="B116" s="14" t="s">
        <v>77</v>
      </c>
      <c r="C116" s="14"/>
      <c r="D116" s="14"/>
      <c r="E116" s="14"/>
      <c r="F116" s="14"/>
      <c r="G116" s="14"/>
      <c r="H116" s="14"/>
      <c r="I116" s="15"/>
      <c r="J116" s="15"/>
      <c r="K116" s="15"/>
      <c r="L116" s="15"/>
      <c r="M116" s="15" t="s">
        <v>33</v>
      </c>
      <c r="N116" s="28"/>
      <c r="O116" s="14"/>
      <c r="P116" s="14"/>
      <c r="Q116" s="14"/>
      <c r="R116" s="14"/>
      <c r="S116" s="14"/>
      <c r="T116" s="14"/>
      <c r="U116" s="14"/>
      <c r="V116" s="14"/>
      <c r="W116" s="14"/>
      <c r="X116" s="14"/>
      <c r="Y116" s="14"/>
      <c r="Z116" s="14"/>
      <c r="AA116" s="14"/>
    </row>
    <row r="117" spans="1:27" ht="15.75" x14ac:dyDescent="0.25">
      <c r="A117" s="65"/>
      <c r="B117" s="14" t="s">
        <v>77</v>
      </c>
      <c r="C117" s="14"/>
      <c r="D117" s="14"/>
      <c r="E117" s="14"/>
      <c r="F117" s="14"/>
      <c r="G117" s="14"/>
      <c r="H117" s="14"/>
      <c r="I117" s="15"/>
      <c r="J117" s="15"/>
      <c r="K117" s="15"/>
      <c r="L117" s="15"/>
      <c r="M117" s="15" t="s">
        <v>33</v>
      </c>
      <c r="N117" s="28"/>
      <c r="O117" s="14"/>
      <c r="P117" s="14"/>
      <c r="Q117" s="14"/>
      <c r="R117" s="14"/>
      <c r="S117" s="14"/>
      <c r="T117" s="14"/>
      <c r="U117" s="14"/>
      <c r="V117" s="14"/>
      <c r="W117" s="14"/>
      <c r="X117" s="14"/>
      <c r="Y117" s="14"/>
      <c r="Z117" s="14"/>
      <c r="AA117" s="14"/>
    </row>
    <row r="118" spans="1:27" ht="15.75" x14ac:dyDescent="0.25">
      <c r="A118" s="65"/>
      <c r="B118" s="14" t="s">
        <v>77</v>
      </c>
      <c r="C118" s="14"/>
      <c r="D118" s="14"/>
      <c r="E118" s="14"/>
      <c r="F118" s="14"/>
      <c r="G118" s="14"/>
      <c r="H118" s="14"/>
      <c r="I118" s="15"/>
      <c r="J118" s="15"/>
      <c r="K118" s="15"/>
      <c r="L118" s="15"/>
      <c r="M118" s="15" t="s">
        <v>33</v>
      </c>
      <c r="N118" s="28"/>
      <c r="O118" s="14"/>
      <c r="P118" s="14"/>
      <c r="Q118" s="14"/>
      <c r="R118" s="14"/>
      <c r="S118" s="14"/>
      <c r="T118" s="14"/>
      <c r="U118" s="14"/>
      <c r="V118" s="14"/>
      <c r="W118" s="14"/>
      <c r="X118" s="14"/>
      <c r="Y118" s="14"/>
      <c r="Z118" s="14"/>
      <c r="AA118" s="14"/>
    </row>
    <row r="119" spans="1:27" ht="15.6" customHeight="1" x14ac:dyDescent="0.25">
      <c r="A119" s="65"/>
      <c r="B119" s="14"/>
      <c r="C119" s="14"/>
      <c r="D119" s="14"/>
      <c r="E119" s="14"/>
      <c r="F119" s="14"/>
      <c r="G119" s="14"/>
      <c r="H119" s="14"/>
      <c r="I119" s="15"/>
      <c r="J119" s="15"/>
      <c r="K119" s="15"/>
      <c r="L119" s="15"/>
      <c r="M119" s="15"/>
      <c r="N119" s="28"/>
      <c r="O119" s="14"/>
      <c r="P119" s="14"/>
      <c r="Q119" s="14"/>
      <c r="R119" s="14"/>
      <c r="S119" s="14"/>
      <c r="T119" s="14"/>
      <c r="U119" s="14"/>
      <c r="V119" s="14"/>
      <c r="W119" s="14"/>
      <c r="X119" s="14"/>
      <c r="Y119" s="14"/>
      <c r="Z119" s="14"/>
      <c r="AA119" s="14"/>
    </row>
    <row r="120" spans="1:27" ht="15.6" customHeight="1" x14ac:dyDescent="0.25">
      <c r="A120" s="65"/>
      <c r="B120" s="14"/>
      <c r="C120" s="14"/>
      <c r="D120" s="14"/>
      <c r="E120" s="14"/>
      <c r="F120" s="14"/>
      <c r="G120" s="14"/>
      <c r="H120" s="14"/>
      <c r="I120" s="15"/>
      <c r="J120" s="15"/>
      <c r="K120" s="15"/>
      <c r="L120" s="15"/>
      <c r="M120" s="15"/>
      <c r="N120" s="28"/>
      <c r="O120" s="14"/>
      <c r="P120" s="14"/>
      <c r="Q120" s="14"/>
      <c r="R120" s="14"/>
      <c r="S120" s="14"/>
      <c r="T120" s="14"/>
      <c r="U120" s="14"/>
      <c r="V120" s="14"/>
      <c r="W120" s="14"/>
      <c r="X120" s="14"/>
      <c r="Y120" s="14"/>
      <c r="Z120" s="14"/>
      <c r="AA120" s="14"/>
    </row>
    <row r="121" spans="1:27" ht="15.6" customHeight="1" x14ac:dyDescent="0.25">
      <c r="A121" s="65"/>
      <c r="B121" s="14"/>
      <c r="C121" s="14"/>
      <c r="D121" s="14"/>
      <c r="E121" s="14"/>
      <c r="F121" s="14"/>
      <c r="G121" s="14"/>
      <c r="H121" s="14"/>
      <c r="I121" s="15"/>
      <c r="J121" s="15"/>
      <c r="K121" s="15"/>
      <c r="L121" s="15"/>
      <c r="M121" s="15"/>
      <c r="N121" s="28"/>
      <c r="O121" s="14"/>
      <c r="P121" s="14"/>
      <c r="Q121" s="14"/>
      <c r="R121" s="14"/>
      <c r="S121" s="14"/>
      <c r="T121" s="14"/>
      <c r="U121" s="14"/>
      <c r="V121" s="14"/>
      <c r="W121" s="14"/>
      <c r="X121" s="14"/>
      <c r="Y121" s="14"/>
      <c r="Z121" s="14"/>
      <c r="AA121" s="14"/>
    </row>
    <row r="122" spans="1:27" ht="15.6" customHeight="1" x14ac:dyDescent="0.25">
      <c r="A122" s="65"/>
      <c r="B122" s="14"/>
      <c r="C122" s="14"/>
      <c r="D122" s="14"/>
      <c r="E122" s="14"/>
      <c r="F122" s="14"/>
      <c r="G122" s="14"/>
      <c r="H122" s="14"/>
      <c r="I122" s="15"/>
      <c r="J122" s="15"/>
      <c r="K122" s="15"/>
      <c r="L122" s="15"/>
      <c r="M122" s="15"/>
      <c r="N122" s="28"/>
      <c r="O122" s="14"/>
      <c r="P122" s="14"/>
      <c r="Q122" s="14"/>
      <c r="R122" s="14"/>
      <c r="S122" s="14"/>
      <c r="T122" s="14"/>
      <c r="U122" s="14"/>
      <c r="V122" s="14"/>
      <c r="W122" s="14"/>
      <c r="X122" s="14"/>
      <c r="Y122" s="14"/>
      <c r="Z122" s="14"/>
      <c r="AA122" s="14"/>
    </row>
    <row r="123" spans="1:27" ht="15.6" customHeight="1" x14ac:dyDescent="0.25">
      <c r="A123" s="65"/>
      <c r="B123" s="14"/>
      <c r="C123" s="14"/>
      <c r="D123" s="14"/>
      <c r="E123" s="14"/>
      <c r="F123" s="14"/>
      <c r="G123" s="14"/>
      <c r="H123" s="14"/>
      <c r="I123" s="15"/>
      <c r="J123" s="15"/>
      <c r="K123" s="15"/>
      <c r="L123" s="15"/>
      <c r="M123" s="15"/>
      <c r="N123" s="28"/>
      <c r="O123" s="14"/>
      <c r="P123" s="14"/>
      <c r="Q123" s="14"/>
      <c r="R123" s="14"/>
      <c r="S123" s="14"/>
      <c r="T123" s="14"/>
      <c r="U123" s="14"/>
      <c r="V123" s="14"/>
      <c r="W123" s="14"/>
      <c r="X123" s="14"/>
      <c r="Y123" s="14"/>
      <c r="Z123" s="14"/>
      <c r="AA123" s="14"/>
    </row>
    <row r="124" spans="1:27" ht="15.6" customHeight="1" x14ac:dyDescent="0.25">
      <c r="A124" s="65"/>
      <c r="B124" s="14"/>
      <c r="C124" s="14"/>
      <c r="D124" s="14"/>
      <c r="E124" s="14"/>
      <c r="F124" s="14"/>
      <c r="G124" s="14"/>
      <c r="H124" s="14"/>
      <c r="I124" s="15"/>
      <c r="J124" s="15"/>
      <c r="K124" s="15"/>
      <c r="L124" s="15"/>
      <c r="M124" s="15"/>
      <c r="N124" s="28"/>
      <c r="O124" s="14"/>
      <c r="P124" s="14"/>
      <c r="Q124" s="14"/>
      <c r="R124" s="14"/>
      <c r="S124" s="14"/>
      <c r="T124" s="14"/>
      <c r="U124" s="14"/>
      <c r="V124" s="14"/>
      <c r="W124" s="14"/>
      <c r="X124" s="14"/>
      <c r="Y124" s="14"/>
      <c r="Z124" s="14"/>
      <c r="AA124" s="14"/>
    </row>
    <row r="125" spans="1:27" ht="15.6" customHeight="1" x14ac:dyDescent="0.25">
      <c r="A125" s="65"/>
      <c r="B125" s="14"/>
      <c r="C125" s="14"/>
      <c r="D125" s="14"/>
      <c r="E125" s="14"/>
      <c r="F125" s="14"/>
      <c r="G125" s="14"/>
      <c r="H125" s="14"/>
      <c r="I125" s="15"/>
      <c r="J125" s="15"/>
      <c r="K125" s="15"/>
      <c r="L125" s="15"/>
      <c r="M125" s="15"/>
      <c r="N125" s="28"/>
      <c r="O125" s="14"/>
      <c r="P125" s="14"/>
      <c r="Q125" s="14"/>
      <c r="R125" s="14"/>
      <c r="S125" s="14"/>
      <c r="T125" s="14"/>
      <c r="U125" s="14"/>
      <c r="V125" s="14"/>
      <c r="W125" s="14"/>
      <c r="X125" s="14"/>
      <c r="Y125" s="14"/>
      <c r="Z125" s="14"/>
      <c r="AA125" s="14"/>
    </row>
    <row r="126" spans="1:27" ht="15.6" customHeight="1" x14ac:dyDescent="0.25">
      <c r="A126" s="65"/>
      <c r="B126" s="14"/>
      <c r="C126" s="14"/>
      <c r="D126" s="14"/>
      <c r="E126" s="14"/>
      <c r="F126" s="14"/>
      <c r="G126" s="14"/>
      <c r="H126" s="14"/>
      <c r="I126" s="15"/>
      <c r="J126" s="15"/>
      <c r="K126" s="15"/>
      <c r="L126" s="15"/>
      <c r="M126" s="15"/>
      <c r="N126" s="28"/>
      <c r="O126" s="14"/>
      <c r="P126" s="14"/>
      <c r="Q126" s="14"/>
      <c r="R126" s="14"/>
      <c r="S126" s="14"/>
      <c r="T126" s="14"/>
      <c r="U126" s="14"/>
      <c r="V126" s="14"/>
      <c r="W126" s="14"/>
      <c r="X126" s="14"/>
      <c r="Y126" s="14"/>
      <c r="Z126" s="14"/>
      <c r="AA126" s="14"/>
    </row>
    <row r="127" spans="1:27" ht="15.6" customHeight="1" x14ac:dyDescent="0.25">
      <c r="A127" s="65"/>
      <c r="B127" s="14"/>
      <c r="C127" s="14"/>
      <c r="D127" s="14"/>
      <c r="E127" s="14"/>
      <c r="F127" s="14"/>
      <c r="G127" s="14"/>
      <c r="H127" s="14"/>
      <c r="I127" s="15"/>
      <c r="J127" s="15"/>
      <c r="K127" s="15"/>
      <c r="L127" s="15"/>
      <c r="M127" s="15"/>
      <c r="N127" s="28"/>
      <c r="O127" s="14"/>
      <c r="P127" s="14"/>
      <c r="Q127" s="14"/>
      <c r="R127" s="14"/>
      <c r="S127" s="14"/>
      <c r="T127" s="14"/>
      <c r="U127" s="14"/>
      <c r="V127" s="14"/>
      <c r="W127" s="14"/>
      <c r="X127" s="14"/>
      <c r="Y127" s="14"/>
      <c r="Z127" s="14"/>
      <c r="AA127" s="14"/>
    </row>
    <row r="128" spans="1:27" ht="15.6" customHeight="1" x14ac:dyDescent="0.25">
      <c r="A128" s="65"/>
      <c r="B128" s="14"/>
      <c r="C128" s="14"/>
      <c r="D128" s="14"/>
      <c r="E128" s="14"/>
      <c r="F128" s="14"/>
      <c r="G128" s="14"/>
      <c r="H128" s="14"/>
      <c r="I128" s="15"/>
      <c r="J128" s="15"/>
      <c r="K128" s="15"/>
      <c r="L128" s="15"/>
      <c r="M128" s="15"/>
      <c r="N128" s="28"/>
      <c r="O128" s="14"/>
      <c r="P128" s="14"/>
      <c r="Q128" s="14"/>
      <c r="R128" s="14"/>
      <c r="S128" s="14"/>
      <c r="T128" s="14"/>
      <c r="U128" s="14"/>
      <c r="V128" s="14"/>
      <c r="W128" s="14"/>
      <c r="X128" s="14"/>
      <c r="Y128" s="14"/>
      <c r="Z128" s="14"/>
      <c r="AA128" s="14"/>
    </row>
    <row r="129" spans="1:27" ht="15.6" customHeight="1" x14ac:dyDescent="0.25">
      <c r="A129" s="65"/>
      <c r="B129" s="14"/>
      <c r="C129" s="14"/>
      <c r="D129" s="14"/>
      <c r="E129" s="14"/>
      <c r="F129" s="14"/>
      <c r="G129" s="14"/>
      <c r="H129" s="14"/>
      <c r="I129" s="15"/>
      <c r="J129" s="15"/>
      <c r="K129" s="15"/>
      <c r="L129" s="15"/>
      <c r="M129" s="15"/>
      <c r="N129" s="28"/>
      <c r="O129" s="14"/>
      <c r="P129" s="14"/>
      <c r="Q129" s="14"/>
      <c r="R129" s="14"/>
      <c r="S129" s="14"/>
      <c r="T129" s="14"/>
      <c r="U129" s="14"/>
      <c r="V129" s="14"/>
      <c r="W129" s="14"/>
      <c r="X129" s="14"/>
      <c r="Y129" s="14"/>
      <c r="Z129" s="14"/>
      <c r="AA129" s="14"/>
    </row>
    <row r="130" spans="1:27" ht="15.6" customHeight="1" x14ac:dyDescent="0.25">
      <c r="A130" s="66"/>
      <c r="B130" s="14"/>
      <c r="C130" s="14"/>
      <c r="D130" s="14"/>
      <c r="E130" s="14"/>
      <c r="F130" s="14"/>
      <c r="G130" s="14"/>
      <c r="H130" s="14"/>
      <c r="I130" s="15"/>
      <c r="J130" s="15"/>
      <c r="K130" s="15"/>
      <c r="L130" s="15"/>
      <c r="M130" s="15"/>
      <c r="N130" s="28"/>
      <c r="O130" s="14"/>
      <c r="P130" s="14"/>
      <c r="Q130" s="14"/>
      <c r="R130" s="14"/>
      <c r="S130" s="14"/>
      <c r="T130" s="14"/>
      <c r="U130" s="14"/>
      <c r="V130" s="14"/>
      <c r="W130" s="14"/>
      <c r="X130" s="14"/>
      <c r="Y130" s="14"/>
      <c r="Z130" s="14"/>
      <c r="AA130" s="14"/>
    </row>
    <row r="131" spans="1:27" ht="15.75" x14ac:dyDescent="0.25">
      <c r="A131" s="64" t="s">
        <v>75</v>
      </c>
      <c r="B131" s="14" t="s">
        <v>78</v>
      </c>
      <c r="C131" s="14"/>
      <c r="D131" s="14"/>
      <c r="E131" s="14"/>
      <c r="F131" s="14"/>
      <c r="G131" s="14"/>
      <c r="H131" s="14"/>
      <c r="I131" s="15"/>
      <c r="J131" s="15"/>
      <c r="K131" s="15"/>
      <c r="L131" s="15"/>
      <c r="M131" s="15" t="s">
        <v>33</v>
      </c>
      <c r="N131" s="28"/>
      <c r="O131" s="14"/>
      <c r="P131" s="14"/>
      <c r="Q131" s="14"/>
      <c r="R131" s="14"/>
      <c r="S131" s="14"/>
      <c r="T131" s="14"/>
      <c r="U131" s="14"/>
      <c r="V131" s="14"/>
      <c r="W131" s="14"/>
      <c r="X131" s="14"/>
      <c r="Y131" s="14"/>
      <c r="Z131" s="14"/>
      <c r="AA131" s="14"/>
    </row>
    <row r="132" spans="1:27" ht="15.75" x14ac:dyDescent="0.25">
      <c r="A132" s="65"/>
      <c r="B132" s="14" t="s">
        <v>78</v>
      </c>
      <c r="C132" s="14"/>
      <c r="D132" s="14"/>
      <c r="E132" s="14"/>
      <c r="F132" s="14"/>
      <c r="G132" s="14"/>
      <c r="H132" s="14"/>
      <c r="I132" s="15"/>
      <c r="J132" s="15"/>
      <c r="K132" s="15"/>
      <c r="L132" s="15"/>
      <c r="M132" s="15" t="s">
        <v>33</v>
      </c>
      <c r="N132" s="28"/>
      <c r="O132" s="14"/>
      <c r="P132" s="14"/>
      <c r="Q132" s="14"/>
      <c r="R132" s="14"/>
      <c r="S132" s="14"/>
      <c r="T132" s="14"/>
      <c r="U132" s="14"/>
      <c r="V132" s="14"/>
      <c r="W132" s="14"/>
      <c r="X132" s="14"/>
      <c r="Y132" s="14"/>
      <c r="Z132" s="14"/>
      <c r="AA132" s="14"/>
    </row>
    <row r="133" spans="1:27" ht="15.75" x14ac:dyDescent="0.25">
      <c r="A133" s="65"/>
      <c r="B133" s="14" t="s">
        <v>78</v>
      </c>
      <c r="C133" s="14"/>
      <c r="D133" s="14"/>
      <c r="E133" s="14"/>
      <c r="F133" s="14"/>
      <c r="G133" s="14"/>
      <c r="H133" s="14"/>
      <c r="I133" s="15"/>
      <c r="J133" s="15"/>
      <c r="K133" s="15"/>
      <c r="L133" s="15"/>
      <c r="M133" s="15" t="s">
        <v>33</v>
      </c>
      <c r="N133" s="28"/>
      <c r="O133" s="14"/>
      <c r="P133" s="14"/>
      <c r="Q133" s="14"/>
      <c r="R133" s="14"/>
      <c r="S133" s="14"/>
      <c r="T133" s="14"/>
      <c r="U133" s="14"/>
      <c r="V133" s="14"/>
      <c r="W133" s="14"/>
      <c r="X133" s="14"/>
      <c r="Y133" s="14"/>
      <c r="Z133" s="14"/>
      <c r="AA133" s="14"/>
    </row>
    <row r="134" spans="1:27" ht="15.6" customHeight="1" x14ac:dyDescent="0.25">
      <c r="A134" s="65"/>
      <c r="B134" s="14"/>
      <c r="C134" s="14"/>
      <c r="D134" s="14"/>
      <c r="E134" s="14"/>
      <c r="F134" s="14"/>
      <c r="G134" s="14"/>
      <c r="H134" s="14"/>
      <c r="I134" s="15"/>
      <c r="J134" s="15"/>
      <c r="K134" s="15"/>
      <c r="L134" s="15"/>
      <c r="M134" s="15"/>
      <c r="N134" s="28"/>
      <c r="O134" s="14"/>
      <c r="P134" s="14"/>
      <c r="Q134" s="14"/>
      <c r="R134" s="14"/>
      <c r="S134" s="14"/>
      <c r="T134" s="14"/>
      <c r="U134" s="14"/>
      <c r="V134" s="14"/>
      <c r="W134" s="14"/>
      <c r="X134" s="14"/>
      <c r="Y134" s="14"/>
      <c r="Z134" s="14"/>
      <c r="AA134" s="14"/>
    </row>
    <row r="135" spans="1:27" ht="15.6" customHeight="1" x14ac:dyDescent="0.25">
      <c r="A135" s="65"/>
      <c r="B135" s="14"/>
      <c r="C135" s="14"/>
      <c r="D135" s="14"/>
      <c r="E135" s="14"/>
      <c r="F135" s="14"/>
      <c r="G135" s="14"/>
      <c r="H135" s="14"/>
      <c r="I135" s="15"/>
      <c r="J135" s="15"/>
      <c r="K135" s="15"/>
      <c r="L135" s="15"/>
      <c r="M135" s="15"/>
      <c r="N135" s="28"/>
      <c r="O135" s="14"/>
      <c r="P135" s="14"/>
      <c r="Q135" s="14"/>
      <c r="R135" s="14"/>
      <c r="S135" s="14"/>
      <c r="T135" s="14"/>
      <c r="U135" s="14"/>
      <c r="V135" s="14"/>
      <c r="W135" s="14"/>
      <c r="X135" s="14"/>
      <c r="Y135" s="14"/>
      <c r="Z135" s="14"/>
      <c r="AA135" s="14"/>
    </row>
    <row r="136" spans="1:27" ht="15.6" customHeight="1" x14ac:dyDescent="0.25">
      <c r="A136" s="65"/>
      <c r="B136" s="14"/>
      <c r="C136" s="14"/>
      <c r="D136" s="14"/>
      <c r="E136" s="14"/>
      <c r="F136" s="14"/>
      <c r="G136" s="14"/>
      <c r="H136" s="14"/>
      <c r="I136" s="15"/>
      <c r="J136" s="15"/>
      <c r="K136" s="15"/>
      <c r="L136" s="15"/>
      <c r="M136" s="15"/>
      <c r="N136" s="28"/>
      <c r="O136" s="14"/>
      <c r="P136" s="14"/>
      <c r="Q136" s="14"/>
      <c r="R136" s="14"/>
      <c r="S136" s="14"/>
      <c r="T136" s="14"/>
      <c r="U136" s="14"/>
      <c r="V136" s="14"/>
      <c r="W136" s="14"/>
      <c r="X136" s="14"/>
      <c r="Y136" s="14"/>
      <c r="Z136" s="14"/>
      <c r="AA136" s="14"/>
    </row>
    <row r="137" spans="1:27" ht="15.6" customHeight="1" x14ac:dyDescent="0.25">
      <c r="A137" s="65"/>
      <c r="B137" s="14"/>
      <c r="C137" s="14"/>
      <c r="D137" s="14"/>
      <c r="E137" s="14"/>
      <c r="F137" s="14"/>
      <c r="G137" s="14"/>
      <c r="H137" s="14"/>
      <c r="I137" s="15"/>
      <c r="J137" s="15"/>
      <c r="K137" s="15"/>
      <c r="L137" s="15"/>
      <c r="M137" s="15"/>
      <c r="N137" s="28"/>
      <c r="O137" s="14"/>
      <c r="P137" s="14"/>
      <c r="Q137" s="14"/>
      <c r="R137" s="14"/>
      <c r="S137" s="14"/>
      <c r="T137" s="14"/>
      <c r="U137" s="14"/>
      <c r="V137" s="14"/>
      <c r="W137" s="14"/>
      <c r="X137" s="14"/>
      <c r="Y137" s="14"/>
      <c r="Z137" s="14"/>
      <c r="AA137" s="14"/>
    </row>
    <row r="138" spans="1:27" ht="15.6" customHeight="1" x14ac:dyDescent="0.25">
      <c r="A138" s="65"/>
      <c r="B138" s="14"/>
      <c r="C138" s="14"/>
      <c r="D138" s="14"/>
      <c r="E138" s="14"/>
      <c r="F138" s="14"/>
      <c r="G138" s="14"/>
      <c r="H138" s="14"/>
      <c r="I138" s="15"/>
      <c r="J138" s="15"/>
      <c r="K138" s="15"/>
      <c r="L138" s="15"/>
      <c r="M138" s="15"/>
      <c r="N138" s="28"/>
      <c r="O138" s="14"/>
      <c r="P138" s="14"/>
      <c r="Q138" s="14"/>
      <c r="R138" s="14"/>
      <c r="S138" s="14"/>
      <c r="T138" s="14"/>
      <c r="U138" s="14"/>
      <c r="V138" s="14"/>
      <c r="W138" s="14"/>
      <c r="X138" s="14"/>
      <c r="Y138" s="14"/>
      <c r="Z138" s="14"/>
      <c r="AA138" s="14"/>
    </row>
    <row r="139" spans="1:27" ht="15.6" customHeight="1" x14ac:dyDescent="0.25">
      <c r="A139" s="65"/>
      <c r="B139" s="14"/>
      <c r="C139" s="14"/>
      <c r="D139" s="14"/>
      <c r="E139" s="14"/>
      <c r="F139" s="14"/>
      <c r="G139" s="14"/>
      <c r="H139" s="14"/>
      <c r="I139" s="15"/>
      <c r="J139" s="15"/>
      <c r="K139" s="15"/>
      <c r="L139" s="15"/>
      <c r="M139" s="15"/>
      <c r="N139" s="28"/>
      <c r="O139" s="14"/>
      <c r="P139" s="14"/>
      <c r="Q139" s="14"/>
      <c r="R139" s="14"/>
      <c r="S139" s="14"/>
      <c r="T139" s="14"/>
      <c r="U139" s="14"/>
      <c r="V139" s="14"/>
      <c r="W139" s="14"/>
      <c r="X139" s="14"/>
      <c r="Y139" s="14"/>
      <c r="Z139" s="14"/>
      <c r="AA139" s="14"/>
    </row>
    <row r="140" spans="1:27" ht="15.6" customHeight="1" x14ac:dyDescent="0.25">
      <c r="A140" s="65"/>
      <c r="B140" s="14"/>
      <c r="C140" s="14"/>
      <c r="D140" s="14"/>
      <c r="E140" s="14"/>
      <c r="F140" s="14"/>
      <c r="G140" s="14"/>
      <c r="H140" s="14"/>
      <c r="I140" s="15"/>
      <c r="J140" s="15"/>
      <c r="K140" s="15"/>
      <c r="L140" s="15"/>
      <c r="M140" s="15"/>
      <c r="N140" s="28"/>
      <c r="O140" s="14"/>
      <c r="P140" s="14"/>
      <c r="Q140" s="14"/>
      <c r="R140" s="14"/>
      <c r="S140" s="14"/>
      <c r="T140" s="14"/>
      <c r="U140" s="14"/>
      <c r="V140" s="14"/>
      <c r="W140" s="14"/>
      <c r="X140" s="14"/>
      <c r="Y140" s="14"/>
      <c r="Z140" s="14"/>
      <c r="AA140" s="14"/>
    </row>
    <row r="141" spans="1:27" ht="15.6" customHeight="1" x14ac:dyDescent="0.25">
      <c r="A141" s="65"/>
      <c r="B141" s="14"/>
      <c r="C141" s="14"/>
      <c r="D141" s="14"/>
      <c r="E141" s="14"/>
      <c r="F141" s="14"/>
      <c r="G141" s="14"/>
      <c r="H141" s="14"/>
      <c r="I141" s="15"/>
      <c r="J141" s="15"/>
      <c r="K141" s="15"/>
      <c r="L141" s="15"/>
      <c r="M141" s="15"/>
      <c r="N141" s="28"/>
      <c r="O141" s="14"/>
      <c r="P141" s="14"/>
      <c r="Q141" s="14"/>
      <c r="R141" s="14"/>
      <c r="S141" s="14"/>
      <c r="T141" s="14"/>
      <c r="U141" s="14"/>
      <c r="V141" s="14"/>
      <c r="W141" s="14"/>
      <c r="X141" s="14"/>
      <c r="Y141" s="14"/>
      <c r="Z141" s="14"/>
      <c r="AA141" s="14"/>
    </row>
    <row r="142" spans="1:27" ht="15.6" customHeight="1" x14ac:dyDescent="0.25">
      <c r="A142" s="65"/>
      <c r="B142" s="14"/>
      <c r="C142" s="14"/>
      <c r="D142" s="14"/>
      <c r="E142" s="14"/>
      <c r="F142" s="14"/>
      <c r="G142" s="14"/>
      <c r="H142" s="14"/>
      <c r="I142" s="15"/>
      <c r="J142" s="15"/>
      <c r="K142" s="15"/>
      <c r="L142" s="15"/>
      <c r="M142" s="15"/>
      <c r="N142" s="28"/>
      <c r="O142" s="14"/>
      <c r="P142" s="14"/>
      <c r="Q142" s="14"/>
      <c r="R142" s="14"/>
      <c r="S142" s="14"/>
      <c r="T142" s="14"/>
      <c r="U142" s="14"/>
      <c r="V142" s="14"/>
      <c r="W142" s="14"/>
      <c r="X142" s="14"/>
      <c r="Y142" s="14"/>
      <c r="Z142" s="14"/>
      <c r="AA142" s="14"/>
    </row>
    <row r="143" spans="1:27" ht="15.6" customHeight="1" x14ac:dyDescent="0.25">
      <c r="A143" s="65"/>
      <c r="B143" s="14"/>
      <c r="C143" s="14"/>
      <c r="D143" s="14"/>
      <c r="E143" s="14"/>
      <c r="F143" s="14"/>
      <c r="G143" s="14"/>
      <c r="H143" s="14"/>
      <c r="I143" s="15"/>
      <c r="J143" s="15"/>
      <c r="K143" s="15"/>
      <c r="L143" s="15"/>
      <c r="M143" s="15"/>
      <c r="N143" s="28"/>
      <c r="O143" s="14"/>
      <c r="P143" s="14"/>
      <c r="Q143" s="14"/>
      <c r="R143" s="14"/>
      <c r="S143" s="14"/>
      <c r="T143" s="14"/>
      <c r="U143" s="14"/>
      <c r="V143" s="14"/>
      <c r="W143" s="14"/>
      <c r="X143" s="14"/>
      <c r="Y143" s="14"/>
      <c r="Z143" s="14"/>
      <c r="AA143" s="14"/>
    </row>
    <row r="144" spans="1:27" ht="15.6" customHeight="1" x14ac:dyDescent="0.25">
      <c r="A144" s="65"/>
      <c r="B144" s="14"/>
      <c r="C144" s="14"/>
      <c r="D144" s="14"/>
      <c r="E144" s="14"/>
      <c r="F144" s="14"/>
      <c r="G144" s="14"/>
      <c r="H144" s="14"/>
      <c r="I144" s="15"/>
      <c r="J144" s="15"/>
      <c r="K144" s="15"/>
      <c r="L144" s="15"/>
      <c r="M144" s="15"/>
      <c r="N144" s="28"/>
      <c r="O144" s="14"/>
      <c r="P144" s="14"/>
      <c r="Q144" s="14"/>
      <c r="R144" s="14"/>
      <c r="S144" s="14"/>
      <c r="T144" s="14"/>
      <c r="U144" s="14"/>
      <c r="V144" s="14"/>
      <c r="W144" s="14"/>
      <c r="X144" s="14"/>
      <c r="Y144" s="14"/>
      <c r="Z144" s="14"/>
      <c r="AA144" s="14"/>
    </row>
    <row r="145" spans="1:27" ht="15.6" customHeight="1" x14ac:dyDescent="0.25">
      <c r="A145" s="66"/>
      <c r="B145" s="14"/>
      <c r="C145" s="14"/>
      <c r="D145" s="14"/>
      <c r="E145" s="14"/>
      <c r="F145" s="14"/>
      <c r="G145" s="14"/>
      <c r="H145" s="14"/>
      <c r="I145" s="15"/>
      <c r="J145" s="15"/>
      <c r="K145" s="15"/>
      <c r="L145" s="15"/>
      <c r="M145" s="15"/>
      <c r="N145" s="28"/>
      <c r="O145" s="14"/>
      <c r="P145" s="14"/>
      <c r="Q145" s="14"/>
      <c r="R145" s="14"/>
      <c r="S145" s="14"/>
      <c r="T145" s="14"/>
      <c r="U145" s="14"/>
      <c r="V145" s="14"/>
      <c r="W145" s="14"/>
      <c r="X145" s="14"/>
      <c r="Y145" s="14"/>
      <c r="Z145" s="14"/>
      <c r="AA145" s="14"/>
    </row>
    <row r="146" spans="1:27" ht="15.75" x14ac:dyDescent="0.25">
      <c r="A146" s="64" t="s">
        <v>76</v>
      </c>
      <c r="B146" s="14" t="s">
        <v>79</v>
      </c>
      <c r="C146" s="14"/>
      <c r="D146" s="14"/>
      <c r="E146" s="14"/>
      <c r="F146" s="14"/>
      <c r="G146" s="14"/>
      <c r="H146" s="14"/>
      <c r="I146" s="15"/>
      <c r="J146" s="15"/>
      <c r="K146" s="15"/>
      <c r="L146" s="15"/>
      <c r="M146" s="15" t="s">
        <v>33</v>
      </c>
      <c r="N146" s="28"/>
      <c r="O146" s="14"/>
      <c r="P146" s="14"/>
      <c r="Q146" s="14"/>
      <c r="R146" s="14"/>
      <c r="S146" s="14"/>
      <c r="T146" s="14"/>
      <c r="U146" s="14"/>
      <c r="V146" s="14"/>
      <c r="W146" s="14"/>
      <c r="X146" s="14"/>
      <c r="Y146" s="14"/>
      <c r="Z146" s="14"/>
      <c r="AA146" s="14"/>
    </row>
    <row r="147" spans="1:27" ht="15.75" x14ac:dyDescent="0.25">
      <c r="A147" s="65"/>
      <c r="B147" s="14" t="s">
        <v>79</v>
      </c>
      <c r="C147" s="14"/>
      <c r="D147" s="14"/>
      <c r="E147" s="14"/>
      <c r="F147" s="14"/>
      <c r="G147" s="14"/>
      <c r="H147" s="14"/>
      <c r="I147" s="15"/>
      <c r="J147" s="15"/>
      <c r="K147" s="15"/>
      <c r="L147" s="15"/>
      <c r="M147" s="15" t="s">
        <v>33</v>
      </c>
      <c r="N147" s="28"/>
      <c r="O147" s="14"/>
      <c r="P147" s="14"/>
      <c r="Q147" s="14"/>
      <c r="R147" s="14"/>
      <c r="S147" s="14"/>
      <c r="T147" s="14"/>
      <c r="U147" s="14"/>
      <c r="V147" s="14"/>
      <c r="W147" s="14"/>
      <c r="X147" s="14"/>
      <c r="Y147" s="14"/>
      <c r="Z147" s="14"/>
      <c r="AA147" s="14"/>
    </row>
    <row r="148" spans="1:27" ht="15.75" x14ac:dyDescent="0.25">
      <c r="A148" s="65"/>
      <c r="B148" s="14" t="s">
        <v>79</v>
      </c>
      <c r="C148" s="14"/>
      <c r="D148" s="14"/>
      <c r="E148" s="14"/>
      <c r="F148" s="14"/>
      <c r="G148" s="14"/>
      <c r="H148" s="14"/>
      <c r="I148" s="15"/>
      <c r="J148" s="15"/>
      <c r="K148" s="15"/>
      <c r="L148" s="15"/>
      <c r="M148" s="15" t="s">
        <v>33</v>
      </c>
      <c r="N148" s="28"/>
      <c r="O148" s="14"/>
      <c r="P148" s="14"/>
      <c r="Q148" s="14"/>
      <c r="R148" s="14"/>
      <c r="S148" s="14"/>
      <c r="T148" s="14"/>
      <c r="U148" s="14"/>
      <c r="V148" s="14"/>
      <c r="W148" s="14"/>
      <c r="X148" s="14"/>
      <c r="Y148" s="14"/>
      <c r="Z148" s="14"/>
      <c r="AA148" s="14"/>
    </row>
    <row r="149" spans="1:27" ht="15.6" customHeight="1" x14ac:dyDescent="0.25">
      <c r="A149" s="65"/>
      <c r="B149" s="14"/>
      <c r="C149" s="14"/>
      <c r="D149" s="14"/>
      <c r="E149" s="14"/>
      <c r="F149" s="14"/>
      <c r="G149" s="14"/>
      <c r="H149" s="14"/>
      <c r="I149" s="15"/>
      <c r="J149" s="15"/>
      <c r="K149" s="15"/>
      <c r="L149" s="15"/>
      <c r="M149" s="15"/>
      <c r="N149" s="28"/>
      <c r="O149" s="14"/>
      <c r="P149" s="14"/>
      <c r="Q149" s="14"/>
      <c r="R149" s="14"/>
      <c r="S149" s="14"/>
      <c r="T149" s="14"/>
      <c r="U149" s="14"/>
      <c r="V149" s="14"/>
      <c r="W149" s="14"/>
      <c r="X149" s="14"/>
      <c r="Y149" s="14"/>
      <c r="Z149" s="14"/>
      <c r="AA149" s="14"/>
    </row>
    <row r="150" spans="1:27" ht="15.6" customHeight="1" x14ac:dyDescent="0.25">
      <c r="A150" s="65"/>
      <c r="B150" s="14"/>
      <c r="C150" s="14"/>
      <c r="D150" s="14"/>
      <c r="E150" s="14"/>
      <c r="F150" s="14"/>
      <c r="G150" s="14"/>
      <c r="H150" s="14"/>
      <c r="I150" s="15"/>
      <c r="J150" s="15"/>
      <c r="K150" s="15"/>
      <c r="L150" s="15"/>
      <c r="M150" s="15"/>
      <c r="N150" s="28"/>
      <c r="O150" s="14"/>
      <c r="P150" s="14"/>
      <c r="Q150" s="14"/>
      <c r="R150" s="14"/>
      <c r="S150" s="14"/>
      <c r="T150" s="14"/>
      <c r="U150" s="14"/>
      <c r="V150" s="14"/>
      <c r="W150" s="14"/>
      <c r="X150" s="14"/>
      <c r="Y150" s="14"/>
      <c r="Z150" s="14"/>
      <c r="AA150" s="14"/>
    </row>
    <row r="151" spans="1:27" ht="15.6" customHeight="1" x14ac:dyDescent="0.25">
      <c r="A151" s="65"/>
      <c r="B151" s="14"/>
      <c r="C151" s="14"/>
      <c r="D151" s="14"/>
      <c r="E151" s="14"/>
      <c r="F151" s="14"/>
      <c r="G151" s="14"/>
      <c r="H151" s="14"/>
      <c r="I151" s="15"/>
      <c r="J151" s="15"/>
      <c r="K151" s="15"/>
      <c r="L151" s="15"/>
      <c r="M151" s="15"/>
      <c r="N151" s="28"/>
      <c r="O151" s="14"/>
      <c r="P151" s="14"/>
      <c r="Q151" s="14"/>
      <c r="R151" s="14"/>
      <c r="S151" s="14"/>
      <c r="T151" s="14"/>
      <c r="U151" s="14"/>
      <c r="V151" s="14"/>
      <c r="W151" s="14"/>
      <c r="X151" s="14"/>
      <c r="Y151" s="14"/>
      <c r="Z151" s="14"/>
      <c r="AA151" s="14"/>
    </row>
    <row r="152" spans="1:27" ht="15.6" customHeight="1" x14ac:dyDescent="0.25">
      <c r="A152" s="65"/>
      <c r="B152" s="14"/>
      <c r="C152" s="14"/>
      <c r="D152" s="14"/>
      <c r="E152" s="14"/>
      <c r="F152" s="14"/>
      <c r="G152" s="14"/>
      <c r="H152" s="14"/>
      <c r="I152" s="15"/>
      <c r="J152" s="15"/>
      <c r="K152" s="15"/>
      <c r="L152" s="15"/>
      <c r="M152" s="15"/>
      <c r="N152" s="28"/>
      <c r="O152" s="14"/>
      <c r="P152" s="14"/>
      <c r="Q152" s="14"/>
      <c r="R152" s="14"/>
      <c r="S152" s="14"/>
      <c r="T152" s="14"/>
      <c r="U152" s="14"/>
      <c r="V152" s="14"/>
      <c r="W152" s="14"/>
      <c r="X152" s="14"/>
      <c r="Y152" s="14"/>
      <c r="Z152" s="14"/>
      <c r="AA152" s="14"/>
    </row>
    <row r="153" spans="1:27" ht="15.6" customHeight="1" x14ac:dyDescent="0.25">
      <c r="A153" s="65"/>
      <c r="B153" s="14"/>
      <c r="C153" s="14"/>
      <c r="D153" s="14"/>
      <c r="E153" s="14"/>
      <c r="F153" s="14"/>
      <c r="G153" s="14"/>
      <c r="H153" s="14"/>
      <c r="I153" s="15"/>
      <c r="J153" s="15"/>
      <c r="K153" s="15"/>
      <c r="L153" s="15"/>
      <c r="M153" s="15"/>
      <c r="N153" s="28"/>
      <c r="O153" s="14"/>
      <c r="P153" s="14"/>
      <c r="Q153" s="14"/>
      <c r="R153" s="14"/>
      <c r="S153" s="14"/>
      <c r="T153" s="14"/>
      <c r="U153" s="14"/>
      <c r="V153" s="14"/>
      <c r="W153" s="14"/>
      <c r="X153" s="14"/>
      <c r="Y153" s="14"/>
      <c r="Z153" s="14"/>
      <c r="AA153" s="14"/>
    </row>
    <row r="154" spans="1:27" ht="15.6" customHeight="1" x14ac:dyDescent="0.25">
      <c r="A154" s="65"/>
      <c r="B154" s="14"/>
      <c r="C154" s="14"/>
      <c r="D154" s="14"/>
      <c r="E154" s="14"/>
      <c r="F154" s="14"/>
      <c r="G154" s="14"/>
      <c r="H154" s="14"/>
      <c r="I154" s="15"/>
      <c r="J154" s="15"/>
      <c r="K154" s="15"/>
      <c r="L154" s="15"/>
      <c r="M154" s="15"/>
      <c r="N154" s="28"/>
      <c r="O154" s="14"/>
      <c r="P154" s="14"/>
      <c r="Q154" s="14"/>
      <c r="R154" s="14"/>
      <c r="S154" s="14"/>
      <c r="T154" s="14"/>
      <c r="U154" s="14"/>
      <c r="V154" s="14"/>
      <c r="W154" s="14"/>
      <c r="X154" s="14"/>
      <c r="Y154" s="14"/>
      <c r="Z154" s="14"/>
      <c r="AA154" s="14"/>
    </row>
    <row r="155" spans="1:27" ht="15.6" customHeight="1" x14ac:dyDescent="0.25">
      <c r="A155" s="65"/>
      <c r="B155" s="14"/>
      <c r="C155" s="14"/>
      <c r="D155" s="14"/>
      <c r="E155" s="14"/>
      <c r="F155" s="14"/>
      <c r="G155" s="14"/>
      <c r="H155" s="14"/>
      <c r="I155" s="15"/>
      <c r="J155" s="15"/>
      <c r="K155" s="15"/>
      <c r="L155" s="15"/>
      <c r="M155" s="15"/>
      <c r="N155" s="28"/>
      <c r="O155" s="14"/>
      <c r="P155" s="14"/>
      <c r="Q155" s="14"/>
      <c r="R155" s="14"/>
      <c r="S155" s="14"/>
      <c r="T155" s="14"/>
      <c r="U155" s="14"/>
      <c r="V155" s="14"/>
      <c r="W155" s="14"/>
      <c r="X155" s="14"/>
      <c r="Y155" s="14"/>
      <c r="Z155" s="14"/>
      <c r="AA155" s="14"/>
    </row>
    <row r="156" spans="1:27" ht="15.6" customHeight="1" x14ac:dyDescent="0.25">
      <c r="A156" s="65"/>
      <c r="B156" s="14"/>
      <c r="C156" s="14"/>
      <c r="D156" s="14"/>
      <c r="E156" s="14"/>
      <c r="F156" s="14"/>
      <c r="G156" s="14"/>
      <c r="H156" s="14"/>
      <c r="I156" s="15"/>
      <c r="J156" s="15"/>
      <c r="K156" s="15"/>
      <c r="L156" s="15"/>
      <c r="M156" s="15"/>
      <c r="N156" s="28"/>
      <c r="O156" s="14"/>
      <c r="P156" s="14"/>
      <c r="Q156" s="14"/>
      <c r="R156" s="14"/>
      <c r="S156" s="14"/>
      <c r="T156" s="14"/>
      <c r="U156" s="14"/>
      <c r="V156" s="14"/>
      <c r="W156" s="14"/>
      <c r="X156" s="14"/>
      <c r="Y156" s="14"/>
      <c r="Z156" s="14"/>
      <c r="AA156" s="14"/>
    </row>
    <row r="157" spans="1:27" ht="15.6" customHeight="1" x14ac:dyDescent="0.25">
      <c r="A157" s="65"/>
      <c r="B157" s="14"/>
      <c r="C157" s="14"/>
      <c r="D157" s="14"/>
      <c r="E157" s="14"/>
      <c r="F157" s="14"/>
      <c r="G157" s="14"/>
      <c r="H157" s="14"/>
      <c r="I157" s="15"/>
      <c r="J157" s="15"/>
      <c r="K157" s="15"/>
      <c r="L157" s="15"/>
      <c r="M157" s="15"/>
      <c r="N157" s="28"/>
      <c r="O157" s="14"/>
      <c r="P157" s="14"/>
      <c r="Q157" s="14"/>
      <c r="R157" s="14"/>
      <c r="S157" s="14"/>
      <c r="T157" s="14"/>
      <c r="U157" s="14"/>
      <c r="V157" s="14"/>
      <c r="W157" s="14"/>
      <c r="X157" s="14"/>
      <c r="Y157" s="14"/>
      <c r="Z157" s="14"/>
      <c r="AA157" s="14"/>
    </row>
    <row r="158" spans="1:27" ht="15.6" customHeight="1" x14ac:dyDescent="0.25">
      <c r="A158" s="65"/>
      <c r="B158" s="14"/>
      <c r="C158" s="14"/>
      <c r="D158" s="14"/>
      <c r="E158" s="14"/>
      <c r="F158" s="14"/>
      <c r="G158" s="14"/>
      <c r="H158" s="14"/>
      <c r="I158" s="15"/>
      <c r="J158" s="15"/>
      <c r="K158" s="15"/>
      <c r="L158" s="15"/>
      <c r="M158" s="15"/>
      <c r="N158" s="28"/>
      <c r="O158" s="14"/>
      <c r="P158" s="14"/>
      <c r="Q158" s="14"/>
      <c r="R158" s="14"/>
      <c r="S158" s="14"/>
      <c r="T158" s="14"/>
      <c r="U158" s="14"/>
      <c r="V158" s="14"/>
      <c r="W158" s="14"/>
      <c r="X158" s="14"/>
      <c r="Y158" s="14"/>
      <c r="Z158" s="14"/>
      <c r="AA158" s="14"/>
    </row>
    <row r="159" spans="1:27" ht="15.6" customHeight="1" x14ac:dyDescent="0.25">
      <c r="A159" s="65"/>
      <c r="B159" s="14"/>
      <c r="C159" s="14"/>
      <c r="D159" s="14"/>
      <c r="E159" s="14"/>
      <c r="F159" s="14"/>
      <c r="G159" s="14"/>
      <c r="H159" s="14"/>
      <c r="I159" s="15"/>
      <c r="J159" s="15"/>
      <c r="K159" s="15"/>
      <c r="L159" s="15"/>
      <c r="M159" s="15"/>
      <c r="N159" s="28"/>
      <c r="O159" s="14"/>
      <c r="P159" s="14"/>
      <c r="Q159" s="14"/>
      <c r="R159" s="14"/>
      <c r="S159" s="14"/>
      <c r="T159" s="14"/>
      <c r="U159" s="14"/>
      <c r="V159" s="14"/>
      <c r="W159" s="14"/>
      <c r="X159" s="14"/>
      <c r="Y159" s="14"/>
      <c r="Z159" s="14"/>
      <c r="AA159" s="14"/>
    </row>
    <row r="160" spans="1:27" ht="15.6" customHeight="1" x14ac:dyDescent="0.25">
      <c r="A160" s="66"/>
      <c r="B160" s="14"/>
      <c r="C160" s="14"/>
      <c r="D160" s="14"/>
      <c r="E160" s="14"/>
      <c r="F160" s="14"/>
      <c r="G160" s="14"/>
      <c r="H160" s="14"/>
      <c r="I160" s="15"/>
      <c r="J160" s="15"/>
      <c r="K160" s="15"/>
      <c r="L160" s="15"/>
      <c r="M160" s="15"/>
      <c r="N160" s="28"/>
      <c r="O160" s="14"/>
      <c r="P160" s="14"/>
      <c r="Q160" s="14"/>
      <c r="R160" s="14"/>
      <c r="S160" s="14"/>
      <c r="T160" s="14"/>
      <c r="U160" s="14"/>
      <c r="V160" s="14"/>
      <c r="W160" s="14"/>
      <c r="X160" s="14"/>
      <c r="Y160" s="14"/>
      <c r="Z160" s="14"/>
      <c r="AA160" s="14"/>
    </row>
    <row r="165" spans="1:8" ht="15.75" thickBot="1" x14ac:dyDescent="0.3"/>
    <row r="166" spans="1:8" ht="43.5" customHeight="1" thickTop="1" thickBot="1" x14ac:dyDescent="0.3">
      <c r="A166" s="85" t="s">
        <v>80</v>
      </c>
      <c r="B166" s="56">
        <f>COUNTA(B171:B180,B183:B192,B195:B204,B207:B216)</f>
        <v>2</v>
      </c>
    </row>
    <row r="167" spans="1:8" ht="15.75" thickTop="1" x14ac:dyDescent="0.25"/>
    <row r="169" spans="1:8" ht="15.75" thickBot="1" x14ac:dyDescent="0.3"/>
    <row r="170" spans="1:8" ht="17.25" thickTop="1" thickBot="1" x14ac:dyDescent="0.3">
      <c r="A170" s="85" t="s">
        <v>84</v>
      </c>
      <c r="B170" s="85" t="s">
        <v>83</v>
      </c>
      <c r="C170" s="86" t="s">
        <v>7</v>
      </c>
      <c r="D170" s="86" t="s">
        <v>11</v>
      </c>
      <c r="E170" s="86" t="s">
        <v>12</v>
      </c>
      <c r="F170" s="86" t="s">
        <v>9</v>
      </c>
      <c r="G170" s="86" t="s">
        <v>8</v>
      </c>
      <c r="H170" s="86" t="s">
        <v>10</v>
      </c>
    </row>
    <row r="171" spans="1:8" ht="15.75" thickTop="1" x14ac:dyDescent="0.25">
      <c r="A171" s="74" t="s">
        <v>81</v>
      </c>
      <c r="B171" s="55" t="s">
        <v>82</v>
      </c>
      <c r="C171" s="55"/>
      <c r="D171" s="55"/>
      <c r="E171" s="55"/>
      <c r="F171" s="55"/>
      <c r="G171" s="55"/>
      <c r="H171" s="55"/>
    </row>
    <row r="172" spans="1:8" x14ac:dyDescent="0.25">
      <c r="A172" s="71"/>
      <c r="B172" s="55"/>
      <c r="C172" s="55"/>
      <c r="D172" s="55"/>
      <c r="E172" s="55"/>
      <c r="F172" s="55"/>
      <c r="G172" s="55"/>
      <c r="H172" s="55"/>
    </row>
    <row r="173" spans="1:8" x14ac:dyDescent="0.25">
      <c r="A173" s="71"/>
      <c r="B173" s="55"/>
      <c r="C173" s="55"/>
      <c r="D173" s="55"/>
      <c r="E173" s="55"/>
      <c r="F173" s="55"/>
      <c r="G173" s="55"/>
      <c r="H173" s="55"/>
    </row>
    <row r="174" spans="1:8" x14ac:dyDescent="0.25">
      <c r="A174" s="71"/>
      <c r="B174" s="55"/>
      <c r="C174" s="55"/>
      <c r="D174" s="55"/>
      <c r="E174" s="55"/>
      <c r="F174" s="55"/>
      <c r="G174" s="55"/>
      <c r="H174" s="55"/>
    </row>
    <row r="175" spans="1:8" x14ac:dyDescent="0.25">
      <c r="A175" s="71"/>
      <c r="B175" s="55"/>
      <c r="C175" s="55"/>
      <c r="D175" s="55"/>
      <c r="E175" s="55"/>
      <c r="F175" s="55"/>
      <c r="G175" s="55"/>
      <c r="H175" s="55"/>
    </row>
    <row r="176" spans="1:8" x14ac:dyDescent="0.25">
      <c r="A176" s="71"/>
      <c r="B176" s="55"/>
      <c r="C176" s="55"/>
      <c r="D176" s="55"/>
      <c r="E176" s="55"/>
      <c r="F176" s="55"/>
      <c r="G176" s="55"/>
      <c r="H176" s="55"/>
    </row>
    <row r="177" spans="1:8" x14ac:dyDescent="0.25">
      <c r="A177" s="71"/>
      <c r="B177" s="55"/>
      <c r="C177" s="55"/>
      <c r="D177" s="55"/>
      <c r="E177" s="55"/>
      <c r="F177" s="55"/>
      <c r="G177" s="55"/>
      <c r="H177" s="55"/>
    </row>
    <row r="178" spans="1:8" x14ac:dyDescent="0.25">
      <c r="A178" s="71"/>
      <c r="B178" s="55"/>
      <c r="C178" s="55"/>
      <c r="D178" s="55"/>
      <c r="E178" s="55"/>
      <c r="F178" s="55"/>
      <c r="G178" s="55"/>
      <c r="H178" s="55"/>
    </row>
    <row r="179" spans="1:8" x14ac:dyDescent="0.25">
      <c r="A179" s="71"/>
      <c r="B179" s="55"/>
      <c r="C179" s="55"/>
      <c r="D179" s="55"/>
      <c r="E179" s="55"/>
      <c r="F179" s="55"/>
      <c r="G179" s="55"/>
      <c r="H179" s="55"/>
    </row>
    <row r="180" spans="1:8" x14ac:dyDescent="0.25">
      <c r="A180" s="72"/>
      <c r="B180" s="55"/>
      <c r="C180" s="55"/>
      <c r="D180" s="55"/>
      <c r="E180" s="55"/>
      <c r="F180" s="55"/>
      <c r="G180" s="55"/>
      <c r="H180" s="55"/>
    </row>
    <row r="181" spans="1:8" ht="15.75" thickBot="1" x14ac:dyDescent="0.3"/>
    <row r="182" spans="1:8" ht="17.25" thickTop="1" thickBot="1" x14ac:dyDescent="0.3">
      <c r="A182" s="85" t="s">
        <v>84</v>
      </c>
      <c r="B182" s="85" t="s">
        <v>83</v>
      </c>
      <c r="C182" s="85" t="s">
        <v>7</v>
      </c>
      <c r="D182" s="85" t="s">
        <v>11</v>
      </c>
      <c r="E182" s="85" t="s">
        <v>12</v>
      </c>
      <c r="F182" s="85" t="s">
        <v>9</v>
      </c>
      <c r="G182" s="85" t="s">
        <v>8</v>
      </c>
      <c r="H182" s="85" t="s">
        <v>10</v>
      </c>
    </row>
    <row r="183" spans="1:8" ht="15.75" thickTop="1" x14ac:dyDescent="0.25">
      <c r="A183" s="74" t="s">
        <v>81</v>
      </c>
      <c r="B183" s="55" t="s">
        <v>82</v>
      </c>
      <c r="C183" s="55"/>
      <c r="D183" s="55"/>
      <c r="E183" s="55"/>
      <c r="F183" s="55"/>
      <c r="G183" s="55"/>
      <c r="H183" s="55"/>
    </row>
    <row r="184" spans="1:8" x14ac:dyDescent="0.25">
      <c r="A184" s="71"/>
      <c r="B184" s="55"/>
      <c r="C184" s="55"/>
      <c r="D184" s="55"/>
      <c r="E184" s="55"/>
      <c r="F184" s="55"/>
      <c r="G184" s="55"/>
      <c r="H184" s="55"/>
    </row>
    <row r="185" spans="1:8" x14ac:dyDescent="0.25">
      <c r="A185" s="71"/>
      <c r="B185" s="55"/>
      <c r="C185" s="55"/>
      <c r="D185" s="55"/>
      <c r="E185" s="55"/>
      <c r="F185" s="55"/>
      <c r="G185" s="55"/>
      <c r="H185" s="55"/>
    </row>
    <row r="186" spans="1:8" x14ac:dyDescent="0.25">
      <c r="A186" s="71"/>
      <c r="B186" s="55"/>
      <c r="C186" s="55"/>
      <c r="D186" s="55"/>
      <c r="E186" s="55"/>
      <c r="F186" s="55"/>
      <c r="G186" s="55"/>
      <c r="H186" s="55"/>
    </row>
    <row r="187" spans="1:8" x14ac:dyDescent="0.25">
      <c r="A187" s="71"/>
      <c r="B187" s="55"/>
      <c r="C187" s="55"/>
      <c r="D187" s="55"/>
      <c r="E187" s="55"/>
      <c r="F187" s="55"/>
      <c r="G187" s="55"/>
      <c r="H187" s="55"/>
    </row>
    <row r="188" spans="1:8" x14ac:dyDescent="0.25">
      <c r="A188" s="71"/>
      <c r="B188" s="55"/>
      <c r="C188" s="55"/>
      <c r="D188" s="55"/>
      <c r="E188" s="55"/>
      <c r="F188" s="55"/>
      <c r="G188" s="55"/>
      <c r="H188" s="55"/>
    </row>
    <row r="189" spans="1:8" x14ac:dyDescent="0.25">
      <c r="A189" s="71"/>
      <c r="B189" s="55"/>
      <c r="C189" s="55"/>
      <c r="D189" s="55"/>
      <c r="E189" s="55"/>
      <c r="F189" s="55"/>
      <c r="G189" s="55"/>
      <c r="H189" s="55"/>
    </row>
    <row r="190" spans="1:8" x14ac:dyDescent="0.25">
      <c r="A190" s="71"/>
      <c r="B190" s="55"/>
      <c r="C190" s="55"/>
      <c r="D190" s="55"/>
      <c r="E190" s="55"/>
      <c r="F190" s="55"/>
      <c r="G190" s="55"/>
      <c r="H190" s="55"/>
    </row>
    <row r="191" spans="1:8" x14ac:dyDescent="0.25">
      <c r="A191" s="71"/>
      <c r="B191" s="55"/>
      <c r="C191" s="55"/>
      <c r="D191" s="55"/>
      <c r="E191" s="55"/>
      <c r="F191" s="55"/>
      <c r="G191" s="55"/>
      <c r="H191" s="55"/>
    </row>
    <row r="192" spans="1:8" x14ac:dyDescent="0.25">
      <c r="A192" s="72"/>
      <c r="B192" s="55"/>
      <c r="C192" s="55"/>
      <c r="D192" s="55"/>
      <c r="E192" s="55"/>
      <c r="F192" s="55"/>
      <c r="G192" s="55"/>
      <c r="H192" s="55"/>
    </row>
    <row r="193" spans="1:8" ht="15.75" thickBot="1" x14ac:dyDescent="0.3"/>
    <row r="194" spans="1:8" ht="17.25" thickTop="1" thickBot="1" x14ac:dyDescent="0.3">
      <c r="A194" s="85" t="s">
        <v>84</v>
      </c>
      <c r="B194" s="85" t="s">
        <v>83</v>
      </c>
      <c r="C194" s="85" t="s">
        <v>7</v>
      </c>
      <c r="D194" s="85" t="s">
        <v>11</v>
      </c>
      <c r="E194" s="85" t="s">
        <v>12</v>
      </c>
      <c r="F194" s="85" t="s">
        <v>9</v>
      </c>
      <c r="G194" s="85" t="s">
        <v>8</v>
      </c>
      <c r="H194" s="85" t="s">
        <v>10</v>
      </c>
    </row>
    <row r="195" spans="1:8" ht="15.75" thickTop="1" x14ac:dyDescent="0.25">
      <c r="A195" s="74" t="s">
        <v>81</v>
      </c>
      <c r="B195" s="55"/>
      <c r="C195" s="55"/>
      <c r="D195" s="55"/>
      <c r="E195" s="55"/>
      <c r="F195" s="55"/>
      <c r="G195" s="55"/>
      <c r="H195" s="55"/>
    </row>
    <row r="196" spans="1:8" x14ac:dyDescent="0.25">
      <c r="A196" s="71"/>
      <c r="B196" s="55"/>
      <c r="C196" s="55"/>
      <c r="D196" s="55"/>
      <c r="E196" s="55"/>
      <c r="F196" s="55"/>
      <c r="G196" s="55"/>
      <c r="H196" s="55"/>
    </row>
    <row r="197" spans="1:8" x14ac:dyDescent="0.25">
      <c r="A197" s="71"/>
      <c r="B197" s="55"/>
      <c r="C197" s="55"/>
      <c r="D197" s="55"/>
      <c r="E197" s="55"/>
      <c r="F197" s="55"/>
      <c r="G197" s="55"/>
      <c r="H197" s="55"/>
    </row>
    <row r="198" spans="1:8" x14ac:dyDescent="0.25">
      <c r="A198" s="71"/>
      <c r="B198" s="55"/>
      <c r="C198" s="55"/>
      <c r="D198" s="55"/>
      <c r="E198" s="55"/>
      <c r="F198" s="55"/>
      <c r="G198" s="55"/>
      <c r="H198" s="55"/>
    </row>
    <row r="199" spans="1:8" x14ac:dyDescent="0.25">
      <c r="A199" s="71"/>
      <c r="B199" s="55"/>
      <c r="C199" s="55"/>
      <c r="D199" s="55"/>
      <c r="E199" s="55"/>
      <c r="F199" s="55"/>
      <c r="G199" s="55"/>
      <c r="H199" s="55"/>
    </row>
    <row r="200" spans="1:8" x14ac:dyDescent="0.25">
      <c r="A200" s="71"/>
      <c r="B200" s="55"/>
      <c r="C200" s="55"/>
      <c r="D200" s="55"/>
      <c r="E200" s="55"/>
      <c r="F200" s="55"/>
      <c r="G200" s="55"/>
      <c r="H200" s="55"/>
    </row>
    <row r="201" spans="1:8" x14ac:dyDescent="0.25">
      <c r="A201" s="71"/>
      <c r="B201" s="55"/>
      <c r="C201" s="55"/>
      <c r="D201" s="55"/>
      <c r="E201" s="55"/>
      <c r="F201" s="55"/>
      <c r="G201" s="55"/>
      <c r="H201" s="55"/>
    </row>
    <row r="202" spans="1:8" x14ac:dyDescent="0.25">
      <c r="A202" s="71"/>
      <c r="B202" s="55"/>
      <c r="C202" s="55"/>
      <c r="D202" s="55"/>
      <c r="E202" s="55"/>
      <c r="F202" s="55"/>
      <c r="G202" s="55"/>
      <c r="H202" s="55"/>
    </row>
    <row r="203" spans="1:8" x14ac:dyDescent="0.25">
      <c r="A203" s="71"/>
      <c r="B203" s="55"/>
      <c r="C203" s="55"/>
      <c r="D203" s="55"/>
      <c r="E203" s="55"/>
      <c r="F203" s="55"/>
      <c r="G203" s="55"/>
      <c r="H203" s="55"/>
    </row>
    <row r="204" spans="1:8" x14ac:dyDescent="0.25">
      <c r="A204" s="72"/>
      <c r="B204" s="55"/>
      <c r="C204" s="55"/>
      <c r="D204" s="55"/>
      <c r="E204" s="55"/>
      <c r="F204" s="55"/>
      <c r="G204" s="55"/>
      <c r="H204" s="55"/>
    </row>
    <row r="205" spans="1:8" ht="15.75" thickBot="1" x14ac:dyDescent="0.3"/>
    <row r="206" spans="1:8" ht="17.25" thickTop="1" thickBot="1" x14ac:dyDescent="0.3">
      <c r="A206" s="85" t="s">
        <v>84</v>
      </c>
      <c r="B206" s="85" t="s">
        <v>83</v>
      </c>
      <c r="C206" s="85" t="s">
        <v>7</v>
      </c>
      <c r="D206" s="85" t="s">
        <v>11</v>
      </c>
      <c r="E206" s="85" t="s">
        <v>12</v>
      </c>
      <c r="F206" s="85" t="s">
        <v>9</v>
      </c>
      <c r="G206" s="85" t="s">
        <v>8</v>
      </c>
      <c r="H206" s="85" t="s">
        <v>10</v>
      </c>
    </row>
    <row r="207" spans="1:8" ht="15.75" thickTop="1" x14ac:dyDescent="0.25">
      <c r="A207" s="74" t="s">
        <v>81</v>
      </c>
      <c r="B207" s="55"/>
      <c r="C207" s="55"/>
      <c r="D207" s="55"/>
      <c r="E207" s="55"/>
      <c r="F207" s="55"/>
      <c r="G207" s="55"/>
      <c r="H207" s="55"/>
    </row>
    <row r="208" spans="1:8" x14ac:dyDescent="0.25">
      <c r="A208" s="71"/>
      <c r="B208" s="55"/>
      <c r="C208" s="55"/>
      <c r="D208" s="55"/>
      <c r="E208" s="55"/>
      <c r="F208" s="55"/>
      <c r="G208" s="55"/>
      <c r="H208" s="55"/>
    </row>
    <row r="209" spans="1:8" x14ac:dyDescent="0.25">
      <c r="A209" s="71"/>
      <c r="B209" s="55"/>
      <c r="C209" s="55"/>
      <c r="D209" s="55"/>
      <c r="E209" s="55"/>
      <c r="F209" s="55"/>
      <c r="G209" s="55"/>
      <c r="H209" s="55"/>
    </row>
    <row r="210" spans="1:8" x14ac:dyDescent="0.25">
      <c r="A210" s="71"/>
      <c r="B210" s="55"/>
      <c r="C210" s="55"/>
      <c r="D210" s="55"/>
      <c r="E210" s="55"/>
      <c r="F210" s="55"/>
      <c r="G210" s="55"/>
      <c r="H210" s="55"/>
    </row>
    <row r="211" spans="1:8" x14ac:dyDescent="0.25">
      <c r="A211" s="71"/>
      <c r="B211" s="55"/>
      <c r="C211" s="55"/>
      <c r="D211" s="55"/>
      <c r="E211" s="55"/>
      <c r="F211" s="55"/>
      <c r="G211" s="55"/>
      <c r="H211" s="55"/>
    </row>
    <row r="212" spans="1:8" x14ac:dyDescent="0.25">
      <c r="A212" s="71"/>
      <c r="B212" s="55"/>
      <c r="C212" s="55"/>
      <c r="D212" s="55"/>
      <c r="E212" s="55"/>
      <c r="F212" s="55"/>
      <c r="G212" s="55"/>
      <c r="H212" s="55"/>
    </row>
    <row r="213" spans="1:8" x14ac:dyDescent="0.25">
      <c r="A213" s="71"/>
      <c r="B213" s="55"/>
      <c r="C213" s="55"/>
      <c r="D213" s="55"/>
      <c r="E213" s="55"/>
      <c r="F213" s="55"/>
      <c r="G213" s="55"/>
      <c r="H213" s="55"/>
    </row>
    <row r="214" spans="1:8" x14ac:dyDescent="0.25">
      <c r="A214" s="71"/>
      <c r="B214" s="55"/>
      <c r="C214" s="55"/>
      <c r="D214" s="55"/>
      <c r="E214" s="55"/>
      <c r="F214" s="55"/>
      <c r="G214" s="55"/>
      <c r="H214" s="55"/>
    </row>
    <row r="215" spans="1:8" x14ac:dyDescent="0.25">
      <c r="A215" s="71"/>
      <c r="B215" s="55"/>
      <c r="C215" s="55"/>
      <c r="D215" s="55"/>
      <c r="E215" s="55"/>
      <c r="F215" s="55"/>
      <c r="G215" s="55"/>
      <c r="H215" s="55"/>
    </row>
    <row r="216" spans="1:8" x14ac:dyDescent="0.25">
      <c r="A216" s="72"/>
      <c r="B216" s="55"/>
      <c r="C216" s="55"/>
      <c r="D216" s="55"/>
      <c r="E216" s="55"/>
      <c r="F216" s="55"/>
      <c r="G216" s="55"/>
      <c r="H216" s="55"/>
    </row>
  </sheetData>
  <mergeCells count="2">
    <mergeCell ref="I9:R9"/>
    <mergeCell ref="T9:AA9"/>
  </mergeCells>
  <conditionalFormatting sqref="AF7:AF8">
    <cfRule type="cellIs" dxfId="274" priority="265" stopIfTrue="1" operator="equal">
      <formula>$AF$7</formula>
    </cfRule>
  </conditionalFormatting>
  <conditionalFormatting sqref="I11:I27">
    <cfRule type="cellIs" dxfId="273" priority="264" stopIfTrue="1" operator="equal">
      <formula>"x"</formula>
    </cfRule>
  </conditionalFormatting>
  <conditionalFormatting sqref="J11:J27">
    <cfRule type="cellIs" dxfId="272" priority="263" operator="equal">
      <formula>"x"</formula>
    </cfRule>
  </conditionalFormatting>
  <conditionalFormatting sqref="K11:K27">
    <cfRule type="cellIs" dxfId="271" priority="262" operator="equal">
      <formula>"x"</formula>
    </cfRule>
  </conditionalFormatting>
  <conditionalFormatting sqref="L11:L27">
    <cfRule type="cellIs" dxfId="270" priority="261" stopIfTrue="1" operator="equal">
      <formula>"x"</formula>
    </cfRule>
  </conditionalFormatting>
  <conditionalFormatting sqref="M11:M27">
    <cfRule type="cellIs" dxfId="269" priority="260" operator="equal">
      <formula>"x"</formula>
    </cfRule>
  </conditionalFormatting>
  <conditionalFormatting sqref="I28:I48">
    <cfRule type="cellIs" dxfId="268" priority="259" stopIfTrue="1" operator="equal">
      <formula>"x"</formula>
    </cfRule>
  </conditionalFormatting>
  <conditionalFormatting sqref="J28:J48">
    <cfRule type="cellIs" dxfId="267" priority="258" operator="equal">
      <formula>"x"</formula>
    </cfRule>
  </conditionalFormatting>
  <conditionalFormatting sqref="K28:K48">
    <cfRule type="cellIs" dxfId="266" priority="257" operator="equal">
      <formula>"x"</formula>
    </cfRule>
  </conditionalFormatting>
  <conditionalFormatting sqref="L28:L48">
    <cfRule type="cellIs" dxfId="265" priority="256" stopIfTrue="1" operator="equal">
      <formula>"x"</formula>
    </cfRule>
  </conditionalFormatting>
  <conditionalFormatting sqref="M28:M48">
    <cfRule type="cellIs" dxfId="264" priority="255" operator="equal">
      <formula>"x"</formula>
    </cfRule>
  </conditionalFormatting>
  <conditionalFormatting sqref="I49:I63">
    <cfRule type="cellIs" dxfId="263" priority="254" stopIfTrue="1" operator="equal">
      <formula>"x"</formula>
    </cfRule>
  </conditionalFormatting>
  <conditionalFormatting sqref="J49:J63">
    <cfRule type="cellIs" dxfId="262" priority="253" operator="equal">
      <formula>"x"</formula>
    </cfRule>
  </conditionalFormatting>
  <conditionalFormatting sqref="K49:K63">
    <cfRule type="cellIs" dxfId="261" priority="252" operator="equal">
      <formula>"x"</formula>
    </cfRule>
  </conditionalFormatting>
  <conditionalFormatting sqref="L49:L63">
    <cfRule type="cellIs" dxfId="260" priority="251" stopIfTrue="1" operator="equal">
      <formula>"x"</formula>
    </cfRule>
  </conditionalFormatting>
  <conditionalFormatting sqref="M49:M63">
    <cfRule type="cellIs" dxfId="259" priority="250" operator="equal">
      <formula>"x"</formula>
    </cfRule>
  </conditionalFormatting>
  <conditionalFormatting sqref="I64:I73">
    <cfRule type="cellIs" dxfId="258" priority="249" stopIfTrue="1" operator="equal">
      <formula>"x"</formula>
    </cfRule>
  </conditionalFormatting>
  <conditionalFormatting sqref="J64:J73">
    <cfRule type="cellIs" dxfId="257" priority="248" operator="equal">
      <formula>"x"</formula>
    </cfRule>
  </conditionalFormatting>
  <conditionalFormatting sqref="K64:K73">
    <cfRule type="cellIs" dxfId="256" priority="247" operator="equal">
      <formula>"x"</formula>
    </cfRule>
  </conditionalFormatting>
  <conditionalFormatting sqref="L64:L73">
    <cfRule type="cellIs" dxfId="255" priority="246" stopIfTrue="1" operator="equal">
      <formula>"x"</formula>
    </cfRule>
  </conditionalFormatting>
  <conditionalFormatting sqref="M64:M73">
    <cfRule type="cellIs" dxfId="254" priority="245" operator="equal">
      <formula>"x"</formula>
    </cfRule>
  </conditionalFormatting>
  <conditionalFormatting sqref="I74:I78">
    <cfRule type="cellIs" dxfId="253" priority="244" stopIfTrue="1" operator="equal">
      <formula>"x"</formula>
    </cfRule>
  </conditionalFormatting>
  <conditionalFormatting sqref="J74:J78">
    <cfRule type="cellIs" dxfId="252" priority="243" operator="equal">
      <formula>"x"</formula>
    </cfRule>
  </conditionalFormatting>
  <conditionalFormatting sqref="K74:K78">
    <cfRule type="cellIs" dxfId="251" priority="242" operator="equal">
      <formula>"x"</formula>
    </cfRule>
  </conditionalFormatting>
  <conditionalFormatting sqref="L74:L78">
    <cfRule type="cellIs" dxfId="250" priority="241" stopIfTrue="1" operator="equal">
      <formula>"x"</formula>
    </cfRule>
  </conditionalFormatting>
  <conditionalFormatting sqref="M74:M78">
    <cfRule type="cellIs" dxfId="249" priority="240" operator="equal">
      <formula>"x"</formula>
    </cfRule>
  </conditionalFormatting>
  <conditionalFormatting sqref="I79">
    <cfRule type="cellIs" dxfId="248" priority="239" stopIfTrue="1" operator="equal">
      <formula>"x"</formula>
    </cfRule>
  </conditionalFormatting>
  <conditionalFormatting sqref="J79">
    <cfRule type="cellIs" dxfId="247" priority="238" operator="equal">
      <formula>"x"</formula>
    </cfRule>
  </conditionalFormatting>
  <conditionalFormatting sqref="K79">
    <cfRule type="cellIs" dxfId="246" priority="237" operator="equal">
      <formula>"x"</formula>
    </cfRule>
  </conditionalFormatting>
  <conditionalFormatting sqref="L79">
    <cfRule type="cellIs" dxfId="245" priority="236" stopIfTrue="1" operator="equal">
      <formula>"x"</formula>
    </cfRule>
  </conditionalFormatting>
  <conditionalFormatting sqref="M79">
    <cfRule type="cellIs" dxfId="244" priority="235" operator="equal">
      <formula>"x"</formula>
    </cfRule>
  </conditionalFormatting>
  <conditionalFormatting sqref="I80">
    <cfRule type="cellIs" dxfId="243" priority="234" stopIfTrue="1" operator="equal">
      <formula>"x"</formula>
    </cfRule>
  </conditionalFormatting>
  <conditionalFormatting sqref="J80">
    <cfRule type="cellIs" dxfId="242" priority="233" operator="equal">
      <formula>"x"</formula>
    </cfRule>
  </conditionalFormatting>
  <conditionalFormatting sqref="K80">
    <cfRule type="cellIs" dxfId="241" priority="232" operator="equal">
      <formula>"x"</formula>
    </cfRule>
  </conditionalFormatting>
  <conditionalFormatting sqref="L80">
    <cfRule type="cellIs" dxfId="240" priority="231" stopIfTrue="1" operator="equal">
      <formula>"x"</formula>
    </cfRule>
  </conditionalFormatting>
  <conditionalFormatting sqref="M80">
    <cfRule type="cellIs" dxfId="239" priority="230" operator="equal">
      <formula>"x"</formula>
    </cfRule>
  </conditionalFormatting>
  <conditionalFormatting sqref="I81">
    <cfRule type="cellIs" dxfId="238" priority="229" stopIfTrue="1" operator="equal">
      <formula>"x"</formula>
    </cfRule>
  </conditionalFormatting>
  <conditionalFormatting sqref="J81">
    <cfRule type="cellIs" dxfId="237" priority="228" operator="equal">
      <formula>"x"</formula>
    </cfRule>
  </conditionalFormatting>
  <conditionalFormatting sqref="K81">
    <cfRule type="cellIs" dxfId="236" priority="227" operator="equal">
      <formula>"x"</formula>
    </cfRule>
  </conditionalFormatting>
  <conditionalFormatting sqref="L81">
    <cfRule type="cellIs" dxfId="235" priority="226" stopIfTrue="1" operator="equal">
      <formula>"x"</formula>
    </cfRule>
  </conditionalFormatting>
  <conditionalFormatting sqref="M81">
    <cfRule type="cellIs" dxfId="234" priority="225" operator="equal">
      <formula>"x"</formula>
    </cfRule>
  </conditionalFormatting>
  <conditionalFormatting sqref="I82:I83">
    <cfRule type="cellIs" dxfId="233" priority="224" stopIfTrue="1" operator="equal">
      <formula>"x"</formula>
    </cfRule>
  </conditionalFormatting>
  <conditionalFormatting sqref="J82:J83">
    <cfRule type="cellIs" dxfId="232" priority="223" operator="equal">
      <formula>"x"</formula>
    </cfRule>
  </conditionalFormatting>
  <conditionalFormatting sqref="K82:K83">
    <cfRule type="cellIs" dxfId="231" priority="222" operator="equal">
      <formula>"x"</formula>
    </cfRule>
  </conditionalFormatting>
  <conditionalFormatting sqref="L82:L83">
    <cfRule type="cellIs" dxfId="230" priority="221" stopIfTrue="1" operator="equal">
      <formula>"x"</formula>
    </cfRule>
  </conditionalFormatting>
  <conditionalFormatting sqref="M82:M83">
    <cfRule type="cellIs" dxfId="229" priority="220" operator="equal">
      <formula>"x"</formula>
    </cfRule>
  </conditionalFormatting>
  <conditionalFormatting sqref="I84">
    <cfRule type="cellIs" dxfId="228" priority="219" stopIfTrue="1" operator="equal">
      <formula>"x"</formula>
    </cfRule>
  </conditionalFormatting>
  <conditionalFormatting sqref="J84">
    <cfRule type="cellIs" dxfId="227" priority="218" operator="equal">
      <formula>"x"</formula>
    </cfRule>
  </conditionalFormatting>
  <conditionalFormatting sqref="K84">
    <cfRule type="cellIs" dxfId="226" priority="217" operator="equal">
      <formula>"x"</formula>
    </cfRule>
  </conditionalFormatting>
  <conditionalFormatting sqref="L84">
    <cfRule type="cellIs" dxfId="225" priority="216" stopIfTrue="1" operator="equal">
      <formula>"x"</formula>
    </cfRule>
  </conditionalFormatting>
  <conditionalFormatting sqref="M84">
    <cfRule type="cellIs" dxfId="224" priority="215" operator="equal">
      <formula>"x"</formula>
    </cfRule>
  </conditionalFormatting>
  <conditionalFormatting sqref="I85">
    <cfRule type="cellIs" dxfId="223" priority="214" stopIfTrue="1" operator="equal">
      <formula>"x"</formula>
    </cfRule>
  </conditionalFormatting>
  <conditionalFormatting sqref="J85">
    <cfRule type="cellIs" dxfId="222" priority="213" operator="equal">
      <formula>"x"</formula>
    </cfRule>
  </conditionalFormatting>
  <conditionalFormatting sqref="K85">
    <cfRule type="cellIs" dxfId="221" priority="212" operator="equal">
      <formula>"x"</formula>
    </cfRule>
  </conditionalFormatting>
  <conditionalFormatting sqref="L85">
    <cfRule type="cellIs" dxfId="220" priority="211" stopIfTrue="1" operator="equal">
      <formula>"x"</formula>
    </cfRule>
  </conditionalFormatting>
  <conditionalFormatting sqref="M85">
    <cfRule type="cellIs" dxfId="219" priority="210" operator="equal">
      <formula>"x"</formula>
    </cfRule>
  </conditionalFormatting>
  <conditionalFormatting sqref="I86:I88">
    <cfRule type="cellIs" dxfId="218" priority="209" stopIfTrue="1" operator="equal">
      <formula>"x"</formula>
    </cfRule>
  </conditionalFormatting>
  <conditionalFormatting sqref="J86:J88">
    <cfRule type="cellIs" dxfId="217" priority="208" operator="equal">
      <formula>"x"</formula>
    </cfRule>
  </conditionalFormatting>
  <conditionalFormatting sqref="K86:K88">
    <cfRule type="cellIs" dxfId="216" priority="207" operator="equal">
      <formula>"x"</formula>
    </cfRule>
  </conditionalFormatting>
  <conditionalFormatting sqref="L86:L88">
    <cfRule type="cellIs" dxfId="215" priority="206" stopIfTrue="1" operator="equal">
      <formula>"x"</formula>
    </cfRule>
  </conditionalFormatting>
  <conditionalFormatting sqref="M86:M88">
    <cfRule type="cellIs" dxfId="214" priority="205" operator="equal">
      <formula>"x"</formula>
    </cfRule>
  </conditionalFormatting>
  <conditionalFormatting sqref="I89:I93">
    <cfRule type="cellIs" dxfId="213" priority="204" stopIfTrue="1" operator="equal">
      <formula>"x"</formula>
    </cfRule>
  </conditionalFormatting>
  <conditionalFormatting sqref="J89:J93">
    <cfRule type="cellIs" dxfId="212" priority="203" operator="equal">
      <formula>"x"</formula>
    </cfRule>
  </conditionalFormatting>
  <conditionalFormatting sqref="K89:K93">
    <cfRule type="cellIs" dxfId="211" priority="202" operator="equal">
      <formula>"x"</formula>
    </cfRule>
  </conditionalFormatting>
  <conditionalFormatting sqref="L89:L93">
    <cfRule type="cellIs" dxfId="210" priority="201" stopIfTrue="1" operator="equal">
      <formula>"x"</formula>
    </cfRule>
  </conditionalFormatting>
  <conditionalFormatting sqref="M89:M93">
    <cfRule type="cellIs" dxfId="209" priority="200" operator="equal">
      <formula>"x"</formula>
    </cfRule>
  </conditionalFormatting>
  <conditionalFormatting sqref="I94">
    <cfRule type="cellIs" dxfId="208" priority="199" stopIfTrue="1" operator="equal">
      <formula>"x"</formula>
    </cfRule>
  </conditionalFormatting>
  <conditionalFormatting sqref="J94">
    <cfRule type="cellIs" dxfId="207" priority="198" operator="equal">
      <formula>"x"</formula>
    </cfRule>
  </conditionalFormatting>
  <conditionalFormatting sqref="K94">
    <cfRule type="cellIs" dxfId="206" priority="197" operator="equal">
      <formula>"x"</formula>
    </cfRule>
  </conditionalFormatting>
  <conditionalFormatting sqref="L94">
    <cfRule type="cellIs" dxfId="205" priority="196" stopIfTrue="1" operator="equal">
      <formula>"x"</formula>
    </cfRule>
  </conditionalFormatting>
  <conditionalFormatting sqref="M94">
    <cfRule type="cellIs" dxfId="204" priority="195" operator="equal">
      <formula>"x"</formula>
    </cfRule>
  </conditionalFormatting>
  <conditionalFormatting sqref="I95">
    <cfRule type="cellIs" dxfId="203" priority="194" stopIfTrue="1" operator="equal">
      <formula>"x"</formula>
    </cfRule>
  </conditionalFormatting>
  <conditionalFormatting sqref="J95">
    <cfRule type="cellIs" dxfId="202" priority="193" operator="equal">
      <formula>"x"</formula>
    </cfRule>
  </conditionalFormatting>
  <conditionalFormatting sqref="K95">
    <cfRule type="cellIs" dxfId="201" priority="192" operator="equal">
      <formula>"x"</formula>
    </cfRule>
  </conditionalFormatting>
  <conditionalFormatting sqref="L95">
    <cfRule type="cellIs" dxfId="200" priority="191" stopIfTrue="1" operator="equal">
      <formula>"x"</formula>
    </cfRule>
  </conditionalFormatting>
  <conditionalFormatting sqref="M95">
    <cfRule type="cellIs" dxfId="199" priority="190" operator="equal">
      <formula>"x"</formula>
    </cfRule>
  </conditionalFormatting>
  <conditionalFormatting sqref="I96:I97">
    <cfRule type="cellIs" dxfId="198" priority="189" stopIfTrue="1" operator="equal">
      <formula>"x"</formula>
    </cfRule>
  </conditionalFormatting>
  <conditionalFormatting sqref="J96:J97">
    <cfRule type="cellIs" dxfId="197" priority="188" operator="equal">
      <formula>"x"</formula>
    </cfRule>
  </conditionalFormatting>
  <conditionalFormatting sqref="K96:K97">
    <cfRule type="cellIs" dxfId="196" priority="187" operator="equal">
      <formula>"x"</formula>
    </cfRule>
  </conditionalFormatting>
  <conditionalFormatting sqref="L96:L97">
    <cfRule type="cellIs" dxfId="195" priority="186" stopIfTrue="1" operator="equal">
      <formula>"x"</formula>
    </cfRule>
  </conditionalFormatting>
  <conditionalFormatting sqref="M96:M97">
    <cfRule type="cellIs" dxfId="194" priority="185" operator="equal">
      <formula>"x"</formula>
    </cfRule>
  </conditionalFormatting>
  <conditionalFormatting sqref="I98">
    <cfRule type="cellIs" dxfId="193" priority="184" stopIfTrue="1" operator="equal">
      <formula>"x"</formula>
    </cfRule>
  </conditionalFormatting>
  <conditionalFormatting sqref="J98">
    <cfRule type="cellIs" dxfId="192" priority="183" operator="equal">
      <formula>"x"</formula>
    </cfRule>
  </conditionalFormatting>
  <conditionalFormatting sqref="K98">
    <cfRule type="cellIs" dxfId="191" priority="182" operator="equal">
      <formula>"x"</formula>
    </cfRule>
  </conditionalFormatting>
  <conditionalFormatting sqref="L98">
    <cfRule type="cellIs" dxfId="190" priority="181" stopIfTrue="1" operator="equal">
      <formula>"x"</formula>
    </cfRule>
  </conditionalFormatting>
  <conditionalFormatting sqref="M98">
    <cfRule type="cellIs" dxfId="189" priority="180" operator="equal">
      <formula>"x"</formula>
    </cfRule>
  </conditionalFormatting>
  <conditionalFormatting sqref="I99">
    <cfRule type="cellIs" dxfId="188" priority="179" stopIfTrue="1" operator="equal">
      <formula>"x"</formula>
    </cfRule>
  </conditionalFormatting>
  <conditionalFormatting sqref="J99">
    <cfRule type="cellIs" dxfId="187" priority="178" operator="equal">
      <formula>"x"</formula>
    </cfRule>
  </conditionalFormatting>
  <conditionalFormatting sqref="K99">
    <cfRule type="cellIs" dxfId="186" priority="177" operator="equal">
      <formula>"x"</formula>
    </cfRule>
  </conditionalFormatting>
  <conditionalFormatting sqref="L99">
    <cfRule type="cellIs" dxfId="185" priority="176" stopIfTrue="1" operator="equal">
      <formula>"x"</formula>
    </cfRule>
  </conditionalFormatting>
  <conditionalFormatting sqref="M99">
    <cfRule type="cellIs" dxfId="184" priority="175" operator="equal">
      <formula>"x"</formula>
    </cfRule>
  </conditionalFormatting>
  <conditionalFormatting sqref="I100">
    <cfRule type="cellIs" dxfId="183" priority="174" stopIfTrue="1" operator="equal">
      <formula>"x"</formula>
    </cfRule>
  </conditionalFormatting>
  <conditionalFormatting sqref="J100">
    <cfRule type="cellIs" dxfId="182" priority="173" operator="equal">
      <formula>"x"</formula>
    </cfRule>
  </conditionalFormatting>
  <conditionalFormatting sqref="K100">
    <cfRule type="cellIs" dxfId="181" priority="172" operator="equal">
      <formula>"x"</formula>
    </cfRule>
  </conditionalFormatting>
  <conditionalFormatting sqref="L100">
    <cfRule type="cellIs" dxfId="180" priority="171" stopIfTrue="1" operator="equal">
      <formula>"x"</formula>
    </cfRule>
  </conditionalFormatting>
  <conditionalFormatting sqref="M100">
    <cfRule type="cellIs" dxfId="179" priority="170" operator="equal">
      <formula>"x"</formula>
    </cfRule>
  </conditionalFormatting>
  <conditionalFormatting sqref="I101:I103">
    <cfRule type="cellIs" dxfId="178" priority="169" stopIfTrue="1" operator="equal">
      <formula>"x"</formula>
    </cfRule>
  </conditionalFormatting>
  <conditionalFormatting sqref="J101:J103">
    <cfRule type="cellIs" dxfId="177" priority="168" operator="equal">
      <formula>"x"</formula>
    </cfRule>
  </conditionalFormatting>
  <conditionalFormatting sqref="K101:K103">
    <cfRule type="cellIs" dxfId="176" priority="167" operator="equal">
      <formula>"x"</formula>
    </cfRule>
  </conditionalFormatting>
  <conditionalFormatting sqref="L101:L103">
    <cfRule type="cellIs" dxfId="175" priority="166" stopIfTrue="1" operator="equal">
      <formula>"x"</formula>
    </cfRule>
  </conditionalFormatting>
  <conditionalFormatting sqref="M101:M103">
    <cfRule type="cellIs" dxfId="174" priority="165" operator="equal">
      <formula>"x"</formula>
    </cfRule>
  </conditionalFormatting>
  <conditionalFormatting sqref="I104">
    <cfRule type="cellIs" dxfId="173" priority="164" stopIfTrue="1" operator="equal">
      <formula>"x"</formula>
    </cfRule>
  </conditionalFormatting>
  <conditionalFormatting sqref="J104">
    <cfRule type="cellIs" dxfId="172" priority="163" operator="equal">
      <formula>"x"</formula>
    </cfRule>
  </conditionalFormatting>
  <conditionalFormatting sqref="K104">
    <cfRule type="cellIs" dxfId="171" priority="162" operator="equal">
      <formula>"x"</formula>
    </cfRule>
  </conditionalFormatting>
  <conditionalFormatting sqref="L104">
    <cfRule type="cellIs" dxfId="170" priority="161" stopIfTrue="1" operator="equal">
      <formula>"x"</formula>
    </cfRule>
  </conditionalFormatting>
  <conditionalFormatting sqref="M104">
    <cfRule type="cellIs" dxfId="169" priority="160" operator="equal">
      <formula>"x"</formula>
    </cfRule>
  </conditionalFormatting>
  <conditionalFormatting sqref="I105:I110">
    <cfRule type="cellIs" dxfId="168" priority="159" stopIfTrue="1" operator="equal">
      <formula>"x"</formula>
    </cfRule>
  </conditionalFormatting>
  <conditionalFormatting sqref="J105:J110">
    <cfRule type="cellIs" dxfId="167" priority="158" operator="equal">
      <formula>"x"</formula>
    </cfRule>
  </conditionalFormatting>
  <conditionalFormatting sqref="K105:K110">
    <cfRule type="cellIs" dxfId="166" priority="157" operator="equal">
      <formula>"x"</formula>
    </cfRule>
  </conditionalFormatting>
  <conditionalFormatting sqref="L105:L110">
    <cfRule type="cellIs" dxfId="165" priority="156" stopIfTrue="1" operator="equal">
      <formula>"x"</formula>
    </cfRule>
  </conditionalFormatting>
  <conditionalFormatting sqref="M105:M110">
    <cfRule type="cellIs" dxfId="164" priority="155" operator="equal">
      <formula>"x"</formula>
    </cfRule>
  </conditionalFormatting>
  <conditionalFormatting sqref="I111">
    <cfRule type="cellIs" dxfId="163" priority="154" stopIfTrue="1" operator="equal">
      <formula>"x"</formula>
    </cfRule>
  </conditionalFormatting>
  <conditionalFormatting sqref="J111">
    <cfRule type="cellIs" dxfId="162" priority="153" operator="equal">
      <formula>"x"</formula>
    </cfRule>
  </conditionalFormatting>
  <conditionalFormatting sqref="K111">
    <cfRule type="cellIs" dxfId="161" priority="152" operator="equal">
      <formula>"x"</formula>
    </cfRule>
  </conditionalFormatting>
  <conditionalFormatting sqref="L111">
    <cfRule type="cellIs" dxfId="160" priority="151" stopIfTrue="1" operator="equal">
      <formula>"x"</formula>
    </cfRule>
  </conditionalFormatting>
  <conditionalFormatting sqref="M111">
    <cfRule type="cellIs" dxfId="159" priority="150" operator="equal">
      <formula>"x"</formula>
    </cfRule>
  </conditionalFormatting>
  <conditionalFormatting sqref="I112">
    <cfRule type="cellIs" dxfId="158" priority="149" stopIfTrue="1" operator="equal">
      <formula>"x"</formula>
    </cfRule>
  </conditionalFormatting>
  <conditionalFormatting sqref="J112">
    <cfRule type="cellIs" dxfId="157" priority="148" operator="equal">
      <formula>"x"</formula>
    </cfRule>
  </conditionalFormatting>
  <conditionalFormatting sqref="K112">
    <cfRule type="cellIs" dxfId="156" priority="147" operator="equal">
      <formula>"x"</formula>
    </cfRule>
  </conditionalFormatting>
  <conditionalFormatting sqref="L112">
    <cfRule type="cellIs" dxfId="155" priority="146" stopIfTrue="1" operator="equal">
      <formula>"x"</formula>
    </cfRule>
  </conditionalFormatting>
  <conditionalFormatting sqref="M112">
    <cfRule type="cellIs" dxfId="154" priority="145" operator="equal">
      <formula>"x"</formula>
    </cfRule>
  </conditionalFormatting>
  <conditionalFormatting sqref="I113">
    <cfRule type="cellIs" dxfId="153" priority="144" stopIfTrue="1" operator="equal">
      <formula>"x"</formula>
    </cfRule>
  </conditionalFormatting>
  <conditionalFormatting sqref="J113">
    <cfRule type="cellIs" dxfId="152" priority="143" operator="equal">
      <formula>"x"</formula>
    </cfRule>
  </conditionalFormatting>
  <conditionalFormatting sqref="K113">
    <cfRule type="cellIs" dxfId="151" priority="142" operator="equal">
      <formula>"x"</formula>
    </cfRule>
  </conditionalFormatting>
  <conditionalFormatting sqref="L113">
    <cfRule type="cellIs" dxfId="150" priority="141" stopIfTrue="1" operator="equal">
      <formula>"x"</formula>
    </cfRule>
  </conditionalFormatting>
  <conditionalFormatting sqref="M113">
    <cfRule type="cellIs" dxfId="149" priority="140" operator="equal">
      <formula>"x"</formula>
    </cfRule>
  </conditionalFormatting>
  <conditionalFormatting sqref="I114">
    <cfRule type="cellIs" dxfId="148" priority="139" stopIfTrue="1" operator="equal">
      <formula>"x"</formula>
    </cfRule>
  </conditionalFormatting>
  <conditionalFormatting sqref="J114">
    <cfRule type="cellIs" dxfId="147" priority="138" operator="equal">
      <formula>"x"</formula>
    </cfRule>
  </conditionalFormatting>
  <conditionalFormatting sqref="K114">
    <cfRule type="cellIs" dxfId="146" priority="137" operator="equal">
      <formula>"x"</formula>
    </cfRule>
  </conditionalFormatting>
  <conditionalFormatting sqref="L114">
    <cfRule type="cellIs" dxfId="145" priority="136" stopIfTrue="1" operator="equal">
      <formula>"x"</formula>
    </cfRule>
  </conditionalFormatting>
  <conditionalFormatting sqref="M114">
    <cfRule type="cellIs" dxfId="144" priority="135" operator="equal">
      <formula>"x"</formula>
    </cfRule>
  </conditionalFormatting>
  <conditionalFormatting sqref="I115">
    <cfRule type="cellIs" dxfId="143" priority="134" stopIfTrue="1" operator="equal">
      <formula>"x"</formula>
    </cfRule>
  </conditionalFormatting>
  <conditionalFormatting sqref="J115">
    <cfRule type="cellIs" dxfId="142" priority="133" operator="equal">
      <formula>"x"</formula>
    </cfRule>
  </conditionalFormatting>
  <conditionalFormatting sqref="K115">
    <cfRule type="cellIs" dxfId="141" priority="132" operator="equal">
      <formula>"x"</formula>
    </cfRule>
  </conditionalFormatting>
  <conditionalFormatting sqref="L115">
    <cfRule type="cellIs" dxfId="140" priority="131" stopIfTrue="1" operator="equal">
      <formula>"x"</formula>
    </cfRule>
  </conditionalFormatting>
  <conditionalFormatting sqref="M115">
    <cfRule type="cellIs" dxfId="139" priority="130" operator="equal">
      <formula>"x"</formula>
    </cfRule>
  </conditionalFormatting>
  <conditionalFormatting sqref="I116:I118">
    <cfRule type="cellIs" dxfId="138" priority="129" stopIfTrue="1" operator="equal">
      <formula>"x"</formula>
    </cfRule>
  </conditionalFormatting>
  <conditionalFormatting sqref="J116:J118">
    <cfRule type="cellIs" dxfId="137" priority="128" operator="equal">
      <formula>"x"</formula>
    </cfRule>
  </conditionalFormatting>
  <conditionalFormatting sqref="K116:K118">
    <cfRule type="cellIs" dxfId="136" priority="127" operator="equal">
      <formula>"x"</formula>
    </cfRule>
  </conditionalFormatting>
  <conditionalFormatting sqref="L116:L118">
    <cfRule type="cellIs" dxfId="135" priority="126" stopIfTrue="1" operator="equal">
      <formula>"x"</formula>
    </cfRule>
  </conditionalFormatting>
  <conditionalFormatting sqref="M116:M118">
    <cfRule type="cellIs" dxfId="134" priority="125" operator="equal">
      <formula>"x"</formula>
    </cfRule>
  </conditionalFormatting>
  <conditionalFormatting sqref="I119">
    <cfRule type="cellIs" dxfId="133" priority="124" stopIfTrue="1" operator="equal">
      <formula>"x"</formula>
    </cfRule>
  </conditionalFormatting>
  <conditionalFormatting sqref="J119">
    <cfRule type="cellIs" dxfId="132" priority="123" operator="equal">
      <formula>"x"</formula>
    </cfRule>
  </conditionalFormatting>
  <conditionalFormatting sqref="K119">
    <cfRule type="cellIs" dxfId="131" priority="122" operator="equal">
      <formula>"x"</formula>
    </cfRule>
  </conditionalFormatting>
  <conditionalFormatting sqref="L119">
    <cfRule type="cellIs" dxfId="130" priority="121" stopIfTrue="1" operator="equal">
      <formula>"x"</formula>
    </cfRule>
  </conditionalFormatting>
  <conditionalFormatting sqref="M119">
    <cfRule type="cellIs" dxfId="129" priority="120" operator="equal">
      <formula>"x"</formula>
    </cfRule>
  </conditionalFormatting>
  <conditionalFormatting sqref="I120:I125">
    <cfRule type="cellIs" dxfId="128" priority="119" stopIfTrue="1" operator="equal">
      <formula>"x"</formula>
    </cfRule>
  </conditionalFormatting>
  <conditionalFormatting sqref="J120:J125">
    <cfRule type="cellIs" dxfId="127" priority="118" operator="equal">
      <formula>"x"</formula>
    </cfRule>
  </conditionalFormatting>
  <conditionalFormatting sqref="K120:K125">
    <cfRule type="cellIs" dxfId="126" priority="117" operator="equal">
      <formula>"x"</formula>
    </cfRule>
  </conditionalFormatting>
  <conditionalFormatting sqref="L120:L125">
    <cfRule type="cellIs" dxfId="125" priority="116" stopIfTrue="1" operator="equal">
      <formula>"x"</formula>
    </cfRule>
  </conditionalFormatting>
  <conditionalFormatting sqref="M120:M125">
    <cfRule type="cellIs" dxfId="124" priority="115" operator="equal">
      <formula>"x"</formula>
    </cfRule>
  </conditionalFormatting>
  <conditionalFormatting sqref="I126">
    <cfRule type="cellIs" dxfId="123" priority="114" stopIfTrue="1" operator="equal">
      <formula>"x"</formula>
    </cfRule>
  </conditionalFormatting>
  <conditionalFormatting sqref="J126">
    <cfRule type="cellIs" dxfId="122" priority="113" operator="equal">
      <formula>"x"</formula>
    </cfRule>
  </conditionalFormatting>
  <conditionalFormatting sqref="K126">
    <cfRule type="cellIs" dxfId="121" priority="112" operator="equal">
      <formula>"x"</formula>
    </cfRule>
  </conditionalFormatting>
  <conditionalFormatting sqref="L126">
    <cfRule type="cellIs" dxfId="120" priority="111" stopIfTrue="1" operator="equal">
      <formula>"x"</formula>
    </cfRule>
  </conditionalFormatting>
  <conditionalFormatting sqref="M126">
    <cfRule type="cellIs" dxfId="119" priority="110" operator="equal">
      <formula>"x"</formula>
    </cfRule>
  </conditionalFormatting>
  <conditionalFormatting sqref="I127">
    <cfRule type="cellIs" dxfId="118" priority="109" stopIfTrue="1" operator="equal">
      <formula>"x"</formula>
    </cfRule>
  </conditionalFormatting>
  <conditionalFormatting sqref="J127">
    <cfRule type="cellIs" dxfId="117" priority="108" operator="equal">
      <formula>"x"</formula>
    </cfRule>
  </conditionalFormatting>
  <conditionalFormatting sqref="K127">
    <cfRule type="cellIs" dxfId="116" priority="107" operator="equal">
      <formula>"x"</formula>
    </cfRule>
  </conditionalFormatting>
  <conditionalFormatting sqref="L127">
    <cfRule type="cellIs" dxfId="115" priority="106" stopIfTrue="1" operator="equal">
      <formula>"x"</formula>
    </cfRule>
  </conditionalFormatting>
  <conditionalFormatting sqref="M127">
    <cfRule type="cellIs" dxfId="114" priority="105" operator="equal">
      <formula>"x"</formula>
    </cfRule>
  </conditionalFormatting>
  <conditionalFormatting sqref="I128">
    <cfRule type="cellIs" dxfId="113" priority="104" stopIfTrue="1" operator="equal">
      <formula>"x"</formula>
    </cfRule>
  </conditionalFormatting>
  <conditionalFormatting sqref="J128">
    <cfRule type="cellIs" dxfId="112" priority="103" operator="equal">
      <formula>"x"</formula>
    </cfRule>
  </conditionalFormatting>
  <conditionalFormatting sqref="K128">
    <cfRule type="cellIs" dxfId="111" priority="102" operator="equal">
      <formula>"x"</formula>
    </cfRule>
  </conditionalFormatting>
  <conditionalFormatting sqref="L128">
    <cfRule type="cellIs" dxfId="110" priority="101" stopIfTrue="1" operator="equal">
      <formula>"x"</formula>
    </cfRule>
  </conditionalFormatting>
  <conditionalFormatting sqref="M128">
    <cfRule type="cellIs" dxfId="109" priority="100" operator="equal">
      <formula>"x"</formula>
    </cfRule>
  </conditionalFormatting>
  <conditionalFormatting sqref="I129">
    <cfRule type="cellIs" dxfId="108" priority="99" stopIfTrue="1" operator="equal">
      <formula>"x"</formula>
    </cfRule>
  </conditionalFormatting>
  <conditionalFormatting sqref="J129">
    <cfRule type="cellIs" dxfId="107" priority="98" operator="equal">
      <formula>"x"</formula>
    </cfRule>
  </conditionalFormatting>
  <conditionalFormatting sqref="K129">
    <cfRule type="cellIs" dxfId="106" priority="97" operator="equal">
      <formula>"x"</formula>
    </cfRule>
  </conditionalFormatting>
  <conditionalFormatting sqref="L129">
    <cfRule type="cellIs" dxfId="105" priority="96" stopIfTrue="1" operator="equal">
      <formula>"x"</formula>
    </cfRule>
  </conditionalFormatting>
  <conditionalFormatting sqref="M129">
    <cfRule type="cellIs" dxfId="104" priority="95" operator="equal">
      <formula>"x"</formula>
    </cfRule>
  </conditionalFormatting>
  <conditionalFormatting sqref="I130">
    <cfRule type="cellIs" dxfId="103" priority="94" stopIfTrue="1" operator="equal">
      <formula>"x"</formula>
    </cfRule>
  </conditionalFormatting>
  <conditionalFormatting sqref="J130">
    <cfRule type="cellIs" dxfId="102" priority="93" operator="equal">
      <formula>"x"</formula>
    </cfRule>
  </conditionalFormatting>
  <conditionalFormatting sqref="K130">
    <cfRule type="cellIs" dxfId="101" priority="92" operator="equal">
      <formula>"x"</formula>
    </cfRule>
  </conditionalFormatting>
  <conditionalFormatting sqref="L130">
    <cfRule type="cellIs" dxfId="100" priority="91" stopIfTrue="1" operator="equal">
      <formula>"x"</formula>
    </cfRule>
  </conditionalFormatting>
  <conditionalFormatting sqref="M130">
    <cfRule type="cellIs" dxfId="99" priority="90" operator="equal">
      <formula>"x"</formula>
    </cfRule>
  </conditionalFormatting>
  <conditionalFormatting sqref="I131:I133">
    <cfRule type="cellIs" dxfId="98" priority="89" stopIfTrue="1" operator="equal">
      <formula>"x"</formula>
    </cfRule>
  </conditionalFormatting>
  <conditionalFormatting sqref="J131:J133">
    <cfRule type="cellIs" dxfId="97" priority="88" operator="equal">
      <formula>"x"</formula>
    </cfRule>
  </conditionalFormatting>
  <conditionalFormatting sqref="K131:K133">
    <cfRule type="cellIs" dxfId="96" priority="87" operator="equal">
      <formula>"x"</formula>
    </cfRule>
  </conditionalFormatting>
  <conditionalFormatting sqref="L131:L133">
    <cfRule type="cellIs" dxfId="95" priority="86" stopIfTrue="1" operator="equal">
      <formula>"x"</formula>
    </cfRule>
  </conditionalFormatting>
  <conditionalFormatting sqref="M131:M133">
    <cfRule type="cellIs" dxfId="94" priority="85" operator="equal">
      <formula>"x"</formula>
    </cfRule>
  </conditionalFormatting>
  <conditionalFormatting sqref="I134">
    <cfRule type="cellIs" dxfId="93" priority="84" stopIfTrue="1" operator="equal">
      <formula>"x"</formula>
    </cfRule>
  </conditionalFormatting>
  <conditionalFormatting sqref="J134">
    <cfRule type="cellIs" dxfId="92" priority="83" operator="equal">
      <formula>"x"</formula>
    </cfRule>
  </conditionalFormatting>
  <conditionalFormatting sqref="K134">
    <cfRule type="cellIs" dxfId="91" priority="82" operator="equal">
      <formula>"x"</formula>
    </cfRule>
  </conditionalFormatting>
  <conditionalFormatting sqref="L134">
    <cfRule type="cellIs" dxfId="90" priority="81" stopIfTrue="1" operator="equal">
      <formula>"x"</formula>
    </cfRule>
  </conditionalFormatting>
  <conditionalFormatting sqref="M134">
    <cfRule type="cellIs" dxfId="89" priority="80" operator="equal">
      <formula>"x"</formula>
    </cfRule>
  </conditionalFormatting>
  <conditionalFormatting sqref="I135:I140">
    <cfRule type="cellIs" dxfId="88" priority="79" stopIfTrue="1" operator="equal">
      <formula>"x"</formula>
    </cfRule>
  </conditionalFormatting>
  <conditionalFormatting sqref="J135:J140">
    <cfRule type="cellIs" dxfId="87" priority="78" operator="equal">
      <formula>"x"</formula>
    </cfRule>
  </conditionalFormatting>
  <conditionalFormatting sqref="K135:K140">
    <cfRule type="cellIs" dxfId="86" priority="77" operator="equal">
      <formula>"x"</formula>
    </cfRule>
  </conditionalFormatting>
  <conditionalFormatting sqref="L135:L140">
    <cfRule type="cellIs" dxfId="85" priority="76" stopIfTrue="1" operator="equal">
      <formula>"x"</formula>
    </cfRule>
  </conditionalFormatting>
  <conditionalFormatting sqref="M135:M140">
    <cfRule type="cellIs" dxfId="84" priority="75" operator="equal">
      <formula>"x"</formula>
    </cfRule>
  </conditionalFormatting>
  <conditionalFormatting sqref="I141">
    <cfRule type="cellIs" dxfId="83" priority="74" stopIfTrue="1" operator="equal">
      <formula>"x"</formula>
    </cfRule>
  </conditionalFormatting>
  <conditionalFormatting sqref="J141">
    <cfRule type="cellIs" dxfId="82" priority="73" operator="equal">
      <formula>"x"</formula>
    </cfRule>
  </conditionalFormatting>
  <conditionalFormatting sqref="K141">
    <cfRule type="cellIs" dxfId="81" priority="72" operator="equal">
      <formula>"x"</formula>
    </cfRule>
  </conditionalFormatting>
  <conditionalFormatting sqref="L141">
    <cfRule type="cellIs" dxfId="80" priority="71" stopIfTrue="1" operator="equal">
      <formula>"x"</formula>
    </cfRule>
  </conditionalFormatting>
  <conditionalFormatting sqref="M141">
    <cfRule type="cellIs" dxfId="79" priority="70" operator="equal">
      <formula>"x"</formula>
    </cfRule>
  </conditionalFormatting>
  <conditionalFormatting sqref="I142">
    <cfRule type="cellIs" dxfId="78" priority="69" stopIfTrue="1" operator="equal">
      <formula>"x"</formula>
    </cfRule>
  </conditionalFormatting>
  <conditionalFormatting sqref="J142">
    <cfRule type="cellIs" dxfId="77" priority="68" operator="equal">
      <formula>"x"</formula>
    </cfRule>
  </conditionalFormatting>
  <conditionalFormatting sqref="K142">
    <cfRule type="cellIs" dxfId="76" priority="67" operator="equal">
      <formula>"x"</formula>
    </cfRule>
  </conditionalFormatting>
  <conditionalFormatting sqref="L142">
    <cfRule type="cellIs" dxfId="75" priority="66" stopIfTrue="1" operator="equal">
      <formula>"x"</formula>
    </cfRule>
  </conditionalFormatting>
  <conditionalFormatting sqref="M142">
    <cfRule type="cellIs" dxfId="74" priority="65" operator="equal">
      <formula>"x"</formula>
    </cfRule>
  </conditionalFormatting>
  <conditionalFormatting sqref="I143">
    <cfRule type="cellIs" dxfId="73" priority="64" stopIfTrue="1" operator="equal">
      <formula>"x"</formula>
    </cfRule>
  </conditionalFormatting>
  <conditionalFormatting sqref="J143">
    <cfRule type="cellIs" dxfId="72" priority="63" operator="equal">
      <formula>"x"</formula>
    </cfRule>
  </conditionalFormatting>
  <conditionalFormatting sqref="K143">
    <cfRule type="cellIs" dxfId="71" priority="62" operator="equal">
      <formula>"x"</formula>
    </cfRule>
  </conditionalFormatting>
  <conditionalFormatting sqref="L143">
    <cfRule type="cellIs" dxfId="70" priority="61" stopIfTrue="1" operator="equal">
      <formula>"x"</formula>
    </cfRule>
  </conditionalFormatting>
  <conditionalFormatting sqref="M143">
    <cfRule type="cellIs" dxfId="69" priority="60" operator="equal">
      <formula>"x"</formula>
    </cfRule>
  </conditionalFormatting>
  <conditionalFormatting sqref="I144">
    <cfRule type="cellIs" dxfId="68" priority="59" stopIfTrue="1" operator="equal">
      <formula>"x"</formula>
    </cfRule>
  </conditionalFormatting>
  <conditionalFormatting sqref="J144">
    <cfRule type="cellIs" dxfId="67" priority="58" operator="equal">
      <formula>"x"</formula>
    </cfRule>
  </conditionalFormatting>
  <conditionalFormatting sqref="K144">
    <cfRule type="cellIs" dxfId="66" priority="57" operator="equal">
      <formula>"x"</formula>
    </cfRule>
  </conditionalFormatting>
  <conditionalFormatting sqref="L144">
    <cfRule type="cellIs" dxfId="65" priority="56" stopIfTrue="1" operator="equal">
      <formula>"x"</formula>
    </cfRule>
  </conditionalFormatting>
  <conditionalFormatting sqref="M144">
    <cfRule type="cellIs" dxfId="64" priority="55" operator="equal">
      <formula>"x"</formula>
    </cfRule>
  </conditionalFormatting>
  <conditionalFormatting sqref="I145">
    <cfRule type="cellIs" dxfId="63" priority="54" stopIfTrue="1" operator="equal">
      <formula>"x"</formula>
    </cfRule>
  </conditionalFormatting>
  <conditionalFormatting sqref="J145">
    <cfRule type="cellIs" dxfId="62" priority="53" operator="equal">
      <formula>"x"</formula>
    </cfRule>
  </conditionalFormatting>
  <conditionalFormatting sqref="K145">
    <cfRule type="cellIs" dxfId="61" priority="52" operator="equal">
      <formula>"x"</formula>
    </cfRule>
  </conditionalFormatting>
  <conditionalFormatting sqref="L145">
    <cfRule type="cellIs" dxfId="60" priority="51" stopIfTrue="1" operator="equal">
      <formula>"x"</formula>
    </cfRule>
  </conditionalFormatting>
  <conditionalFormatting sqref="M145">
    <cfRule type="cellIs" dxfId="59" priority="50" operator="equal">
      <formula>"x"</formula>
    </cfRule>
  </conditionalFormatting>
  <conditionalFormatting sqref="I146:I148">
    <cfRule type="cellIs" dxfId="58" priority="49" stopIfTrue="1" operator="equal">
      <formula>"x"</formula>
    </cfRule>
  </conditionalFormatting>
  <conditionalFormatting sqref="J146:J148">
    <cfRule type="cellIs" dxfId="57" priority="48" operator="equal">
      <formula>"x"</formula>
    </cfRule>
  </conditionalFormatting>
  <conditionalFormatting sqref="K146:K148">
    <cfRule type="cellIs" dxfId="56" priority="47" operator="equal">
      <formula>"x"</formula>
    </cfRule>
  </conditionalFormatting>
  <conditionalFormatting sqref="L146:L148">
    <cfRule type="cellIs" dxfId="55" priority="46" stopIfTrue="1" operator="equal">
      <formula>"x"</formula>
    </cfRule>
  </conditionalFormatting>
  <conditionalFormatting sqref="M146:M148">
    <cfRule type="cellIs" dxfId="54" priority="45" operator="equal">
      <formula>"x"</formula>
    </cfRule>
  </conditionalFormatting>
  <conditionalFormatting sqref="I149">
    <cfRule type="cellIs" dxfId="53" priority="44" stopIfTrue="1" operator="equal">
      <formula>"x"</formula>
    </cfRule>
  </conditionalFormatting>
  <conditionalFormatting sqref="J149">
    <cfRule type="cellIs" dxfId="52" priority="43" operator="equal">
      <formula>"x"</formula>
    </cfRule>
  </conditionalFormatting>
  <conditionalFormatting sqref="K149">
    <cfRule type="cellIs" dxfId="51" priority="42" operator="equal">
      <formula>"x"</formula>
    </cfRule>
  </conditionalFormatting>
  <conditionalFormatting sqref="L149">
    <cfRule type="cellIs" dxfId="50" priority="41" stopIfTrue="1" operator="equal">
      <formula>"x"</formula>
    </cfRule>
  </conditionalFormatting>
  <conditionalFormatting sqref="M149">
    <cfRule type="cellIs" dxfId="49" priority="40" operator="equal">
      <formula>"x"</formula>
    </cfRule>
  </conditionalFormatting>
  <conditionalFormatting sqref="N149">
    <cfRule type="cellIs" dxfId="48" priority="39" stopIfTrue="1" operator="equal">
      <formula>"x"</formula>
    </cfRule>
  </conditionalFormatting>
  <conditionalFormatting sqref="I150:I155">
    <cfRule type="cellIs" dxfId="47" priority="38" stopIfTrue="1" operator="equal">
      <formula>"x"</formula>
    </cfRule>
  </conditionalFormatting>
  <conditionalFormatting sqref="J150:J155">
    <cfRule type="cellIs" dxfId="46" priority="37" operator="equal">
      <formula>"x"</formula>
    </cfRule>
  </conditionalFormatting>
  <conditionalFormatting sqref="K150:K155">
    <cfRule type="cellIs" dxfId="45" priority="36" operator="equal">
      <formula>"x"</formula>
    </cfRule>
  </conditionalFormatting>
  <conditionalFormatting sqref="L150:L155">
    <cfRule type="cellIs" dxfId="44" priority="35" stopIfTrue="1" operator="equal">
      <formula>"x"</formula>
    </cfRule>
  </conditionalFormatting>
  <conditionalFormatting sqref="M150:M155">
    <cfRule type="cellIs" dxfId="43" priority="34" operator="equal">
      <formula>"x"</formula>
    </cfRule>
  </conditionalFormatting>
  <conditionalFormatting sqref="N150:N155">
    <cfRule type="cellIs" dxfId="42" priority="33" stopIfTrue="1" operator="equal">
      <formula>"x"</formula>
    </cfRule>
  </conditionalFormatting>
  <conditionalFormatting sqref="I156">
    <cfRule type="cellIs" dxfId="41" priority="32" stopIfTrue="1" operator="equal">
      <formula>"x"</formula>
    </cfRule>
  </conditionalFormatting>
  <conditionalFormatting sqref="J156">
    <cfRule type="cellIs" dxfId="40" priority="31" operator="equal">
      <formula>"x"</formula>
    </cfRule>
  </conditionalFormatting>
  <conditionalFormatting sqref="K156">
    <cfRule type="cellIs" dxfId="39" priority="30" operator="equal">
      <formula>"x"</formula>
    </cfRule>
  </conditionalFormatting>
  <conditionalFormatting sqref="L156">
    <cfRule type="cellIs" dxfId="38" priority="29" stopIfTrue="1" operator="equal">
      <formula>"x"</formula>
    </cfRule>
  </conditionalFormatting>
  <conditionalFormatting sqref="M156">
    <cfRule type="cellIs" dxfId="37" priority="28" operator="equal">
      <formula>"x"</formula>
    </cfRule>
  </conditionalFormatting>
  <conditionalFormatting sqref="N156">
    <cfRule type="cellIs" dxfId="36" priority="27" stopIfTrue="1" operator="equal">
      <formula>"x"</formula>
    </cfRule>
  </conditionalFormatting>
  <conditionalFormatting sqref="I157">
    <cfRule type="cellIs" dxfId="35" priority="26" stopIfTrue="1" operator="equal">
      <formula>"x"</formula>
    </cfRule>
  </conditionalFormatting>
  <conditionalFormatting sqref="J157">
    <cfRule type="cellIs" dxfId="34" priority="25" operator="equal">
      <formula>"x"</formula>
    </cfRule>
  </conditionalFormatting>
  <conditionalFormatting sqref="K157">
    <cfRule type="cellIs" dxfId="33" priority="24" operator="equal">
      <formula>"x"</formula>
    </cfRule>
  </conditionalFormatting>
  <conditionalFormatting sqref="L157">
    <cfRule type="cellIs" dxfId="32" priority="23" stopIfTrue="1" operator="equal">
      <formula>"x"</formula>
    </cfRule>
  </conditionalFormatting>
  <conditionalFormatting sqref="M157">
    <cfRule type="cellIs" dxfId="31" priority="22" operator="equal">
      <formula>"x"</formula>
    </cfRule>
  </conditionalFormatting>
  <conditionalFormatting sqref="N157">
    <cfRule type="cellIs" dxfId="30" priority="21" stopIfTrue="1" operator="equal">
      <formula>"x"</formula>
    </cfRule>
  </conditionalFormatting>
  <conditionalFormatting sqref="I158">
    <cfRule type="cellIs" dxfId="29" priority="20" stopIfTrue="1" operator="equal">
      <formula>"x"</formula>
    </cfRule>
  </conditionalFormatting>
  <conditionalFormatting sqref="J158">
    <cfRule type="cellIs" dxfId="28" priority="19" operator="equal">
      <formula>"x"</formula>
    </cfRule>
  </conditionalFormatting>
  <conditionalFormatting sqref="K158">
    <cfRule type="cellIs" dxfId="27" priority="18" operator="equal">
      <formula>"x"</formula>
    </cfRule>
  </conditionalFormatting>
  <conditionalFormatting sqref="L158">
    <cfRule type="cellIs" dxfId="26" priority="17" stopIfTrue="1" operator="equal">
      <formula>"x"</formula>
    </cfRule>
  </conditionalFormatting>
  <conditionalFormatting sqref="M158">
    <cfRule type="cellIs" dxfId="25" priority="16" operator="equal">
      <formula>"x"</formula>
    </cfRule>
  </conditionalFormatting>
  <conditionalFormatting sqref="N158">
    <cfRule type="cellIs" dxfId="24" priority="15" stopIfTrue="1" operator="equal">
      <formula>"x"</formula>
    </cfRule>
  </conditionalFormatting>
  <conditionalFormatting sqref="I159">
    <cfRule type="cellIs" dxfId="23" priority="14" stopIfTrue="1" operator="equal">
      <formula>"x"</formula>
    </cfRule>
  </conditionalFormatting>
  <conditionalFormatting sqref="J159">
    <cfRule type="cellIs" dxfId="22" priority="13" operator="equal">
      <formula>"x"</formula>
    </cfRule>
  </conditionalFormatting>
  <conditionalFormatting sqref="K159">
    <cfRule type="cellIs" dxfId="21" priority="12" operator="equal">
      <formula>"x"</formula>
    </cfRule>
  </conditionalFormatting>
  <conditionalFormatting sqref="L159">
    <cfRule type="cellIs" dxfId="20" priority="11" stopIfTrue="1" operator="equal">
      <formula>"x"</formula>
    </cfRule>
  </conditionalFormatting>
  <conditionalFormatting sqref="M159">
    <cfRule type="cellIs" dxfId="19" priority="10" operator="equal">
      <formula>"x"</formula>
    </cfRule>
  </conditionalFormatting>
  <conditionalFormatting sqref="N159">
    <cfRule type="cellIs" dxfId="18" priority="9" stopIfTrue="1" operator="equal">
      <formula>"x"</formula>
    </cfRule>
  </conditionalFormatting>
  <conditionalFormatting sqref="I160">
    <cfRule type="cellIs" dxfId="17" priority="8" stopIfTrue="1" operator="equal">
      <formula>"x"</formula>
    </cfRule>
  </conditionalFormatting>
  <conditionalFormatting sqref="J160">
    <cfRule type="cellIs" dxfId="16" priority="7" operator="equal">
      <formula>"x"</formula>
    </cfRule>
  </conditionalFormatting>
  <conditionalFormatting sqref="K160">
    <cfRule type="cellIs" dxfId="15" priority="6" operator="equal">
      <formula>"x"</formula>
    </cfRule>
  </conditionalFormatting>
  <conditionalFormatting sqref="L160">
    <cfRule type="cellIs" dxfId="14" priority="5" stopIfTrue="1" operator="equal">
      <formula>"x"</formula>
    </cfRule>
  </conditionalFormatting>
  <conditionalFormatting sqref="M160">
    <cfRule type="cellIs" dxfId="13" priority="4" operator="equal">
      <formula>"x"</formula>
    </cfRule>
  </conditionalFormatting>
  <conditionalFormatting sqref="N160">
    <cfRule type="cellIs" dxfId="12" priority="3" stopIfTrue="1" operator="equal">
      <formula>"x"</formula>
    </cfRule>
  </conditionalFormatting>
  <conditionalFormatting sqref="N11:N148">
    <cfRule type="cellIs" dxfId="11" priority="1" stopIfTrue="1" operator="equal">
      <formula>$AF$8</formula>
    </cfRule>
    <cfRule type="cellIs" dxfId="10" priority="2" stopIfTrue="1" operator="equal">
      <formula>$AF$7</formula>
    </cfRule>
  </conditionalFormatting>
  <dataValidations count="1">
    <dataValidation type="list" allowBlank="1" showInputMessage="1" showErrorMessage="1" sqref="N11:N148">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1"/>
  <sheetViews>
    <sheetView showGridLines="0" topLeftCell="A4" zoomScale="90" zoomScaleNormal="90" zoomScalePageLayoutView="70" workbookViewId="0">
      <selection activeCell="E17" sqref="E17"/>
    </sheetView>
  </sheetViews>
  <sheetFormatPr defaultRowHeight="15" x14ac:dyDescent="0.25"/>
  <cols>
    <col min="1" max="1" width="0.85546875" customWidth="1"/>
    <col min="2" max="2" width="36.7109375" customWidth="1"/>
    <col min="3" max="3" width="14.28515625" customWidth="1"/>
    <col min="5" max="5" width="13.28515625" customWidth="1"/>
    <col min="6" max="6" width="11.570312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322" t="str">
        <f>'Monitoria Anual 1'!A3</f>
        <v>Plano de Ação Nacional para Conservação das Tartarugas Marinhas</v>
      </c>
      <c r="B3" s="322"/>
      <c r="C3" s="322"/>
      <c r="D3" s="322"/>
      <c r="E3" s="322"/>
      <c r="F3" s="322"/>
      <c r="G3" s="322"/>
      <c r="H3" s="322"/>
      <c r="I3" s="322"/>
      <c r="J3" s="322"/>
      <c r="K3" s="322"/>
      <c r="L3" s="322"/>
      <c r="M3" s="322"/>
      <c r="N3" s="322"/>
      <c r="O3" s="322"/>
      <c r="P3" s="322"/>
    </row>
    <row r="4" spans="1:19" s="1" customFormat="1" ht="15.75" thickTop="1" x14ac:dyDescent="0.25">
      <c r="H4" s="18"/>
      <c r="I4" s="18"/>
      <c r="J4" s="18"/>
      <c r="K4" s="18"/>
      <c r="L4" s="18"/>
      <c r="M4" s="18"/>
    </row>
    <row r="5" spans="1:19" s="6" customFormat="1" ht="25.9" customHeight="1" thickBot="1" x14ac:dyDescent="0.3">
      <c r="A5" s="7" t="s">
        <v>2</v>
      </c>
      <c r="B5" s="7"/>
      <c r="C5" s="12" t="str">
        <f>'Monitoria Anual 1'!D5</f>
        <v>CONTINUIDADE E APRIMORAMENTO DE AÇÕES DE CONSERVAÇÃO E PESQUISA DIRECIONADAS À RECUPERAÇÃO E SOBREVIVÊNCIA DAS CINCO ESPÉCIES DE TARTARUGAS MARINHAS QUE OCORREM NO BRASIL, EM NÍVEIS SAUDÁVEIS CAPAZES DE EXERCER SEU PAPEL ECOLÓGICO</v>
      </c>
      <c r="D5" s="12"/>
      <c r="E5" s="12"/>
      <c r="F5" s="12"/>
      <c r="G5" s="12"/>
      <c r="H5" s="12"/>
      <c r="I5" s="12"/>
      <c r="J5" s="12"/>
      <c r="K5" s="12"/>
      <c r="L5" s="12"/>
      <c r="M5" s="12"/>
      <c r="N5" s="12"/>
      <c r="O5" s="12"/>
      <c r="P5" s="13"/>
    </row>
    <row r="6" spans="1:19" s="1" customFormat="1" ht="15.75" thickTop="1" x14ac:dyDescent="0.25">
      <c r="H6" s="18"/>
      <c r="I6" s="18"/>
      <c r="J6" s="18"/>
      <c r="K6" s="18"/>
      <c r="L6" s="18"/>
      <c r="M6" s="18"/>
    </row>
    <row r="7" spans="1:19" s="1" customFormat="1" ht="15.75" thickBot="1" x14ac:dyDescent="0.3">
      <c r="A7" s="7" t="s">
        <v>3</v>
      </c>
      <c r="B7" s="7"/>
      <c r="C7" s="9" t="s">
        <v>4</v>
      </c>
      <c r="D7" s="9"/>
      <c r="E7" s="10"/>
      <c r="F7" s="10"/>
      <c r="G7" s="11"/>
      <c r="H7" s="18"/>
      <c r="I7" s="18"/>
      <c r="J7" s="18"/>
      <c r="K7" s="18"/>
      <c r="L7" s="18"/>
      <c r="M7" s="18"/>
    </row>
    <row r="8" spans="1:19" ht="15.75" thickTop="1" x14ac:dyDescent="0.25"/>
    <row r="9" spans="1:19" ht="18.75" x14ac:dyDescent="0.25">
      <c r="A9" s="52" t="s">
        <v>34</v>
      </c>
      <c r="B9" s="52"/>
      <c r="C9" s="52"/>
      <c r="D9" s="52"/>
      <c r="E9" s="52"/>
      <c r="F9" s="52"/>
      <c r="G9" s="52"/>
      <c r="H9" s="52"/>
      <c r="I9" s="52"/>
      <c r="J9" s="52"/>
      <c r="K9" s="52"/>
      <c r="L9" s="52"/>
      <c r="M9" s="52"/>
      <c r="N9" s="52"/>
      <c r="O9" s="52"/>
      <c r="P9" s="52"/>
      <c r="Q9" s="52"/>
      <c r="R9" s="52"/>
      <c r="S9" s="52"/>
    </row>
    <row r="11" spans="1:19" x14ac:dyDescent="0.25">
      <c r="B11" s="29" t="s">
        <v>45</v>
      </c>
      <c r="C11" s="30"/>
      <c r="D11" s="30"/>
    </row>
    <row r="12" spans="1:19" ht="15.75" thickBot="1" x14ac:dyDescent="0.3">
      <c r="E12" s="339" t="s">
        <v>104</v>
      </c>
      <c r="F12" s="340"/>
    </row>
    <row r="13" spans="1:19" ht="55.5" customHeight="1" thickTop="1" thickBot="1" x14ac:dyDescent="0.3">
      <c r="B13" s="320" t="s">
        <v>36</v>
      </c>
      <c r="C13" s="321"/>
      <c r="D13" s="336"/>
      <c r="E13" s="341" t="s">
        <v>103</v>
      </c>
      <c r="F13" s="342"/>
    </row>
    <row r="14" spans="1:19" s="76" customFormat="1" ht="31.9" customHeight="1" thickTop="1" thickBot="1" x14ac:dyDescent="0.3">
      <c r="B14" s="77" t="s">
        <v>42</v>
      </c>
      <c r="C14" s="79" t="s">
        <v>101</v>
      </c>
      <c r="D14" s="78" t="s">
        <v>43</v>
      </c>
      <c r="E14" s="79" t="s">
        <v>94</v>
      </c>
      <c r="F14" s="78" t="s">
        <v>43</v>
      </c>
    </row>
    <row r="15" spans="1:19" ht="16.5" thickTop="1" x14ac:dyDescent="0.25">
      <c r="B15" s="53" t="s">
        <v>37</v>
      </c>
      <c r="C15" s="87"/>
      <c r="D15" s="88"/>
      <c r="E15" s="87">
        <f>COUNTA('Monitoria Anual 5'!N11:N160)</f>
        <v>2</v>
      </c>
      <c r="F15" s="88"/>
    </row>
    <row r="16" spans="1:19" ht="15.75" x14ac:dyDescent="0.25">
      <c r="B16" s="38" t="s">
        <v>59</v>
      </c>
      <c r="C16" s="89">
        <f>COUNTA('Monitoria Anual 5'!I11:I160)</f>
        <v>9</v>
      </c>
      <c r="D16" s="90">
        <f>C16/C22</f>
        <v>0.25714285714285712</v>
      </c>
      <c r="E16" s="89">
        <v>3</v>
      </c>
      <c r="F16" s="90">
        <f>E16/$E$22</f>
        <v>9.6774193548387094E-2</v>
      </c>
    </row>
    <row r="17" spans="2:17" ht="15.75" x14ac:dyDescent="0.25">
      <c r="B17" s="31" t="s">
        <v>38</v>
      </c>
      <c r="C17" s="91">
        <f>COUNTA('Monitoria Anual 5'!J11:J160)</f>
        <v>3</v>
      </c>
      <c r="D17" s="92">
        <f>C17/C22</f>
        <v>8.5714285714285715E-2</v>
      </c>
      <c r="E17" s="91">
        <v>3</v>
      </c>
      <c r="F17" s="90">
        <f t="shared" ref="F17:F21" si="0">E17/$E$22</f>
        <v>9.6774193548387094E-2</v>
      </c>
    </row>
    <row r="18" spans="2:17" ht="15.75" x14ac:dyDescent="0.25">
      <c r="B18" s="32" t="s">
        <v>39</v>
      </c>
      <c r="C18" s="91">
        <f>COUNTA('Monitoria Anual 5'!K11:K160)</f>
        <v>1</v>
      </c>
      <c r="D18" s="92">
        <f>C18/C22</f>
        <v>2.8571428571428571E-2</v>
      </c>
      <c r="E18" s="91">
        <v>1</v>
      </c>
      <c r="F18" s="90">
        <f t="shared" si="0"/>
        <v>3.2258064516129031E-2</v>
      </c>
    </row>
    <row r="19" spans="2:17" ht="15.75" x14ac:dyDescent="0.25">
      <c r="B19" s="33" t="s">
        <v>40</v>
      </c>
      <c r="C19" s="91">
        <f>COUNTA('Monitoria Anual 5'!L11:L160)</f>
        <v>1</v>
      </c>
      <c r="D19" s="92">
        <f>C19/C22</f>
        <v>2.8571428571428571E-2</v>
      </c>
      <c r="E19" s="91">
        <v>1</v>
      </c>
      <c r="F19" s="90">
        <f t="shared" si="0"/>
        <v>3.2258064516129031E-2</v>
      </c>
    </row>
    <row r="20" spans="2:17" ht="16.5" thickBot="1" x14ac:dyDescent="0.3">
      <c r="B20" s="34" t="s">
        <v>41</v>
      </c>
      <c r="C20" s="91">
        <f>COUNTA('Monitoria Anual 5'!M11:M160)</f>
        <v>21</v>
      </c>
      <c r="D20" s="92">
        <f>C20/C22</f>
        <v>0.6</v>
      </c>
      <c r="E20" s="91">
        <v>21</v>
      </c>
      <c r="F20" s="90">
        <f t="shared" si="0"/>
        <v>0.67741935483870963</v>
      </c>
    </row>
    <row r="21" spans="2:17" ht="17.25" thickTop="1" thickBot="1" x14ac:dyDescent="0.3">
      <c r="B21" s="84" t="s">
        <v>85</v>
      </c>
      <c r="C21" s="91"/>
      <c r="D21" s="92"/>
      <c r="E21" s="91">
        <f>'Monitoria Anual 5'!B166</f>
        <v>2</v>
      </c>
      <c r="F21" s="90">
        <f t="shared" si="0"/>
        <v>6.4516129032258063E-2</v>
      </c>
    </row>
    <row r="22" spans="2:17" ht="16.5" thickTop="1" thickBot="1" x14ac:dyDescent="0.3">
      <c r="B22" s="94" t="s">
        <v>44</v>
      </c>
      <c r="C22" s="95">
        <f>C16+C17+C18+C19+C20</f>
        <v>35</v>
      </c>
      <c r="D22" s="96">
        <f>SUM(D15:D21)</f>
        <v>1</v>
      </c>
      <c r="E22" s="95">
        <f>SUM(E16:E21)</f>
        <v>31</v>
      </c>
      <c r="F22" s="93">
        <f>SUM(F16:F21)</f>
        <v>1</v>
      </c>
    </row>
    <row r="23" spans="2:17" ht="16.5" thickTop="1" thickBot="1" x14ac:dyDescent="0.3">
      <c r="B23" s="323" t="s">
        <v>100</v>
      </c>
      <c r="C23" s="323"/>
      <c r="D23" s="323"/>
      <c r="E23" s="99">
        <f>COUNTIF('Monitoria Anual 5'!N11:N148,'Monitoria Anual 5'!AF7)</f>
        <v>0</v>
      </c>
      <c r="F23" s="97"/>
    </row>
    <row r="24" spans="2:17" ht="16.5" thickTop="1" thickBot="1" x14ac:dyDescent="0.3">
      <c r="B24" s="323" t="s">
        <v>99</v>
      </c>
      <c r="C24" s="323"/>
      <c r="D24" s="323"/>
      <c r="E24" s="99">
        <f>COUNTIF('Monitoria Anual 5'!N11:N148,'Monitoria Anual 5'!AF8)</f>
        <v>2</v>
      </c>
      <c r="F24" s="98"/>
    </row>
    <row r="25" spans="2:17" ht="15.75" thickTop="1" x14ac:dyDescent="0.25"/>
    <row r="26" spans="2:17" x14ac:dyDescent="0.25">
      <c r="B26" s="29" t="s">
        <v>46</v>
      </c>
      <c r="C26" s="30"/>
      <c r="D26" s="30"/>
    </row>
    <row r="27" spans="2:17" ht="3" customHeight="1" x14ac:dyDescent="0.25"/>
    <row r="28" spans="2:17" ht="36" customHeight="1" x14ac:dyDescent="0.25">
      <c r="B28" s="51" t="s">
        <v>35</v>
      </c>
      <c r="C28" s="37">
        <f>COUNTA('Monitoria Anual 5'!A11:A160)</f>
        <v>10</v>
      </c>
      <c r="O28" t="s">
        <v>97</v>
      </c>
      <c r="Q28" t="s">
        <v>98</v>
      </c>
    </row>
    <row r="29" spans="2:17" ht="6.6" customHeight="1" thickBot="1" x14ac:dyDescent="0.3"/>
    <row r="30" spans="2:17" ht="16.5" thickTop="1" thickBot="1" x14ac:dyDescent="0.3">
      <c r="B30" s="35" t="s">
        <v>47</v>
      </c>
      <c r="C30" s="82" t="s">
        <v>58</v>
      </c>
      <c r="D30" s="39"/>
      <c r="E30" s="40"/>
      <c r="F30" s="41"/>
      <c r="G30" s="42"/>
      <c r="H30" s="43"/>
      <c r="I30" s="44"/>
    </row>
    <row r="31" spans="2:17" ht="15.75" thickTop="1" x14ac:dyDescent="0.25">
      <c r="B31" s="45" t="s">
        <v>60</v>
      </c>
      <c r="C31" s="47">
        <f>COUNTA('Monitoria Anual 5'!B11:B25)</f>
        <v>2</v>
      </c>
      <c r="D31" s="50">
        <f>COUNTA('Monitoria Anual 5'!N11:N25)</f>
        <v>2</v>
      </c>
      <c r="E31" s="50">
        <f>COUNTA('Monitoria Anual 5'!I11:I25)</f>
        <v>6</v>
      </c>
      <c r="F31" s="50">
        <f>COUNTA('Monitoria Anual 5'!J11:J25)</f>
        <v>0</v>
      </c>
      <c r="G31" s="50">
        <f>COUNTA('Monitoria Anual 5'!K11:K25)</f>
        <v>0</v>
      </c>
      <c r="H31" s="50">
        <f>COUNTA('Monitoria Anual 5'!L11:L25)</f>
        <v>0</v>
      </c>
      <c r="I31" s="50">
        <f>COUNTA('Monitoria Anual 5'!M11:M25)</f>
        <v>0</v>
      </c>
    </row>
    <row r="32" spans="2:17" x14ac:dyDescent="0.25">
      <c r="B32" s="46" t="s">
        <v>61</v>
      </c>
      <c r="C32" s="48">
        <f>COUNTA('Monitoria Anual 5'!B26:B40)</f>
        <v>3</v>
      </c>
      <c r="D32" s="48">
        <f>COUNTA('Monitoria Anual 5'!N26:N40)</f>
        <v>0</v>
      </c>
      <c r="E32" s="48">
        <f>COUNTA('Monitoria Anual 5'!I26:I40)</f>
        <v>0</v>
      </c>
      <c r="F32" s="48">
        <f>COUNTA('Monitoria Anual 5'!J26:J40)</f>
        <v>0</v>
      </c>
      <c r="G32" s="48">
        <f>COUNTA('Monitoria Anual 5'!K26:K40)</f>
        <v>0</v>
      </c>
      <c r="H32" s="48">
        <f>COUNTA('Monitoria Anual 5'!L26:L40)</f>
        <v>0</v>
      </c>
      <c r="I32" s="48">
        <f>COUNTA('Monitoria Anual 5'!M26:M40)</f>
        <v>3</v>
      </c>
    </row>
    <row r="33" spans="2:9" x14ac:dyDescent="0.25">
      <c r="B33" s="46" t="s">
        <v>62</v>
      </c>
      <c r="C33" s="48">
        <f>COUNTA('Monitoria Anual 5'!B41:B55)</f>
        <v>4</v>
      </c>
      <c r="D33" s="48">
        <f>COUNTA('Monitoria Anual 5'!N41:N55)</f>
        <v>0</v>
      </c>
      <c r="E33" s="48">
        <f>COUNTA('Monitoria Anual 5'!I41:I55)</f>
        <v>3</v>
      </c>
      <c r="F33" s="48">
        <f>COUNTA('Monitoria Anual 5'!J41:J55)</f>
        <v>1</v>
      </c>
      <c r="G33" s="48">
        <f>COUNTA('Monitoria Anual 5'!K41:K55)</f>
        <v>0</v>
      </c>
      <c r="H33" s="48">
        <f>COUNTA('Monitoria Anual 5'!L41:L55)</f>
        <v>0</v>
      </c>
      <c r="I33" s="48">
        <f>COUNTA('Monitoria Anual 5'!M41:M55)</f>
        <v>0</v>
      </c>
    </row>
    <row r="34" spans="2:9" x14ac:dyDescent="0.25">
      <c r="B34" s="46" t="s">
        <v>63</v>
      </c>
      <c r="C34" s="48">
        <f>COUNTA('Monitoria Anual 5'!B56:B70)</f>
        <v>4</v>
      </c>
      <c r="D34" s="48">
        <f>COUNTA('Monitoria Anual 5'!N56:N70)</f>
        <v>0</v>
      </c>
      <c r="E34" s="48">
        <f>COUNTA('Monitoria Anual 5'!I56:I70)</f>
        <v>0</v>
      </c>
      <c r="F34" s="48">
        <f>COUNTA('Monitoria Anual 5'!J56:J70)</f>
        <v>2</v>
      </c>
      <c r="G34" s="48">
        <f>COUNTA('Monitoria Anual 5'!K56:K70)</f>
        <v>1</v>
      </c>
      <c r="H34" s="48">
        <f>COUNTA('Monitoria Anual 5'!L56:L70)</f>
        <v>1</v>
      </c>
      <c r="I34" s="48">
        <f>COUNTA('Monitoria Anual 5'!M56:M70)</f>
        <v>0</v>
      </c>
    </row>
    <row r="35" spans="2:9" x14ac:dyDescent="0.25">
      <c r="B35" s="46" t="s">
        <v>64</v>
      </c>
      <c r="C35" s="48">
        <f>COUNTA('Monitoria Anual 5'!B71:B85)</f>
        <v>3</v>
      </c>
      <c r="D35" s="48">
        <f>COUNTA('Monitoria Anual 5'!N71:N85)</f>
        <v>0</v>
      </c>
      <c r="E35" s="48">
        <f>COUNTA('Monitoria Anual 5'!I71:I85)</f>
        <v>0</v>
      </c>
      <c r="F35" s="48">
        <f>COUNTA('Monitoria Anual 5'!J71:J85)</f>
        <v>0</v>
      </c>
      <c r="G35" s="48">
        <f>COUNTA('Monitoria Anual 5'!K71:K85)</f>
        <v>0</v>
      </c>
      <c r="H35" s="48">
        <f>COUNTA('Monitoria Anual 5'!L71:L85)</f>
        <v>0</v>
      </c>
      <c r="I35" s="48">
        <f>COUNTA('Monitoria Anual 5'!M71:M85)</f>
        <v>3</v>
      </c>
    </row>
    <row r="36" spans="2:9" x14ac:dyDescent="0.25">
      <c r="B36" s="46" t="s">
        <v>67</v>
      </c>
      <c r="C36" s="48">
        <f>COUNTA('Monitoria Anual 5'!B86:B100)</f>
        <v>3</v>
      </c>
      <c r="D36" s="48">
        <f>COUNTA('Monitoria Anual 5'!N86:N100)</f>
        <v>0</v>
      </c>
      <c r="E36" s="48">
        <f>COUNTA('Monitoria Anual 5'!I86:I100)</f>
        <v>0</v>
      </c>
      <c r="F36" s="48">
        <f>COUNTA('Monitoria Anual 5'!J86:J100)</f>
        <v>0</v>
      </c>
      <c r="G36" s="48">
        <f>COUNTA('Monitoria Anual 5'!K86:K100)</f>
        <v>0</v>
      </c>
      <c r="H36" s="48">
        <f>COUNTA('Monitoria Anual 5'!L86:L100)</f>
        <v>0</v>
      </c>
      <c r="I36" s="48">
        <f>COUNTA('Monitoria Anual 5'!M86:M100)</f>
        <v>3</v>
      </c>
    </row>
    <row r="37" spans="2:9" x14ac:dyDescent="0.25">
      <c r="B37" s="46" t="s">
        <v>68</v>
      </c>
      <c r="C37" s="48">
        <f>COUNTA('Monitoria Anual 5'!B101:B115)</f>
        <v>3</v>
      </c>
      <c r="D37" s="48">
        <f>COUNTA('Monitoria Anual 5'!N101:N115)</f>
        <v>0</v>
      </c>
      <c r="E37" s="48">
        <f>COUNTA('Monitoria Anual 5'!I101:I115)</f>
        <v>0</v>
      </c>
      <c r="F37" s="48">
        <f>COUNTA('Monitoria Anual 5'!J101:J115)</f>
        <v>0</v>
      </c>
      <c r="G37" s="48">
        <f>COUNTA('Monitoria Anual 5'!K101:K115)</f>
        <v>0</v>
      </c>
      <c r="H37" s="48">
        <f>COUNTA('Monitoria Anual 5'!L101:L115)</f>
        <v>0</v>
      </c>
      <c r="I37" s="48">
        <f>COUNTA('Monitoria Anual 5'!M101:M115)</f>
        <v>3</v>
      </c>
    </row>
    <row r="38" spans="2:9" x14ac:dyDescent="0.25">
      <c r="B38" s="46" t="s">
        <v>69</v>
      </c>
      <c r="C38" s="48">
        <f>COUNTA('Monitoria Anual 5'!B116:B130)</f>
        <v>3</v>
      </c>
      <c r="D38" s="48">
        <f>COUNTA('Monitoria Anual 5'!N116:N130)</f>
        <v>0</v>
      </c>
      <c r="E38" s="48">
        <f>COUNTA('Monitoria Anual 5'!I116:I130)</f>
        <v>0</v>
      </c>
      <c r="F38" s="48">
        <f>COUNTA('Monitoria Anual 5'!J116:J130)</f>
        <v>0</v>
      </c>
      <c r="G38" s="48">
        <f>COUNTA('Monitoria Anual 5'!K116:K130)</f>
        <v>0</v>
      </c>
      <c r="H38" s="48">
        <f>COUNTA('Monitoria Anual 5'!L116:L130)</f>
        <v>0</v>
      </c>
      <c r="I38" s="48">
        <f>COUNTA('Monitoria Anual 5'!M116:M130)</f>
        <v>3</v>
      </c>
    </row>
    <row r="39" spans="2:9" x14ac:dyDescent="0.25">
      <c r="B39" s="46" t="s">
        <v>70</v>
      </c>
      <c r="C39" s="48">
        <f>COUNTA('Monitoria Anual 5'!B131:B145)</f>
        <v>3</v>
      </c>
      <c r="D39" s="48">
        <f>COUNTA('Monitoria Anual 5'!N131:N145)</f>
        <v>0</v>
      </c>
      <c r="E39" s="48">
        <f>COUNTA('Monitoria Anual 5'!I131:I145)</f>
        <v>0</v>
      </c>
      <c r="F39" s="48">
        <f>COUNTA('Monitoria Anual 5'!J131:J145)</f>
        <v>0</v>
      </c>
      <c r="G39" s="48">
        <f>COUNTA('Monitoria Anual 5'!K131:K145)</f>
        <v>0</v>
      </c>
      <c r="H39" s="48">
        <f>COUNTA('Monitoria Anual 5'!L131:L145)</f>
        <v>0</v>
      </c>
      <c r="I39" s="48">
        <f>COUNTA('Monitoria Anual 5'!M131:M145)</f>
        <v>3</v>
      </c>
    </row>
    <row r="40" spans="2:9" ht="15.75" thickBot="1" x14ac:dyDescent="0.3">
      <c r="B40" s="54" t="s">
        <v>71</v>
      </c>
      <c r="C40" s="49">
        <f>COUNTA('Monitoria Anual 5'!B146:B160)</f>
        <v>3</v>
      </c>
      <c r="D40" s="49">
        <f>COUNTA('Monitoria Anual 5'!N146:N160)</f>
        <v>0</v>
      </c>
      <c r="E40" s="49">
        <f>COUNTA('Monitoria Anual 5'!I146:I160)</f>
        <v>0</v>
      </c>
      <c r="F40" s="49">
        <f>COUNTA('Monitoria Anual 5'!J146:J160)</f>
        <v>0</v>
      </c>
      <c r="G40" s="49">
        <f>COUNTA('Monitoria Anual 5'!K146:K160)</f>
        <v>0</v>
      </c>
      <c r="H40" s="49">
        <f>COUNTA('Monitoria Anual 5'!L146:L160)</f>
        <v>0</v>
      </c>
      <c r="I40" s="49">
        <f>COUNTA('Monitoria Anual 5'!M146:M160)</f>
        <v>3</v>
      </c>
    </row>
    <row r="41" spans="2:9" ht="15.75" thickTop="1" x14ac:dyDescent="0.25"/>
  </sheetData>
  <mergeCells count="6">
    <mergeCell ref="A3:P3"/>
    <mergeCell ref="B13:D13"/>
    <mergeCell ref="B23:D23"/>
    <mergeCell ref="B24:D24"/>
    <mergeCell ref="E12:F12"/>
    <mergeCell ref="E13:F13"/>
  </mergeCells>
  <conditionalFormatting sqref="D31:I40">
    <cfRule type="cellIs" dxfId="9" priority="10" stopIfTrue="1" operator="equal">
      <formula>0</formula>
    </cfRule>
  </conditionalFormatting>
  <conditionalFormatting sqref="F31">
    <cfRule type="cellIs" dxfId="8" priority="9" operator="equal">
      <formula>0</formula>
    </cfRule>
  </conditionalFormatting>
  <conditionalFormatting sqref="G31">
    <cfRule type="cellIs" dxfId="7" priority="8" operator="equal">
      <formula>0</formula>
    </cfRule>
  </conditionalFormatting>
  <conditionalFormatting sqref="H31">
    <cfRule type="cellIs" dxfId="6" priority="7" operator="equal">
      <formula>0</formula>
    </cfRule>
  </conditionalFormatting>
  <conditionalFormatting sqref="I31">
    <cfRule type="cellIs" dxfId="5" priority="6" operator="equal">
      <formula>0</formula>
    </cfRule>
  </conditionalFormatting>
  <conditionalFormatting sqref="D31:E31 E32:E40 F31:I40">
    <cfRule type="cellIs" dxfId="4" priority="5" stopIfTrue="1" operator="equal">
      <formula>0</formula>
    </cfRule>
  </conditionalFormatting>
  <conditionalFormatting sqref="F31">
    <cfRule type="cellIs" dxfId="3" priority="4" operator="equal">
      <formula>0</formula>
    </cfRule>
  </conditionalFormatting>
  <conditionalFormatting sqref="G31">
    <cfRule type="cellIs" dxfId="2" priority="3" operator="equal">
      <formula>0</formula>
    </cfRule>
  </conditionalFormatting>
  <conditionalFormatting sqref="H31">
    <cfRule type="cellIs" dxfId="1" priority="2" operator="equal">
      <formula>0</formula>
    </cfRule>
  </conditionalFormatting>
  <conditionalFormatting sqref="I31">
    <cfRule type="cellIs" dxfId="0"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5</vt:i4>
      </vt:variant>
    </vt:vector>
  </HeadingPairs>
  <TitlesOfParts>
    <vt:vector size="14" baseType="lpstr">
      <vt:lpstr>SUMÁRIO</vt:lpstr>
      <vt:lpstr>TUTORIAL</vt:lpstr>
      <vt:lpstr>Monitoria Anual 1</vt:lpstr>
      <vt:lpstr>Painel de Gestão - 1</vt:lpstr>
      <vt:lpstr>Monitoria Final</vt:lpstr>
      <vt:lpstr>Painel de Gestão - Final</vt:lpstr>
      <vt:lpstr>Painel de Gestão - 4</vt:lpstr>
      <vt:lpstr>Monitoria Anual 5</vt:lpstr>
      <vt:lpstr>Painel de Gestão - 5</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COPAN</dc:creator>
  <cp:lastModifiedBy>PERINA</cp:lastModifiedBy>
  <dcterms:created xsi:type="dcterms:W3CDTF">2012-07-30T00:05:19Z</dcterms:created>
  <dcterms:modified xsi:type="dcterms:W3CDTF">2017-09-04T14:27:12Z</dcterms:modified>
</cp:coreProperties>
</file>