
<file path=[Content_Types].xml><?xml version="1.0" encoding="utf-8"?>
<Types xmlns="http://schemas.openxmlformats.org/package/2006/content-types">
  <Override PartName="/xl/charts/chart6.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drawings/drawing9.xml" ContentType="application/vnd.openxmlformats-officedocument.drawing+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EstaPasta_de_trabalho" defaultThemeVersion="124226"/>
  <bookViews>
    <workbookView xWindow="-150" yWindow="90" windowWidth="10860" windowHeight="5535" tabRatio="745" firstSheet="4" activeTab="5"/>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 name="Monitoria Anual 3" sheetId="36" r:id="rId7"/>
    <sheet name="Painel de Gestão - 3" sheetId="37" r:id="rId8"/>
    <sheet name="Monitoria Anual 4" sheetId="38" r:id="rId9"/>
    <sheet name="Painel de Gestão - 4" sheetId="39" r:id="rId10"/>
  </sheets>
  <definedNames>
    <definedName name="_xlnm._FilterDatabase" localSheetId="2" hidden="1">'Monitoria Anual 1'!$A$10:$AA$52</definedName>
    <definedName name="_xlnm._FilterDatabase" localSheetId="4" hidden="1">'Monitoria Anual 2'!$A$10:$AA$49</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workbook>
</file>

<file path=xl/calcChain.xml><?xml version="1.0" encoding="utf-8"?>
<calcChain xmlns="http://schemas.openxmlformats.org/spreadsheetml/2006/main">
  <c r="C5" i="39"/>
  <c r="I34" i="37" l="1"/>
  <c r="I33"/>
  <c r="H34"/>
  <c r="H33"/>
  <c r="G34"/>
  <c r="G33"/>
  <c r="F34"/>
  <c r="F33"/>
  <c r="E34"/>
  <c r="E33"/>
  <c r="D34"/>
  <c r="D33"/>
  <c r="C34"/>
  <c r="C33"/>
  <c r="I32"/>
  <c r="H32"/>
  <c r="G32"/>
  <c r="F32"/>
  <c r="E32"/>
  <c r="D32"/>
  <c r="C32"/>
  <c r="I31"/>
  <c r="H31"/>
  <c r="G31"/>
  <c r="F31"/>
  <c r="E31"/>
  <c r="C31"/>
  <c r="D31"/>
  <c r="C16"/>
  <c r="E16"/>
  <c r="C17"/>
  <c r="E17"/>
  <c r="C18"/>
  <c r="E18"/>
  <c r="C19"/>
  <c r="E19"/>
  <c r="C20"/>
  <c r="E20"/>
  <c r="E21"/>
  <c r="E22"/>
  <c r="F16"/>
  <c r="F17"/>
  <c r="D20"/>
  <c r="D19"/>
  <c r="D16"/>
  <c r="D17"/>
  <c r="D18"/>
  <c r="D22"/>
  <c r="D22" i="35"/>
  <c r="C17"/>
  <c r="C16"/>
  <c r="I34"/>
  <c r="H34"/>
  <c r="G34"/>
  <c r="F34"/>
  <c r="E34"/>
  <c r="D34"/>
  <c r="C34"/>
  <c r="E18" i="2"/>
  <c r="E17"/>
  <c r="E16"/>
  <c r="E20"/>
  <c r="E19"/>
  <c r="B58" i="1"/>
  <c r="I35" i="2"/>
  <c r="H35"/>
  <c r="G35"/>
  <c r="F35"/>
  <c r="E35"/>
  <c r="D35"/>
  <c r="C35"/>
  <c r="C18"/>
  <c r="C16"/>
  <c r="F31" i="39"/>
  <c r="G31"/>
  <c r="H31"/>
  <c r="I31"/>
  <c r="F32"/>
  <c r="G32"/>
  <c r="H32"/>
  <c r="I32"/>
  <c r="F33"/>
  <c r="G33"/>
  <c r="H33"/>
  <c r="I33"/>
  <c r="F34"/>
  <c r="G34"/>
  <c r="H34"/>
  <c r="I34"/>
  <c r="F35"/>
  <c r="G35"/>
  <c r="H35"/>
  <c r="I35"/>
  <c r="F36"/>
  <c r="G36"/>
  <c r="H36"/>
  <c r="I36"/>
  <c r="F37"/>
  <c r="G37"/>
  <c r="H37"/>
  <c r="I37"/>
  <c r="F38"/>
  <c r="G38"/>
  <c r="H38"/>
  <c r="I38"/>
  <c r="F39"/>
  <c r="G39"/>
  <c r="H39"/>
  <c r="I39"/>
  <c r="F40"/>
  <c r="G40"/>
  <c r="H40"/>
  <c r="I40"/>
  <c r="E40"/>
  <c r="E39"/>
  <c r="E38"/>
  <c r="E37"/>
  <c r="E36"/>
  <c r="E35"/>
  <c r="E34"/>
  <c r="E33"/>
  <c r="E32"/>
  <c r="E31"/>
  <c r="D40"/>
  <c r="D39"/>
  <c r="D38"/>
  <c r="D37"/>
  <c r="D36"/>
  <c r="D35"/>
  <c r="D34"/>
  <c r="D33"/>
  <c r="D32"/>
  <c r="D31"/>
  <c r="C40"/>
  <c r="C39"/>
  <c r="C38"/>
  <c r="C37"/>
  <c r="C36"/>
  <c r="C35"/>
  <c r="C34"/>
  <c r="C33"/>
  <c r="C32"/>
  <c r="C31"/>
  <c r="C28"/>
  <c r="E24"/>
  <c r="E23"/>
  <c r="E21"/>
  <c r="E22" s="1"/>
  <c r="E15"/>
  <c r="C20"/>
  <c r="C19"/>
  <c r="C18"/>
  <c r="C17"/>
  <c r="C16"/>
  <c r="A3"/>
  <c r="E24" i="37"/>
  <c r="E23"/>
  <c r="E15"/>
  <c r="A3"/>
  <c r="D31" i="2"/>
  <c r="D31" i="35"/>
  <c r="F31"/>
  <c r="G31"/>
  <c r="H31"/>
  <c r="I31"/>
  <c r="F32"/>
  <c r="G32"/>
  <c r="H32"/>
  <c r="I32"/>
  <c r="F33"/>
  <c r="G33"/>
  <c r="H33"/>
  <c r="I33"/>
  <c r="E33"/>
  <c r="E32"/>
  <c r="E31"/>
  <c r="D33"/>
  <c r="D32"/>
  <c r="C33"/>
  <c r="C32"/>
  <c r="C31"/>
  <c r="F31" i="2"/>
  <c r="G31"/>
  <c r="H31"/>
  <c r="I31"/>
  <c r="F32"/>
  <c r="G32"/>
  <c r="H32"/>
  <c r="I32"/>
  <c r="F33"/>
  <c r="G33"/>
  <c r="H33"/>
  <c r="I33"/>
  <c r="F34"/>
  <c r="G34"/>
  <c r="H34"/>
  <c r="I34"/>
  <c r="E34"/>
  <c r="E33"/>
  <c r="E32"/>
  <c r="E31"/>
  <c r="D34"/>
  <c r="D33"/>
  <c r="D32"/>
  <c r="C28" i="35"/>
  <c r="E24"/>
  <c r="E23"/>
  <c r="B55" i="34"/>
  <c r="E21" i="35"/>
  <c r="E15"/>
  <c r="C20"/>
  <c r="E20"/>
  <c r="C19"/>
  <c r="E19"/>
  <c r="E17"/>
  <c r="C18"/>
  <c r="E18"/>
  <c r="E16"/>
  <c r="C5"/>
  <c r="A3"/>
  <c r="E24" i="2"/>
  <c r="E23"/>
  <c r="E15"/>
  <c r="F20" i="37"/>
  <c r="F19"/>
  <c r="F18"/>
  <c r="F21"/>
  <c r="F22"/>
  <c r="C20" i="2"/>
  <c r="C19"/>
  <c r="C17"/>
  <c r="C34"/>
  <c r="C33"/>
  <c r="C32"/>
  <c r="C31"/>
  <c r="C28"/>
  <c r="C5"/>
  <c r="A3"/>
  <c r="C22" i="35"/>
  <c r="D17"/>
  <c r="C22" i="2"/>
  <c r="D16"/>
  <c r="E21"/>
  <c r="E22"/>
  <c r="F16"/>
  <c r="D16" i="35"/>
  <c r="D19"/>
  <c r="D18"/>
  <c r="D20"/>
  <c r="D17" i="2"/>
  <c r="D18"/>
  <c r="D19"/>
  <c r="D20"/>
  <c r="F20"/>
  <c r="F17"/>
  <c r="F19"/>
  <c r="F21"/>
  <c r="F18"/>
  <c r="D22"/>
  <c r="F22"/>
  <c r="E22" i="35"/>
  <c r="F20"/>
  <c r="F21"/>
  <c r="F19"/>
  <c r="F16"/>
  <c r="F17"/>
  <c r="F18"/>
  <c r="F22"/>
  <c r="F16" i="39" l="1"/>
  <c r="F18"/>
  <c r="F20"/>
  <c r="F17"/>
  <c r="F19"/>
  <c r="F21"/>
  <c r="C22"/>
  <c r="D20" s="1"/>
  <c r="D19" l="1"/>
  <c r="F22"/>
  <c r="D16"/>
  <c r="D17"/>
  <c r="D18"/>
  <c r="D22" l="1"/>
</calcChain>
</file>

<file path=xl/comments1.xml><?xml version="1.0" encoding="utf-8"?>
<comments xmlns="http://schemas.openxmlformats.org/spreadsheetml/2006/main">
  <authors>
    <author>Fabiane Fileto Dias</author>
  </authors>
  <commentList>
    <comment ref="T10" authorId="0">
      <text>
        <r>
          <rPr>
            <b/>
            <sz val="9"/>
            <color indexed="81"/>
            <rFont val="Tahoma"/>
            <family val="2"/>
          </rPr>
          <t>Fabiane Fileto Dias:</t>
        </r>
        <r>
          <rPr>
            <sz val="9"/>
            <color indexed="81"/>
            <rFont val="Tahoma"/>
            <family val="2"/>
          </rPr>
          <t xml:space="preserve">
A numeração contida nestas células corresponde à sequencia de ações da nova matriz de planejamento</t>
        </r>
      </text>
    </comment>
    <comment ref="B62" authorId="0">
      <text>
        <r>
          <rPr>
            <b/>
            <sz val="9"/>
            <color indexed="81"/>
            <rFont val="Tahoma"/>
            <family val="2"/>
          </rPr>
          <t>Fabiane Fileto Dias:</t>
        </r>
        <r>
          <rPr>
            <sz val="9"/>
            <color indexed="81"/>
            <rFont val="Tahoma"/>
            <family val="2"/>
          </rPr>
          <t xml:space="preserve">
Numeração das "ações novas" corresponde à sequência da nova matriz de planejamento</t>
        </r>
      </text>
    </comment>
    <comment ref="B69" authorId="0">
      <text>
        <r>
          <rPr>
            <b/>
            <sz val="9"/>
            <color indexed="81"/>
            <rFont val="Tahoma"/>
            <family val="2"/>
          </rPr>
          <t>Fabiane Fileto Dias:</t>
        </r>
        <r>
          <rPr>
            <sz val="9"/>
            <color indexed="81"/>
            <rFont val="Tahoma"/>
            <family val="2"/>
          </rPr>
          <t xml:space="preserve">
Numeração das "ações novas" corresponde à sequência da nova matriz de planejamento</t>
        </r>
      </text>
    </comment>
    <comment ref="B73" authorId="0">
      <text>
        <r>
          <rPr>
            <b/>
            <sz val="9"/>
            <color indexed="81"/>
            <rFont val="Tahoma"/>
            <family val="2"/>
          </rPr>
          <t>Fabiane Fileto Dias:</t>
        </r>
        <r>
          <rPr>
            <sz val="9"/>
            <color indexed="81"/>
            <rFont val="Tahoma"/>
            <family val="2"/>
          </rPr>
          <t xml:space="preserve">
Numeração das "ações novas" corresponde à sequência da nova matriz de planejamento</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3.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4.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5.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<sst xmlns="http://schemas.openxmlformats.org/spreadsheetml/2006/main" count="1996" uniqueCount="856">
  <si>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</si>
  <si>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</si>
  <si>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</si>
  <si>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</si>
  <si>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</si>
  <si>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</si>
  <si>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</si>
  <si>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</si>
  <si>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</si>
  <si>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</si>
  <si>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</si>
  <si>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</si>
  <si>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</si>
  <si>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</si>
  <si>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</si>
  <si>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</si>
  <si>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</si>
  <si>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</si>
  <si>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</si>
  <si>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</si>
  <si>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</si>
  <si>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</si>
  <si>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</si>
  <si>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</si>
  <si>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</si>
  <si>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</si>
  <si>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</si>
  <si>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</si>
  <si>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</si>
  <si>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</si>
  <si>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</si>
  <si>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</si>
  <si>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</si>
  <si>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</si>
  <si>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</si>
  <si>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</si>
  <si>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</si>
  <si>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</si>
  <si>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</si>
  <si>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</si>
  <si>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</si>
  <si>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</si>
  <si>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</si>
  <si>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</si>
  <si>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</si>
  <si>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</si>
  <si>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</si>
  <si>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</si>
  <si>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</si>
  <si>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</si>
  <si>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</si>
  <si>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</si>
  <si>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</si>
  <si>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</si>
  <si>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</si>
  <si>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OBJETIVO 8</t>
  </si>
  <si>
    <t>OBJETIVO 9</t>
  </si>
  <si>
    <t>OBJETIVO 10</t>
  </si>
  <si>
    <t>INCLUIR AÇÕES NOVAS</t>
  </si>
  <si>
    <t>INSERIR O NOME DO OBJETIVO</t>
  </si>
  <si>
    <t>ação nova</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</si>
  <si>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</si>
  <si>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</si>
  <si>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</si>
  <si>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</si>
  <si>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</si>
  <si>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</si>
  <si>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</si>
  <si>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</si>
  <si>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</si>
  <si>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</si>
  <si>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</si>
  <si>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</si>
  <si>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</si>
  <si>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</si>
  <si>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</si>
  <si>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</si>
  <si>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</si>
  <si>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</si>
  <si>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</si>
  <si>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</si>
  <si>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</si>
  <si>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</si>
  <si>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PLANO DE AÇÃO NACIONAL PARA A CONSERVAÇÃO DO SOLDADINHO-DO-ARARIPE</t>
  </si>
  <si>
    <r>
      <rPr>
        <b/>
        <sz val="14"/>
        <rFont val="Calibri"/>
        <family val="2"/>
        <scheme val="minor"/>
      </rPr>
      <t xml:space="preserve">Garantir hábitat para o aumento populacional do soldadinho-do-araripe (novo) </t>
    </r>
    <r>
      <rPr>
        <sz val="14"/>
        <rFont val="Calibri"/>
        <family val="2"/>
        <scheme val="minor"/>
      </rPr>
      <t xml:space="preserve">
Evitar a extinção de Antilophia bokermanni
</t>
    </r>
  </si>
  <si>
    <t>18-20/09/2012</t>
  </si>
  <si>
    <r>
      <t xml:space="preserve">1. Proteção da mata úmida de encosta nos Municípios de Crato, Barbalha e Missão Velha 
</t>
    </r>
    <r>
      <rPr>
        <b/>
        <sz val="11"/>
        <color theme="1"/>
        <rFont val="Calibri"/>
        <family val="2"/>
        <scheme val="minor"/>
      </rPr>
      <t xml:space="preserve">Novo: Proteção da área de ocorrência do soldadinho-do-araripe
</t>
    </r>
  </si>
  <si>
    <r>
      <t xml:space="preserve">3. Proteção de hábitat 
</t>
    </r>
    <r>
      <rPr>
        <b/>
        <sz val="11"/>
        <color theme="1"/>
        <rFont val="Calibri"/>
        <family val="2"/>
        <scheme val="minor"/>
      </rPr>
      <t xml:space="preserve">Novo: Proteção da área de ocorrência do soldadinho-do-araripe
</t>
    </r>
  </si>
  <si>
    <t>5. Sensibilização ambiental e envolvimento das comunidades</t>
  </si>
  <si>
    <t>1.1 Articular a criação da RPPN (Sítio Caiana) com a Diretoria de Criação e Manejo de Unidades de Conservação / ICMBio</t>
  </si>
  <si>
    <t xml:space="preserve">Publicacão da Portaria de criacão da RPPN </t>
  </si>
  <si>
    <t>1.2 Articular com o Órgão Estadual de Meio Ambiente  a gestão em mosaico com Parque Estadual Sítio Fundão</t>
  </si>
  <si>
    <t>Publicacão da Portaria de criacão do conselho de mosaico</t>
  </si>
  <si>
    <t>1.3 Articular com a prefeitura de Barbalha a implementação do Parque Municipal do Riacho do Meio</t>
  </si>
  <si>
    <t>Programas de manejo em conjunto em funcionamento</t>
  </si>
  <si>
    <t xml:space="preserve">1.4 Apoiar a criação de Lei Municipal de Meio Ambiente ordenando o uso de  encosta </t>
  </si>
  <si>
    <t>Lei Municipal publicada</t>
  </si>
  <si>
    <t>1.5 Articular a gestão integrada das nascentes junto ao Comitê de Bacias e usuários, assegurando a proteção das áreas e nidificação do soldadinho-do-araripe</t>
  </si>
  <si>
    <t>4 comissões ou mais criadas</t>
  </si>
  <si>
    <t>1.6 Promover seminário com MP e atores locais para discutir os processos de degradação das nascentes</t>
  </si>
  <si>
    <t>Definição de estratégias</t>
  </si>
  <si>
    <t>1.7 Mapear as microbacias de ocorrência do soldadinho-do-araripe</t>
  </si>
  <si>
    <t>Mapa elaborado</t>
  </si>
  <si>
    <t>1.8 Adotar medidas para que as captações irregulares de água sejam feitas respeitando 50 metros de distância da fonte e vazão ecológica mínima de 20%</t>
  </si>
  <si>
    <t>Número de captações reguralizadas</t>
  </si>
  <si>
    <t>1.9 Articular junto às prefeituras a adequação das legislações sobre UC em planos diretores de desenvolvimento urbano, a identificação das zonas urbanas e rurais na região do Crato, Barbalha e Missão Velha (harmonização com o zoneamento da APA e da FLONA)</t>
  </si>
  <si>
    <t>Plano diretor com áreas urbanas e rurais definidas e compatibilizados com os planos de manejo da FLONA e APA</t>
  </si>
  <si>
    <t>1.10 Articular com o INCRA e IDACE a normatização e a definição do tamanho mínimo de lotes rurais (ou por taxa de ocupação, índice de aproveitamento, área livre para absorção do terreno) - Área de Platô</t>
  </si>
  <si>
    <t>Normativa publicada ordenando a ocupação do platô e cumprimento dos instrumentos reguladores</t>
  </si>
  <si>
    <t>2.1 Solicitar junto ao INCRA e IDACE os dados de regularização fundiária para a identificação e georreferenciamento das APPs nas áreas de encosta de ocorrência do soldadinho-do-araripe para subsdiar ações de gestão</t>
  </si>
  <si>
    <t>Relatório com dados disponibilizados pelo INCRA</t>
  </si>
  <si>
    <t xml:space="preserve">2.2 Realizar visitas periódicas aos proprietários de terras nas áreas de encosta úmida da Chapada do Araripe comunicando que deverão ser averbadas as áreas de reserva legal até junho 2011 nos termos da lei </t>
  </si>
  <si>
    <t>Proprietários informados</t>
  </si>
  <si>
    <t>2.3 Articular para que as instituições estabeleçam as microbacias hidrográficas como unidade de planejamento, identificando APPs e RLs (Convencimento dos gestores do SISNAMA)</t>
  </si>
  <si>
    <t>Comitê da Bacia Hidrográfica do Salgado</t>
  </si>
  <si>
    <t>2.4 Articular por meio do Comitê de Bacias a revisão do Plano de Gerenciamento e Gestão de Recursos Hídricos da Bacia do Salgado, com foco nas áreas de encosta de ocorrência do soldadinho-do-araripe</t>
  </si>
  <si>
    <t>Plano de gerenciamento e gestão dos recursos hídricos revisado</t>
  </si>
  <si>
    <t>2.5 Estabelecer uma Instrução Normativa (IN)  condicionando o processo de outorga  à submissão para análise e anuência do ICMBio, envolvendo a SRH/COGERH, ICMBio, IBAMA, SEMACE, Secretarias Municipais do Meio Ambiente do Crato, Barbalha e Missão Velha</t>
  </si>
  <si>
    <t>Instrução Normativa encaminhada e assinada</t>
  </si>
  <si>
    <t>2.6 Articular junto aos Órgãos do SISNAMA e COEMA o estabelecimento de termos de referência especificos para Licenciamento em área de ocorrência do soldadinho-do-araripe</t>
  </si>
  <si>
    <t xml:space="preserve">Termos de referência elaborados </t>
  </si>
  <si>
    <t>2.7 Articular com coordenação de criação de UC da DIREP a criação de uma UC de proteção integral,  englobando o hábitat do soldadinho-do-araripe e a região de maior concentração de mananciais na encosta nordeste da Chapada do Araripe</t>
  </si>
  <si>
    <t>Proposta elaborada e em andamento junto ao MMA para a criação de UC</t>
  </si>
  <si>
    <t>2.8 Revisar o plano de manejo da Floresta Nacional do Araripe</t>
  </si>
  <si>
    <t>Plano de manejo revisado</t>
  </si>
  <si>
    <t>2.9 Elaborar o plano de manejo da APA do Araripe</t>
  </si>
  <si>
    <t>Plano de manejo elaborado</t>
  </si>
  <si>
    <t>2.10 Articular com os vários proprietários o delineamento do Programa de Fomento para criação de RPPN</t>
  </si>
  <si>
    <t>Proposta de programa delineada</t>
  </si>
  <si>
    <t>2.11 Articular com a Associação ASA BRANCA o delineamento do Programa de Fomento de RPPN</t>
  </si>
  <si>
    <t>Proposta de programa delineada e consolidada</t>
  </si>
  <si>
    <t>2.12 Apoiar a elaboração do Plano de Manejo da RPPN Arajara Park</t>
  </si>
  <si>
    <t>3.1 Realizar estudo para recuperação dos recursos hídricos na área de ocorrência do soldadinho-do-araripe e fazer o diagnóstico  de captação (mapeamento das nascentes obstruídas,  cursos artificiais que são áreas de nidificação e articulação com órgãos estaduais)</t>
  </si>
  <si>
    <t>Estudo realizado com o diagnóstico da captação identificado</t>
  </si>
  <si>
    <t>3.2 Realizar operações  sistemáticas de monitoramento, controle e proteção visando coibir o desmatamento, captação legal, queimadas, ocupação irregular, dentre outros ilícitos (FLONA E APA)</t>
  </si>
  <si>
    <t>Número de operações de fiscalização realizadas por mês  até 2015</t>
  </si>
  <si>
    <t>3.3 Criar capacidade local para monitoramento de ilícitos por satélite,  considerando a  malha urbana e áreas naturais de ocorrência do soldadinho-do-araripe</t>
  </si>
  <si>
    <t>Sistema de monitoramento implantado</t>
  </si>
  <si>
    <t>3.4 Formar  brigada de incêndios para prevenção e queimadas na APA e apoiar a formação de brigadas comunitárias locais</t>
  </si>
  <si>
    <t xml:space="preserve">Brigada de incêndios formada e atuando </t>
  </si>
  <si>
    <t>4.1 Realizar o levantamento  das espécies da mata úmida de encosta que são utilizadas pelo soldadinho-do-araripe levando em consideração estudos realizados por Karina Linhares (Aquasis) e Suelma Ribeiro (CECAT - ICMBio)</t>
  </si>
  <si>
    <t>Número de espécies levantadas, identificada</t>
  </si>
  <si>
    <t>4.2 Realizar estudos sobre a capacidade de suporte antrópica no topo da Chapada do Araripe (uso e ocupação, atividades antrópicas) - Mapa de Fragilidade Ambiental</t>
  </si>
  <si>
    <t xml:space="preserve">Mapa de fragilidades elaborado </t>
  </si>
  <si>
    <t>4.3 Monitoramento meteorológicos através de implantação de 3 (três) estações climáticas telimetradas na área da FLONA</t>
  </si>
  <si>
    <t>Relatório climático</t>
  </si>
  <si>
    <t>4.4 Realizar estudos sobre a dinâmica hídrológica superficial na área da chapada do Araripe, priorizando a vertente ocidental enfocando a abrangência da Flona do Araripe</t>
  </si>
  <si>
    <t>Número de estudos realizados</t>
  </si>
  <si>
    <t>4.5 Realizar estudos sobre a recomposição de hábitats em área de ocorrência do soldadinho-do-araripe</t>
  </si>
  <si>
    <t>4.6 Realizar estudo sobre a percepção e relação da comunidade sobre o ambiente do soldadinho-do-araripe</t>
  </si>
  <si>
    <t>Diagnóstico sobre a percepção realizado</t>
  </si>
  <si>
    <t>4.7 Realizar o monitoramento dos planos de manejo agrícolas nas áreas de ocorrência do soldadinho-do-araripe</t>
  </si>
  <si>
    <t>Número de planos de manejo vistoriados</t>
  </si>
  <si>
    <t>4.8 Implementar projetos para recuperação da vegetação de mata ciliar de áreas piloto de ocorrência do soldadinho-do-araripe</t>
  </si>
  <si>
    <t>Número de áreas reflorestadas</t>
  </si>
  <si>
    <t>4.9 Realizar monitoramento sistemático, envolvendo o CEMAVE, para avaliar a tendência de aumento ou diminuição populacional, considerando hábitats remanescentes e ameaças</t>
  </si>
  <si>
    <t>Tamanho populacional da espécie</t>
  </si>
  <si>
    <t>4.10 Realizar a modelagem para avaliação da viabilidade populacional  em articulação com o CEMAVE e aplicá-la a cada 2 anos (esforço concentrado, envolvendo CEMAVE) para avaliar tendência de aumento ou diminuição populacional, (confirmar tamanho populacional se há 800 indivíduos), hábitats remanescentes e monitorar/mapear as ameaças</t>
  </si>
  <si>
    <t>Modelagem elaborada e em aplicação</t>
  </si>
  <si>
    <t>5.1  Desenvolver projetos locais de educação ambiental (continuamente) com 03 comunidades: Guaribas (Crato), Riacho do Meio (Barbalha) e Gameleira de São Sebastião (Missão Velha), usando o soldadinho-do-araripe como espécie bandeira</t>
  </si>
  <si>
    <t>Projeto de educação ambiental implantado</t>
  </si>
  <si>
    <t xml:space="preserve">5.2 Desenvolver campanhas de sensibilização nas cidades, distritos e demais localidades no sopé da Chapada do Araripe (especialmente nos municípios de Missão Velha, Barbalha e Crato), aproveitando os festejos e eventos que já se realizam na região e utilizando-se das linguagens e manifestações da rica cultura popular caririense </t>
  </si>
  <si>
    <t>Número de Campanhas realizadas por ano</t>
  </si>
  <si>
    <t>5.3 Envolver os fóruns e  câmaras técnicas do comitê de bacias e demais conselhos no trabalho de divulgacão da relevância do soldadinho-do-araripe</t>
  </si>
  <si>
    <t>Número de reuniões, encontros e seminários realizados</t>
  </si>
  <si>
    <t>5.4 Articular junto aos CONDEMAS a implementacão da agenda 21 dos municípios</t>
  </si>
  <si>
    <t xml:space="preserve">Número de ações estabelecidas nas agendas realizadas nos municípios </t>
  </si>
  <si>
    <t>5.5 Articular com os NEAS (locais) e COM-VIDAS (MEC e MMA) projetos de Educação Ambiental, voltados para as UC's com foco na preservação do soldadinho-do-araripe</t>
  </si>
  <si>
    <t>COM-VIDAs criadas com agenda 21</t>
  </si>
  <si>
    <t>5.6 Elaborar e implementar projeto de capacitação de usuários de fontes e de levadas</t>
  </si>
  <si>
    <t xml:space="preserve">Projeto de capacitação implantado </t>
  </si>
  <si>
    <t>Weber Silva (Aquasis)</t>
  </si>
  <si>
    <t>Nenhum</t>
  </si>
  <si>
    <t>Francisco Willian Brito (ICMBio-APA)</t>
  </si>
  <si>
    <t>CPMA, IBDVAMA, Aquasis</t>
  </si>
  <si>
    <t>Patrício Melo (GeoPark Araripe)</t>
  </si>
  <si>
    <t>Aquasis, APA e FLONA/Araripe, COGERH, Secretaria do Meio Ambiente de Barbalha, COMDEMAs, GeoPark Araripe, ACB e Secretaria das Cidades do Ceará</t>
  </si>
  <si>
    <t>José Arlindo Jr. (Secretaria do Meio Ambiente - Crato)</t>
  </si>
  <si>
    <t>APA/Araripe e COGERH</t>
  </si>
  <si>
    <t>José Yarley Brito (Cogerh)</t>
  </si>
  <si>
    <t>SEMACE, ICMBio, IBAMA, Secretaria Municipais do Meio Ambiente (Crato, Barbalha e Missão Velha), COGERH e SRH</t>
  </si>
  <si>
    <t>Alberto Campos (Aquasis)</t>
  </si>
  <si>
    <t>Ministério Público Federal, COGERH, Prefeitura Municipal de Crato, SAAEC, SEMACE, IBAMA, ICMBio</t>
  </si>
  <si>
    <t>IFCE - Juazeiro, BirdLife</t>
  </si>
  <si>
    <t>ICMBio, IBAMA, SEMACE, Secretarias Municipais do Meio Ambiente (Crato, Barbalha e Missão Velha), COGERH , SRH</t>
  </si>
  <si>
    <t>Francisco Willian Brito (ICMBio -APA)</t>
  </si>
  <si>
    <t>Equipe técnica da APA/Araripe</t>
  </si>
  <si>
    <t>Pedro Monteiro (ICMBio - APA)</t>
  </si>
  <si>
    <t>EMATER e Instituto Agropólos</t>
  </si>
  <si>
    <t>nenhum</t>
  </si>
  <si>
    <t>Francisco Willian Brito (ICMBio - APA)</t>
  </si>
  <si>
    <t>Flona Araripe, CPMA, IBDVAMA, UFC e URCA</t>
  </si>
  <si>
    <t>Willian Brito (ICMBio-APA)</t>
  </si>
  <si>
    <t>Instituições do SISNAMA estabelecendo planejamentos com base em microbacias</t>
  </si>
  <si>
    <t>SRH, COGERH, Comitê da Bacia Hidrográfica do Salgado</t>
  </si>
  <si>
    <t>Inês Dias (COPAN/DIBIO/ICMBio) e Fátima Pires (COPAN/DIBIO/ICMBio)</t>
  </si>
  <si>
    <t>Fátima Oliveira (COPAN/DIBIO/ICMBio)</t>
  </si>
  <si>
    <t>coordenação de Criação da DIREP/ICMBIO (Marcelo Cavallini) e Aquasis</t>
  </si>
  <si>
    <t>Verônica Lima (ICMBio - FLONA)</t>
  </si>
  <si>
    <t>UFC, URCA, Conselho Consultivo da FLONA/Araripe, APA/Araripe</t>
  </si>
  <si>
    <t>ICMBio</t>
  </si>
  <si>
    <t>Samuel Portela (ASA BRANCA)</t>
  </si>
  <si>
    <t>Aquasis (Fábio Nunes);  APA e FLONA/Araripe e COGERH</t>
  </si>
  <si>
    <t>Aquasis (Fábio Nunes);  BirdLife; APA e FLONA/Araripe e COGERH</t>
  </si>
  <si>
    <t>Antônio Saraiva (Fundação Arajara)</t>
  </si>
  <si>
    <t>IFCE - Crato (Francinilda Araújo)</t>
  </si>
  <si>
    <t>COGERH, Comitê da Bacia Hidrográfica do Salgado, URCA</t>
  </si>
  <si>
    <t>Conselho Consultivo FLONA (URCA, Corpo de Bombeiros, COGERH, comunidades do entorno da Flona e Prefeituras dos 
cinco Municípios que abrangem a área da Flona Araripe) e Brigada de Incêndio</t>
  </si>
  <si>
    <t>IFCE- Juazeiro; BirdLife</t>
  </si>
  <si>
    <t>Francisco Willian Brito (ICMBio - APA )</t>
  </si>
  <si>
    <t>SEMAC CRATO</t>
  </si>
  <si>
    <t>Karina Linhares (Aquasis)</t>
  </si>
  <si>
    <t>URCA - Departamento de Ciências Biológicas, BirdLife e Geopark Araripe</t>
  </si>
  <si>
    <t xml:space="preserve">Arlindo Jr. (Secretaria do Meio Ambiente - Crato) </t>
  </si>
  <si>
    <t>URCA - Departamento de Geografia, AGB e ACB</t>
  </si>
  <si>
    <t>COGERH, Comitê da Bacia Hidrográfica do Salgado, Funceme, UFC e URCA</t>
  </si>
  <si>
    <t>URCA - Departamento de Geografia e AGB</t>
  </si>
  <si>
    <t xml:space="preserve"> Karina Linhares (Aquasis) </t>
  </si>
  <si>
    <t>URCA - Departamento de Ciências Biológicas, BirdLife e GeoPark Araripe</t>
  </si>
  <si>
    <t>Manoel Jorge Pinto (ACB)</t>
  </si>
  <si>
    <t>Aquasis, IFCE - Crato</t>
  </si>
  <si>
    <t>Verônica  Lima (ICMBio - FLONA)</t>
  </si>
  <si>
    <t>Equipe técnica do ICMBio (APA e FLONA), IBAMA e SEMACE</t>
  </si>
  <si>
    <t>Jorge Pinto (ACB)</t>
  </si>
  <si>
    <t>ACB, Aquasis, UFC e URCA</t>
  </si>
  <si>
    <t>Weber Silva  (Aquasis)</t>
  </si>
  <si>
    <t>CEMAVE, BirdLife</t>
  </si>
  <si>
    <t>Isaac Simão Neto (CEMAVE)</t>
  </si>
  <si>
    <t>Aquasis</t>
  </si>
  <si>
    <t>Fórum Araripense de Prevenção e Combate Desertificação, ACB, Aquasis, BirdLIfe, IFCE-Crato, BirdLife e GeoPark</t>
  </si>
  <si>
    <t>ACB, IFCE-Crato, BirdLife e Geopark Araripe</t>
  </si>
  <si>
    <t>ACB e Fórum Araripense de Prevenção e Combate a Desertificação</t>
  </si>
  <si>
    <t>Nivaldo Soares (Secretaria do Meio Ambiente - Crato)</t>
  </si>
  <si>
    <t>Prefeituras Municipais de Barbalha e de Missão Velha</t>
  </si>
  <si>
    <t>URCA, Geopark Araripe,  ACB, IFCE - Crato</t>
  </si>
  <si>
    <t>Francinilda (IFCE)</t>
  </si>
  <si>
    <t>COGERH, FLONA e APA/Araripe, SEMACE, CPMA, IBDVAMA e Aquasis</t>
  </si>
  <si>
    <t>3.000,00 (diárias e passagens)</t>
  </si>
  <si>
    <t>2.000,00 (diárias e passagens)</t>
  </si>
  <si>
    <t>não significativo</t>
  </si>
  <si>
    <t>3.000,00 (Serviços de apoio logístico)</t>
  </si>
  <si>
    <t>12.000,00 (diárias, passagens, material impresso, logística do evento, divulgação)</t>
  </si>
  <si>
    <t>não signifificativo</t>
  </si>
  <si>
    <t>5.000,00  (combustível e diárias)</t>
  </si>
  <si>
    <t>2.500,00 (Serviços de apoio logístico)</t>
  </si>
  <si>
    <t>45.000,00  (combustível e diárias, levantamos de campo, audiências públicas)</t>
  </si>
  <si>
    <t>20.000,00 (combustível, diárias para campo e  reuniões em BSB)</t>
  </si>
  <si>
    <t>100.000,00 (combustível, diárias para campo,  reuniões em BSB e levantamentos  de campo)</t>
  </si>
  <si>
    <t>5.000,00 (combustível, diárias para campo e  reuniões)</t>
  </si>
  <si>
    <t>20.000,00 (combustível, diárias para campo e  reuniões)</t>
  </si>
  <si>
    <t>50.000,00 (saídas de campo)</t>
  </si>
  <si>
    <t>120.000,00 (dois workshops e um computador para modelagem)</t>
  </si>
  <si>
    <t>10.000,00 (custos com alimentação e transporte dos participantes)</t>
  </si>
  <si>
    <t>Articulação realizada</t>
  </si>
  <si>
    <t xml:space="preserve">Elaboração de plano de trabalho para reconhecimento do mosaico do Araripe </t>
  </si>
  <si>
    <t>Plano de trabalho, calendário de reuniões, levantamento de documentos</t>
  </si>
  <si>
    <t>Mudança de gestão das unidades estaduais (SEMACE para CONPAM) atrasou a realização da ação</t>
  </si>
  <si>
    <t>Paulo Maier (APA da Chapada do Araripe/ICMBio), Francisco Willian Brito (FLONA do Araripe/ICMBio), Luis G. Bezerra (CONPAM)</t>
  </si>
  <si>
    <t xml:space="preserve">Realização de reunião em julho de 2012 tendo como encaminhamento a  importância de manter a Unidade, articulação com CONPAM para definir acordo de gestão e adequação do Parque ao SNUC </t>
  </si>
  <si>
    <t>Paulo Maier (APA da Chapada do Araripe/ICMBio)</t>
  </si>
  <si>
    <t>Lei Municipal do Crato publicada em outubro 2010</t>
  </si>
  <si>
    <t xml:space="preserve">Foram criadas duas Comissões (Fonte do Céu e Batateira, respectivamente em Barbalha e Crato) e duas estão em andamento  (Fonte do Farias e Guaribas, em Barbalha).  A fonte das Guaribas possui um projeto elaborado para partilhamento da água e adequação ambiental da fonte.  </t>
  </si>
  <si>
    <t>Comissões Fonte do Céu e Batateira</t>
  </si>
  <si>
    <t>Sensibilização da comunidade local, o que torna o processo demorado</t>
  </si>
  <si>
    <t>Yarley Brito (Cogerh), Weber Silva (Aquasis)</t>
  </si>
  <si>
    <t>TAC elaborado das nascentes da Batateira e Guaribas</t>
  </si>
  <si>
    <t>Paulo Botelho (SEMAC/Crato)</t>
  </si>
  <si>
    <t>Foi colocado à disposição do Projeto Soldadinho-do-araripe um funcionário para demarcar os cursos d'água e para a demarcação precisa das APP's.</t>
  </si>
  <si>
    <t xml:space="preserve">Mapeamento de 10% dos cursos d'água e 93% das nascentes com coordenadas atualizadas. </t>
  </si>
  <si>
    <t>Devido à grande quantidade de fontes e uma equipe reduzida o andamento da ação se torna mais lento. Falta de um GPS com antena amplificada</t>
  </si>
  <si>
    <t>Medidas estão sendo tomadas, mas a captação de água não está respeitando os critérios estabelecidos</t>
  </si>
  <si>
    <t>O acesso às áreas de surgência são de propriedades particulares.</t>
  </si>
  <si>
    <t>Yarley Brito (Cogerh), Claire Anne Viana (Cogerh)</t>
  </si>
  <si>
    <t>Os municípios possuem planos diretores, entretanto estes planos não levam em consideração as UCs</t>
  </si>
  <si>
    <t>Pedro A. Monteiro (FLONA do Araripe/ICMBio)</t>
  </si>
  <si>
    <t>Não houve reformulação na normatização do tamanho mínimo de lotes rurais</t>
  </si>
  <si>
    <t xml:space="preserve">Falta de acesso aos responsáveis pelas informações. </t>
  </si>
  <si>
    <t>Segundo informação pessoal de Paulo Maier, INCRA e IDACE consideraram o levantamento fundiário insatisfatório, portanto, o produto não pode ser usado. Produto deverá ser obtido por outros meios.</t>
  </si>
  <si>
    <t>Não existe o produto para ser solicitado</t>
  </si>
  <si>
    <t>Paulo Maier (APA da Chapada do Araripe/ICMBio), Weber Silva (Aquasis)</t>
  </si>
  <si>
    <t xml:space="preserve">Houve algumas visitas e notificações aos proprietários de terra, entretanto de forma incipiente. Considerando a proposta de alteração no código florestal, houve mudança na estratégia de execução da ação.  </t>
  </si>
  <si>
    <t>Alteração do código florestal</t>
  </si>
  <si>
    <t>ação não iniciada</t>
  </si>
  <si>
    <t xml:space="preserve">Foi realizada uma palestra para a Comissão Gestora da fonte do Céu  sobre a conservação do Soldadinho-do-araripe e  do uso das águas . Uma vez que esta Comissão tenha sido sensibilizada, ela poderá propor ao Comitê de Bacias uma revisão do plano de Gerenciamento dos recursos hídricos (das fontes). </t>
  </si>
  <si>
    <t>Maior integração entre o Comitê e Comissão Gestora e maior interação entre Comitê e Aquasis.</t>
  </si>
  <si>
    <t>Yarley Brito (Cogerh)</t>
  </si>
  <si>
    <t>Acordo entre Cogerh e SEMACE garante o licenciamento após a outorga de uso da água</t>
  </si>
  <si>
    <t>Ação não iniciada</t>
  </si>
  <si>
    <t>Proposta elaborada e encaminha a DIMAN</t>
  </si>
  <si>
    <t>Thais M. Campos (Aquasis)</t>
  </si>
  <si>
    <t>Em vias de negociação com possibilidade de início em 2012</t>
  </si>
  <si>
    <t>Verônica F. Lima (FLONA do Araripe/ICMBio )</t>
  </si>
  <si>
    <t>Iniciou em agosto de 2012 e a expectativa é finalizar em junho de 2014</t>
  </si>
  <si>
    <t>Em dezembro de 2011 foi articulada uma oficina entre um  membro da ASA BRANCA e proprietários de terras da região, porém, a reunião foi pouco exitosa e não houve divulgação efetiva</t>
  </si>
  <si>
    <t xml:space="preserve">Proposta do programa foi delineada, mas não houve criação de RPPN. </t>
  </si>
  <si>
    <t xml:space="preserve">Desconhecimento geral do público, regularização fundiária, pouco incentivo  e falta de recursos. </t>
  </si>
  <si>
    <t>Samuel Portela (Associação Caatinga), Fabio Nunes (Aquasis)</t>
  </si>
  <si>
    <t>Uma articulação informal com a ASA BRANCA foi feita, que possuia uma estrutura favorável para apoio direto e indireto aos interessados em criar RPPN</t>
  </si>
  <si>
    <t>folders informativos</t>
  </si>
  <si>
    <t>A ASA BRANCA, através de seu corpo técnico, tinha disponibilidade, no referido prazo, canalizar a demanda de proprietários com interesse em criar RPPN, através do programa Aliança da Caatinga e outros. Porém, o desconhecimento geral do público, a questão burocrática envolvendo a documentação e o pouco incentivo aos proprietários de RPPN impediram o sucesso dessa meta. Atualmente, a ASA BRANCA não possui mais corpo técnico e a ONG Associação Caatinga está criando um núcleo de apoio às RPPNs no bioma Caatinga. Essa ONG já solicitou à MPX e Petrobrás recursos para criação de um mosáico de RPPNs nas áreas de ocorrência do Soldadinho-do-araripe, mas ainda sem sucesso.</t>
  </si>
  <si>
    <t>Samuel Portela (Associação Caatinga)</t>
  </si>
  <si>
    <t>Foi encaminhado duas vezes o edital, mas não foi aprovado</t>
  </si>
  <si>
    <t>As fontes estão sendo percorridas por integrantes da Cogerh e Aquasis, atualizando e complementando o levantamento existente</t>
  </si>
  <si>
    <t>Mapeamento das nascentes já foi feito e está publicado no PAN.</t>
  </si>
  <si>
    <t>Foi enviado um projeto piloto pela gerência da Cogerh à Aquasis (Projeto Soldadinho-do-araripe) a fim de inserir  a importância da conservação do soldadinho-do-araripe, porém não foi concluída a parte que cabia à Aquasis.</t>
  </si>
  <si>
    <t>Operações de fiscalização, prevenção e combate a incêndios dentro da APA da Chapada do Araripe. Na FLONA do Araripe ocorrem operações de fiscalização para coibir desmatamento.</t>
  </si>
  <si>
    <t>não iniciado</t>
  </si>
  <si>
    <t>Limitações do interlocutor</t>
  </si>
  <si>
    <t>Durante três anos houve briagadas de incêndio vinguladas ao IBAMA. Capacitação de brigadas comunitárias locais</t>
  </si>
  <si>
    <t>Pedro A. Monteiro (FLONA do Araripe/ICMBio), Paulo Maier (APA da Chapada do Araripe/ICMBio)</t>
  </si>
  <si>
    <t>Parte da ação concluída . As plantas coletadas por Karina Linhares foram levadas pessoalmente e/ ou enviadas  aos especialistas das famílias que trabalham nos principais herbários do país (São Paulo, Rio de Janeiro, Pernambuco e Ceará)  para confirmação da identificação.   A Suelma concluiu um estudo da flora da Chapada do Araripe, contemplando todas as fitofisionomias, incluindo a floresta úmida.</t>
  </si>
  <si>
    <r>
      <t xml:space="preserve"> Lista de espécies em fase de conclusão e </t>
    </r>
    <r>
      <rPr>
        <sz val="11"/>
        <rFont val="Calibri"/>
        <family val="2"/>
      </rPr>
      <t>publicação de um artigo por Suelma et. al.  (Ribeiro-Silva, S. et. al. 2012.  Angiosperms from the Araripe National Forest, Ceará, Brazil, Check List 8(4): 744–751)</t>
    </r>
  </si>
  <si>
    <t xml:space="preserve">Na casa sede da FLONA do Araripe  foi instalada uma estação metereológica. </t>
  </si>
  <si>
    <t>Sugestão de inserir o ICMBio nesta parceria.</t>
  </si>
  <si>
    <t xml:space="preserve">Foi iniciada a capacitação técnica da equipe que fará interlocução </t>
  </si>
  <si>
    <t>Protocolo do estudo de percepção realizado em três comunidades em relação ao soldadinho-do-araripe</t>
  </si>
  <si>
    <t>não realizada</t>
  </si>
  <si>
    <t>Foi realizada uma ação piloto  no Balneário Thermas do Caldas, em Barbalha. Este balneário precisa renovar sua Licença de Operação e pediu para o Projeto Soldadinho-do-araripe um parecer da área para futuras ações de reflorestamento, com a finalidade de adequação ambiental de suas APPs.  Desta forma, foi elaborado um relatório prelimiar que indicou os procedimentos para desenvolver ações de  restauração ecológica.</t>
  </si>
  <si>
    <t xml:space="preserve">Atividade vocal está sendo monitorada.  Houve monitoramento de 2010 a 2011 publicada no plano. Quando o período crítico tiver início, as contagens começarão (até outubro 2012). </t>
  </si>
  <si>
    <t>Estimativas populacionais 2010/2011 publicadas no livro do PAN</t>
  </si>
  <si>
    <t>Falta de recursos para realizar estimativas de 2011 a 2012</t>
  </si>
  <si>
    <t>Final de setembro haverá uma capacitação dos integrantes da Aquasis para que possam realizar a AVP do soldadinho-do-araripe</t>
  </si>
  <si>
    <t>Antonio Eduardo Barbosa (CEMAVE/ICMBio)</t>
  </si>
  <si>
    <t>Na comunidade de Gameiras e São Sebastião foi realizada oficina sobre  manejo da água, no Riacho do Meio oficina ocorreu oficina sobre Unidade de Conservação e na comunidade Guaribas foi realizada oficina sobre poluição.</t>
  </si>
  <si>
    <t>Projetos executados</t>
  </si>
  <si>
    <t>Weber Silva (Aquasis), Karina Linhares (Aquasis)</t>
  </si>
  <si>
    <t xml:space="preserve">Dentre as inúmeras atividades que estão sendo realizadas, destacamos: participação na vaquejada de Missão Velha (principal festejo), Mostra Sesc Cariri, Semana do Meio Ambiente e Semana da Água e Árvore no Crato, Prêmio Ambientalista do Ano em Barbalha. </t>
  </si>
  <si>
    <t>Sensibilização nas comunidades de Gameleira de São Sebastião (Missão Velha), Riacho do Meio (Barbalha) e Guaribas (Crato)</t>
  </si>
  <si>
    <t>Aquasis faz parte da Comissão Gestora das fontes, CONDEMA, Conselho da FLONA do Araripe divulgando a importância da conservação do soldadinho-do-araripe</t>
  </si>
  <si>
    <t>Conservação do soldadinho presente em todos os fóruns e envolvimento da comunidade na conservação da espécie</t>
  </si>
  <si>
    <r>
      <t xml:space="preserve">No Crato foram criadas 54 COM-VIDAS (COMISSÕES DE MEIO AMBIENTE E QUALIDADE DE VIDA), em Barbalha foram criadas 18 COM-VIAS e Missão Velha está em fase de estruturação. Anualmente será realizado encontros para demonstrar o que tem sido feito e em setembro de 2012 foi realizado o  1°encontro NEA e COM-VIDAS com 114 assinaturas (COM-VIDAS é a agenda 21 nas escolas). Além disso,  foram realizadas ações em escola da Macaúba, um evento no Riacho do Meio (em todas as escolas que estão na área de ocorrência da espécie). Junto a rede municipal, o projeto Soldadinho-do-araripe em parceria com Secretaria de Educação do Crato realizou uma capacitação com professores do projeto da Sala de Leitura que multiplicaram aos alunos. </t>
    </r>
    <r>
      <rPr>
        <b/>
        <sz val="11"/>
        <color indexed="8"/>
        <rFont val="Calibri"/>
        <family val="2"/>
      </rPr>
      <t/>
    </r>
  </si>
  <si>
    <t>Capacitação com professores</t>
  </si>
  <si>
    <t>O projeto de capacitação foi elaborado para os três municípios, mas não foi implementado</t>
  </si>
  <si>
    <t>Projeto de capacitação de usuários de fontes e levadas foi realizada nas nascentes Batateiras e Fonte do Céu, Imbiribeiras, Farias e Solzinho</t>
  </si>
  <si>
    <t>Claire Anne (Cogerh), Karina Linhares (através de aluna de Francinilda Araújo presente na reunião)</t>
  </si>
  <si>
    <t>Publicação da portaria de reconhecimento</t>
  </si>
  <si>
    <t>Paulo Maier (APA da Chapada do Araripe)</t>
  </si>
  <si>
    <t>Francisco Willian Brito (FLONA do Araripe), CONPAM, Prefeituras de Barbalha, Missão Velha, Araripe e Campos Sales, GeoPark Araripe, Aquasis</t>
  </si>
  <si>
    <t>Acordo de gestão entre unidades</t>
  </si>
  <si>
    <t>Luiz Gustavo Bezerra (CONPAM)</t>
  </si>
  <si>
    <t>retirar COMDEMAS, ACB e secretarias das cidades</t>
  </si>
  <si>
    <t xml:space="preserve"> </t>
  </si>
  <si>
    <t xml:space="preserve">Quatro comissões ou mais criadas </t>
  </si>
  <si>
    <t>SIG e diagnóstico</t>
  </si>
  <si>
    <t>Cogerh, SPVS/ Retirar: IFCE</t>
  </si>
  <si>
    <t>Francisco Willian Brito (FLONA do Araripe/ICMBio)</t>
  </si>
  <si>
    <t>Cogerh, ACB, Weber Silva (Aquasis)</t>
  </si>
  <si>
    <t>Ação excluída - esforços para elaboração do plano de manejo podem ser transferidos para a criação de outras RPPNs</t>
  </si>
  <si>
    <t>Programa elaborado e implementado</t>
  </si>
  <si>
    <t xml:space="preserve">FLONA do Araripe/ICMBio, APA da Chapada do Araripe/ICMBio, Prefeituras e CONDEMAS de Crato, Barbalha e Missão Velha, Corpo de Bombeiros, Defesa Civil, CONPAM </t>
  </si>
  <si>
    <t>Que os levantamentos de flora levem em consideração os métodos estabelecidos (quadrantes, transectos, parcelas) para efeito de comparação com outras fitofisionomias</t>
  </si>
  <si>
    <t>Diagnóstico de fragilidade ambiental</t>
  </si>
  <si>
    <t>Projetos de recuperação elaborados e implementados</t>
  </si>
  <si>
    <t>IFCE</t>
  </si>
  <si>
    <t>Estimativas populacionais anuais</t>
  </si>
  <si>
    <t>AVP realizada</t>
  </si>
  <si>
    <t>Fabio Nunes (Aquasis)</t>
  </si>
  <si>
    <t xml:space="preserve">Weber Silva (Aquasis), CEMAVE, Cogerh </t>
  </si>
  <si>
    <t>Planos Municipais da Mata Atlântica elaborados</t>
  </si>
  <si>
    <t xml:space="preserve">Thaís Moura (AQUASIS), EMATERCE, INCRA-IDACE, Prefeituras Municipais de Barbalha, Crato e Missão Velha, Rede Mata Atlântica do Ceará </t>
  </si>
  <si>
    <t>Propriedades regularizadas ambientalmente</t>
  </si>
  <si>
    <t>Pedro A. Monteiro (FLONA do Araripe)</t>
  </si>
  <si>
    <r>
      <t>Flávia Regina Domingos</t>
    </r>
    <r>
      <rPr>
        <b/>
        <sz val="11"/>
        <color indexed="10"/>
        <rFont val="Calibri"/>
        <family val="2"/>
      </rPr>
      <t xml:space="preserve"> </t>
    </r>
    <r>
      <rPr>
        <sz val="11"/>
        <color theme="1"/>
        <rFont val="Calibri"/>
        <family val="2"/>
        <scheme val="minor"/>
      </rPr>
      <t>(APA da Chapada do Araripe), Weber Silva (Aquasis), Luiz Gustavo Bezerra (CONPAM), Maria Prisce Pinheiro Henrique</t>
    </r>
    <r>
      <rPr>
        <b/>
        <sz val="11"/>
        <color indexed="10"/>
        <rFont val="Calibri"/>
        <family val="2"/>
      </rPr>
      <t xml:space="preserve"> </t>
    </r>
    <r>
      <rPr>
        <sz val="11"/>
        <color theme="1"/>
        <rFont val="Calibri"/>
        <family val="2"/>
        <scheme val="minor"/>
      </rPr>
      <t xml:space="preserve">(SEMACE), Maria Elcileide  Nogueira Mendonça (EMATERCE), IDACE, Prefeituras Municipais do Crato, Barbalha e Missão Velha, Francisco Erasmo Ferreira </t>
    </r>
    <r>
      <rPr>
        <sz val="11"/>
        <rFont val="Calibri"/>
        <family val="2"/>
      </rPr>
      <t>(</t>
    </r>
    <r>
      <rPr>
        <sz val="11"/>
        <color theme="1"/>
        <rFont val="Calibri"/>
        <family val="2"/>
        <scheme val="minor"/>
      </rPr>
      <t xml:space="preserve">Secretaria de Agricultura do Crato) </t>
    </r>
  </si>
  <si>
    <t>Processo encaminhado para Casa Civil</t>
  </si>
  <si>
    <t>Eliana Corbucci (DIMAN/ICMBio)</t>
  </si>
  <si>
    <t xml:space="preserve">Aquasis, ICMBio, </t>
  </si>
  <si>
    <t>Proprietários interessados</t>
  </si>
  <si>
    <t>Samuel Portela (Associação Caatinga), APA da Chapada do Araripe/ICMBio, FLONA do Araripe/ICMBio, Comissões Gestoras das Fontes, Arajara Park</t>
  </si>
  <si>
    <t>Processos de protocolos de proprietários interessados</t>
  </si>
  <si>
    <t>Fabio Nunes (Aquasis), CONPAM, Prefeituras Municipais do Crato, Barbalha  e Missão Velha, ICMBio</t>
  </si>
  <si>
    <t xml:space="preserve">Estratégias implementadas em nove nascentes </t>
  </si>
  <si>
    <t>AQUASIS, FLONA do Araripe/ICMBio, APA da Chapada do Araripe/ICMBio, Prefeituras municipais, SEMACE, EMATERCE, ACB</t>
  </si>
  <si>
    <t>Fontes e cursos d'água com captação adequada</t>
  </si>
  <si>
    <t>AQUASIS, FLONA do Araripe/ICMBio, APA da Chapada do Araripe/ICMBio, SEMACE, Prefeituras Municipais do Crato, Barbalha e Missão Velha, ACB</t>
  </si>
  <si>
    <t>Protocolo elaborado</t>
  </si>
  <si>
    <t>não estimado</t>
  </si>
  <si>
    <t>Relatórios e artigos publicados</t>
  </si>
  <si>
    <t>Alberto Campos (Aquasis), Fabio Nunes (Aquasis), Jason Mobley (Aquasis), Karina Linhares (Aquasis), João Marcelo (Aquasis)</t>
  </si>
  <si>
    <t>URCA, UFCE, IFCE, UFPE, Weber Silva (Aquasis)   //Recomendações: dar prioridades para estudos de dispersão de frutos,  biologia reprodutiva, estudos comportamentais, rede de interações e estudos complementares de dieta</t>
  </si>
  <si>
    <t>Incluir ação no OE 2 - água</t>
  </si>
  <si>
    <r>
      <t xml:space="preserve">AQUASIS, Arajara Park,  </t>
    </r>
    <r>
      <rPr>
        <b/>
        <sz val="11"/>
        <color indexed="8"/>
        <rFont val="Calibri"/>
        <family val="2"/>
      </rPr>
      <t xml:space="preserve">Retirar: SEMACE, ICMBio, IBAMA </t>
    </r>
  </si>
  <si>
    <r>
      <t>Ação vem sendo realizada à medida das concessões e outorgas concedidas. Sugere-se a implementação de projetos para cada situação específica.</t>
    </r>
    <r>
      <rPr>
        <sz val="11"/>
        <rFont val="Calibri"/>
        <family val="2"/>
      </rPr>
      <t xml:space="preserve"> Cogerh orienta para que captações respeitem 50 metros, mas fiscalização foge a sua governabilidade, sendo de responsabilidade do IBAMA  e SEMACE. </t>
    </r>
  </si>
  <si>
    <r>
      <t xml:space="preserve">2. Articulação para o fortalecimento institucional 
</t>
    </r>
    <r>
      <rPr>
        <b/>
        <sz val="11"/>
        <color theme="1"/>
        <rFont val="Calibri"/>
        <family val="2"/>
        <scheme val="minor"/>
      </rPr>
      <t>Novo: Proteção da área de ocorrência do soldadinho-do-araripe</t>
    </r>
    <r>
      <rPr>
        <sz val="11"/>
        <color theme="1"/>
        <rFont val="Calibri"/>
        <family val="2"/>
        <scheme val="minor"/>
      </rPr>
      <t xml:space="preserve">
</t>
    </r>
  </si>
  <si>
    <r>
      <t>4. Promover o incremento populacional em mais de 800 indivíduos e o incremento de hábitat em mais de</t>
    </r>
    <r>
      <rPr>
        <sz val="11"/>
        <color rgb="FFFF0000"/>
        <rFont val="Calibri"/>
        <family val="2"/>
        <scheme val="minor"/>
      </rPr>
      <t xml:space="preserve"> 31 </t>
    </r>
    <r>
      <rPr>
        <sz val="11"/>
        <color theme="1"/>
        <rFont val="Calibri"/>
        <family val="2"/>
        <scheme val="minor"/>
      </rPr>
      <t xml:space="preserve">Km2, envolvendo a sociedade local 
</t>
    </r>
    <r>
      <rPr>
        <b/>
        <sz val="11"/>
        <color theme="1"/>
        <rFont val="Calibri"/>
        <family val="2"/>
        <scheme val="minor"/>
      </rPr>
      <t xml:space="preserve">
Novo: Incremento do hábitat reprodutivo</t>
    </r>
    <r>
      <rPr>
        <sz val="11"/>
        <color theme="1"/>
        <rFont val="Calibri"/>
        <family val="2"/>
        <scheme val="minor"/>
      </rPr>
      <t xml:space="preserve">
</t>
    </r>
  </si>
  <si>
    <t xml:space="preserve">Durante monitoria esta ação foi marcada como concluída, entretanto Weber constatou que "este produto não foi concluído no PAN. O artigo existente sobre o tema data de 2009, portanto, antes do PAN, onde é citado (Mendonça et al. 2009)."
Incluir no OE2 - água
</t>
  </si>
  <si>
    <t xml:space="preserve">Após monitoria houve várias tentativas de contato com  Cogerh para que repassasse informações sobre as estratégias para minimizar a degradação das nascentes, entretanto não houve retorno (14/06/13) </t>
  </si>
  <si>
    <t>Ação exlcuída pois nova ação criada contempla o objetivo desta</t>
  </si>
  <si>
    <t>Ação excluída pois estará contemplada no plano de manejo (ação 2.9)</t>
  </si>
  <si>
    <t>Ação excluída pois será contemplada na ação do plano de manejo da APA</t>
  </si>
  <si>
    <t xml:space="preserve">Ação agrupada à 1.7.
Além disso nova ação da adequação de captação contempla parte do objetivo desta.
</t>
  </si>
  <si>
    <t>Ação excluída pois articulador considera inviável a execução da ação até a vigência do plano</t>
  </si>
  <si>
    <t>Ação excluída pois não contribui ao objetivo especifico</t>
  </si>
  <si>
    <t>Ação excluída pois está fora de contexto</t>
  </si>
  <si>
    <t>Ação excluída pois está fora da governabilidade dos atores envolvidos no plano</t>
  </si>
  <si>
    <t>Apesa de algumas tentativas de contato, não houve retorno por parte de Verônica Lima sobre o n° de operações realizadas</t>
  </si>
  <si>
    <t>Reprogramação gerou nova ação</t>
  </si>
  <si>
    <t>Ações agrupadas: 1.7 e 3.1</t>
  </si>
  <si>
    <t>OE  NOVO (ÁGUA) - Compatibilizar a gestão dos recursos hídricos com a conservação do soldadinho-do-araripe</t>
  </si>
  <si>
    <t>1., 2. E 3. - Novo: Proteção da área de ocorrência do soldadinho-do-araripe</t>
  </si>
  <si>
    <t>4. Novo: Incremento do hábitat reprodutivo</t>
  </si>
  <si>
    <t>1.1</t>
  </si>
  <si>
    <t>1.4</t>
  </si>
  <si>
    <t>Mudou para 2.7</t>
  </si>
  <si>
    <t>Mudou para 1.7</t>
  </si>
  <si>
    <t>Mudou para 1.9</t>
  </si>
  <si>
    <t>Mudou para 1.10</t>
  </si>
  <si>
    <t>Mudou para 1.11</t>
  </si>
  <si>
    <t>Mudou para 1.12</t>
  </si>
  <si>
    <r>
      <rPr>
        <sz val="11"/>
        <color rgb="FF0070C0"/>
        <rFont val="Calibri"/>
        <family val="2"/>
        <scheme val="minor"/>
      </rPr>
      <t>1.2-</t>
    </r>
    <r>
      <rPr>
        <sz val="11"/>
        <color theme="1"/>
        <rFont val="Calibri"/>
        <family val="2"/>
        <scheme val="minor"/>
      </rPr>
      <t>Reconhecer o mosaico do Araripe</t>
    </r>
  </si>
  <si>
    <r>
      <rPr>
        <sz val="11"/>
        <color rgb="FF0070C0"/>
        <rFont val="Calibri"/>
        <family val="2"/>
        <scheme val="minor"/>
      </rPr>
      <t>1.3-</t>
    </r>
    <r>
      <rPr>
        <sz val="11"/>
        <color theme="1"/>
        <rFont val="Calibri"/>
        <family val="2"/>
        <scheme val="minor"/>
      </rPr>
      <t xml:space="preserve">Acordo de gestão das unidades da área do Riacho do Meio (Monumento Natural, Estadual, APA Federal e Parque Municipal Sítio Riacho do Meio) </t>
    </r>
  </si>
  <si>
    <r>
      <rPr>
        <sz val="11"/>
        <color rgb="FF0070C0"/>
        <rFont val="Calibri"/>
        <family val="2"/>
        <scheme val="minor"/>
      </rPr>
      <t>2.1-</t>
    </r>
    <r>
      <rPr>
        <sz val="11"/>
        <color theme="1"/>
        <rFont val="Calibri"/>
        <family val="2"/>
        <scheme val="minor"/>
      </rPr>
      <t>Criar comissões gestoras das nascentes junto ao Comitê de Bacias e usuários, orientando-as na proteção das áreas de nidificação do soldadinho-do-araripe</t>
    </r>
  </si>
  <si>
    <r>
      <rPr>
        <sz val="11"/>
        <color rgb="FF0070C0"/>
        <rFont val="Calibri"/>
        <family val="2"/>
        <scheme val="minor"/>
      </rPr>
      <t>2.4-</t>
    </r>
    <r>
      <rPr>
        <sz val="11"/>
        <color theme="1"/>
        <rFont val="Calibri"/>
        <family val="2"/>
        <scheme val="minor"/>
      </rPr>
      <t xml:space="preserve">Mapear e elaborar um diagnóstico de captação dos recursos hídricos das microbacias com  ocorrência potencial do soldadinho-do-araripe </t>
    </r>
  </si>
  <si>
    <r>
      <rPr>
        <sz val="11"/>
        <color rgb="FF0070C0"/>
        <rFont val="Calibri"/>
        <family val="2"/>
        <scheme val="minor"/>
      </rPr>
      <t>2.6-</t>
    </r>
    <r>
      <rPr>
        <sz val="11"/>
        <rFont val="Calibri"/>
        <family val="2"/>
        <scheme val="minor"/>
      </rPr>
      <t>Revisar o Plano de Gerenciamento e Gestão de Recursos Hídricos da Bacia do Salgado, com foco nas áreas de encosta de ocorrência do soldadinho-do-araripe (obj 2 água)</t>
    </r>
  </si>
  <si>
    <r>
      <rPr>
        <sz val="11"/>
        <color rgb="FF0070C0"/>
        <rFont val="Calibri"/>
        <family val="2"/>
        <scheme val="minor"/>
      </rPr>
      <t>1.16-</t>
    </r>
    <r>
      <rPr>
        <sz val="11"/>
        <color theme="1"/>
        <rFont val="Calibri"/>
        <family val="2"/>
        <scheme val="minor"/>
      </rPr>
      <t>Elaborar e implementar um programa permanente de prevenção e combate a incêndio na área de ocorrência do soldadinho-do-araripe</t>
    </r>
  </si>
  <si>
    <r>
      <rPr>
        <sz val="11"/>
        <color rgb="FF0070C0"/>
        <rFont val="Calibri"/>
        <family val="2"/>
        <scheme val="minor"/>
      </rPr>
      <t>3.2-</t>
    </r>
    <r>
      <rPr>
        <sz val="11"/>
        <color theme="1"/>
        <rFont val="Calibri"/>
        <family val="2"/>
        <scheme val="minor"/>
      </rPr>
      <t xml:space="preserve">Realizar estudos de fragilidade ambiental no planalto da Chapada do Araripe (a leste da Floresta Nacional, na região da estrada do Fio) </t>
    </r>
  </si>
  <si>
    <r>
      <rPr>
        <sz val="11"/>
        <color rgb="FF0070C0"/>
        <rFont val="Calibri"/>
        <family val="2"/>
        <scheme val="minor"/>
      </rPr>
      <t>4.1-</t>
    </r>
    <r>
      <rPr>
        <sz val="11"/>
        <color theme="1"/>
        <rFont val="Calibri"/>
        <family val="2"/>
        <scheme val="minor"/>
      </rPr>
      <t>Realizar estudo de percepção nas   comunidade em relação ao soldadinho-do-araripe e seu hábitat (INCLUIR NO OBJ ESPEC 5, como 5.1)</t>
    </r>
  </si>
  <si>
    <r>
      <rPr>
        <sz val="11"/>
        <color rgb="FF0070C0"/>
        <rFont val="Calibri"/>
        <family val="2"/>
        <scheme val="minor"/>
      </rPr>
      <t>3.4-</t>
    </r>
    <r>
      <rPr>
        <sz val="11"/>
        <rFont val="Calibri"/>
        <family val="2"/>
        <scheme val="minor"/>
      </rPr>
      <t>Elaborar e implementar projetos pilotos para recuperação da vegetação de mata ciliar nas áreas de ocorrência do soldadinho-do-araripe</t>
    </r>
  </si>
  <si>
    <r>
      <rPr>
        <sz val="11"/>
        <color rgb="FF0070C0"/>
        <rFont val="Calibri"/>
        <family val="2"/>
        <scheme val="minor"/>
      </rPr>
      <t>3.5-</t>
    </r>
    <r>
      <rPr>
        <sz val="11"/>
        <color theme="1"/>
        <rFont val="Calibri"/>
        <family val="2"/>
        <scheme val="minor"/>
      </rPr>
      <t>Realizar monitoramento populacional do soldadinho-do-araripe</t>
    </r>
  </si>
  <si>
    <r>
      <rPr>
        <sz val="11"/>
        <color rgb="FF0070C0"/>
        <rFont val="Calibri"/>
        <family val="2"/>
        <scheme val="minor"/>
      </rPr>
      <t>3.7</t>
    </r>
    <r>
      <rPr>
        <sz val="11"/>
        <rFont val="Calibri"/>
        <family val="2"/>
        <scheme val="minor"/>
      </rPr>
      <t>-Realizar a modelagem para Avaliação da Viabilidade Populacional (AVP) para o soldadinho-do-araripe</t>
    </r>
  </si>
  <si>
    <r>
      <rPr>
        <sz val="11"/>
        <color rgb="FF0070C0"/>
        <rFont val="Calibri"/>
        <family val="2"/>
        <scheme val="minor"/>
      </rPr>
      <t>4.2-</t>
    </r>
    <r>
      <rPr>
        <sz val="11"/>
        <rFont val="Calibri"/>
        <family val="2"/>
        <scheme val="minor"/>
      </rPr>
      <t>Desenvolver projetos específicos de educação ambiental (continuamente) em 05 comunidades: Guaribas (Crato), Riacho do Meio (Barbalha),  Gameleira de São Sebastião (Missão Velha), Banco de Areia (Missão Velha) e Macaúba (Barbalha) usando o soldadinho-do-araripe como espécie bandeira</t>
    </r>
  </si>
  <si>
    <t>Mudou para 2.2</t>
  </si>
  <si>
    <t>Mudou para 1.15</t>
  </si>
  <si>
    <r>
      <t xml:space="preserve">Ação agrupada com nova ação de regularização ambiental- incluída no OE1 </t>
    </r>
    <r>
      <rPr>
        <sz val="11"/>
        <color rgb="FF0070C0"/>
        <rFont val="Calibri"/>
        <family val="2"/>
        <scheme val="minor"/>
      </rPr>
      <t xml:space="preserve">( 1.6) </t>
    </r>
  </si>
  <si>
    <t>Mudou para 2.8</t>
  </si>
  <si>
    <t>Mudou para 3.3</t>
  </si>
  <si>
    <t>Mudou para 4.3</t>
  </si>
  <si>
    <t>Mudou para  4.4</t>
  </si>
  <si>
    <t>Mudou para 4.5</t>
  </si>
  <si>
    <t>Mudou para 4.6</t>
  </si>
  <si>
    <t>Mudou para 3.1</t>
  </si>
  <si>
    <r>
      <rPr>
        <sz val="11"/>
        <color rgb="FF0070C0"/>
        <rFont val="Calibri"/>
        <family val="2"/>
        <scheme val="minor"/>
      </rPr>
      <t>1.5-</t>
    </r>
    <r>
      <rPr>
        <sz val="11"/>
        <rFont val="Calibri"/>
        <family val="2"/>
        <scheme val="minor"/>
      </rPr>
      <t xml:space="preserve">Elaborar os Planos Municipais da Mata Atlântica do Crato, Barbalha e Missão Velha </t>
    </r>
  </si>
  <si>
    <r>
      <t xml:space="preserve">Reprogramação da ação 1.4
</t>
    </r>
    <r>
      <rPr>
        <sz val="11"/>
        <color theme="1"/>
        <rFont val="Calibri"/>
        <family val="2"/>
        <scheme val="minor"/>
      </rPr>
      <t xml:space="preserve">
</t>
    </r>
  </si>
  <si>
    <r>
      <rPr>
        <sz val="11"/>
        <color rgb="FF0070C0"/>
        <rFont val="Calibri"/>
        <family val="2"/>
        <scheme val="minor"/>
      </rPr>
      <t>1.6-</t>
    </r>
    <r>
      <rPr>
        <sz val="11"/>
        <rFont val="Calibri"/>
        <family val="2"/>
        <scheme val="minor"/>
      </rPr>
      <t xml:space="preserve">Regularização ambiental das propriedades nas áreas prioritárias para o soldadinho-do-araripe </t>
    </r>
  </si>
  <si>
    <t xml:space="preserve">Agrupamento das ações 2.1, 2.2 e 2.3
</t>
  </si>
  <si>
    <r>
      <rPr>
        <sz val="11"/>
        <color rgb="FF0070C0"/>
        <rFont val="Calibri"/>
        <family val="2"/>
        <scheme val="minor"/>
      </rPr>
      <t>1.13</t>
    </r>
    <r>
      <rPr>
        <sz val="11"/>
        <rFont val="Calibri"/>
        <family val="2"/>
        <scheme val="minor"/>
      </rPr>
      <t>-Mobilizar os proprietários para criação de RPPN</t>
    </r>
  </si>
  <si>
    <t xml:space="preserve">Criada a partir da 2.10 e 2.11        
</t>
  </si>
  <si>
    <t xml:space="preserve">Criada a partir da 2.10 e 2.11
</t>
  </si>
  <si>
    <r>
      <rPr>
        <sz val="11"/>
        <color rgb="FF0070C0"/>
        <rFont val="Calibri"/>
        <family val="2"/>
        <scheme val="minor"/>
      </rPr>
      <t>1.14-</t>
    </r>
    <r>
      <rPr>
        <sz val="11"/>
        <rFont val="Calibri"/>
        <family val="2"/>
        <scheme val="minor"/>
      </rPr>
      <t xml:space="preserve">Apresentar o programa de criação de RPPN aos proprietários que manifestem interesse na criação de UC </t>
    </r>
  </si>
  <si>
    <t xml:space="preserve">Complementar a ação 1.6 </t>
  </si>
  <si>
    <r>
      <rPr>
        <sz val="11"/>
        <color rgb="FF0070C0"/>
        <rFont val="Calibri"/>
        <family val="2"/>
        <scheme val="minor"/>
      </rPr>
      <t>2.3-</t>
    </r>
    <r>
      <rPr>
        <sz val="11"/>
        <rFont val="Calibri"/>
        <family val="2"/>
        <scheme val="minor"/>
      </rPr>
      <t xml:space="preserve">Implementar ações resultantes do TAC de Batateiras e Guaribas no conjunto de nascentes degradadas </t>
    </r>
  </si>
  <si>
    <r>
      <rPr>
        <sz val="11"/>
        <color rgb="FF0070C0"/>
        <rFont val="Calibri"/>
        <family val="2"/>
        <scheme val="minor"/>
      </rPr>
      <t>2.5-</t>
    </r>
    <r>
      <rPr>
        <sz val="11"/>
        <rFont val="Calibri"/>
        <family val="2"/>
        <scheme val="minor"/>
      </rPr>
      <t>Adequar a captação de água e manutenção dos cursos d'água compatibilizando a conservação do soldadinho-do-araripe</t>
    </r>
    <r>
      <rPr>
        <sz val="11"/>
        <rFont val="Calibri"/>
        <family val="2"/>
      </rPr>
      <t xml:space="preserve"> </t>
    </r>
  </si>
  <si>
    <t>Nova ação contempla a ação 1.8</t>
  </si>
  <si>
    <r>
      <rPr>
        <sz val="11"/>
        <color rgb="FF0070C0"/>
        <rFont val="Calibri"/>
        <family val="2"/>
        <scheme val="minor"/>
      </rPr>
      <t>3.6-</t>
    </r>
    <r>
      <rPr>
        <sz val="11"/>
        <rFont val="Calibri"/>
        <family val="2"/>
        <scheme val="minor"/>
      </rPr>
      <t>Elaborar um protocolo de monitoramento populacional do soldadinho-do-araripe</t>
    </r>
  </si>
  <si>
    <t xml:space="preserve">
Criada a partir 4.9</t>
  </si>
  <si>
    <r>
      <rPr>
        <sz val="11"/>
        <color rgb="FF0070C0"/>
        <rFont val="Calibri"/>
        <family val="2"/>
        <scheme val="minor"/>
      </rPr>
      <t>3.8-</t>
    </r>
    <r>
      <rPr>
        <sz val="11"/>
        <rFont val="Calibri"/>
        <family val="2"/>
        <scheme val="minor"/>
      </rPr>
      <t xml:space="preserve">Realizar estudos de área de uso pelo soldadinho-do-araripe na platô da Chapada do Araripe para subsidiar estudos de Análise de Viabilidade Populacional </t>
    </r>
  </si>
  <si>
    <r>
      <rPr>
        <sz val="11"/>
        <color rgb="FF0070C0"/>
        <rFont val="Calibri"/>
        <family val="2"/>
        <scheme val="minor"/>
      </rPr>
      <t>3.9</t>
    </r>
    <r>
      <rPr>
        <sz val="11"/>
        <rFont val="Calibri"/>
        <family val="2"/>
        <scheme val="minor"/>
      </rPr>
      <t>-Realizar estudos de autoecologia do soldadinho-do-araripe</t>
    </r>
  </si>
  <si>
    <t xml:space="preserve"> Ação relacionada a 2.7</t>
  </si>
  <si>
    <r>
      <rPr>
        <sz val="11"/>
        <color rgb="FF0070C0"/>
        <rFont val="Calibri"/>
        <family val="2"/>
        <scheme val="minor"/>
      </rPr>
      <t>1.8-</t>
    </r>
    <r>
      <rPr>
        <sz val="11"/>
        <rFont val="Calibri"/>
        <family val="2"/>
        <scheme val="minor"/>
      </rPr>
      <t>Encaminhar para casa civil o processo de criação de Unidade de Conservação de Proteção Integral englobando o hábitat do soldadinho-do-araripe e a região de maior concentração de mananciais na encosta nordeste da Chapada do Araripe</t>
    </r>
  </si>
  <si>
    <t>Garantir hábitat para o aumento populacional do soldadinho-do-araripe</t>
  </si>
  <si>
    <t>25-26/09/2013</t>
  </si>
  <si>
    <t>Número de operações de fiscalização realizadas por mês até 2015</t>
  </si>
  <si>
    <t xml:space="preserve">Eliana Corbucci (DIMAN) </t>
  </si>
  <si>
    <t>Francisco Willian Brito (FLONA do Araripe/ICMBio), CONPAM, Prefeituras de Barbalha, Missão Velha, Araripe e Campos Sales, GeoPark Araripe, CPMA, IBDVAMA, Aquasis</t>
  </si>
  <si>
    <t>Aquasis, APA da Chapada do Araripe/ICMBio, FLONA do Araripe/ICMBio, Cogerh, Secretaria do Meio Ambiente de Barbalha, GeoPark Araripe</t>
  </si>
  <si>
    <t>APA da Chapada do Araripe/ICMBio, Cogerh</t>
  </si>
  <si>
    <t xml:space="preserve">Thaís Moura (Aquasis), EMATERCE, INCRA-IDACE, Prefeituras Municipais de Barbalha, Crato e Missão Velha, Rede Mata Atlântica do Ceará </t>
  </si>
  <si>
    <t xml:space="preserve">Flávia Regina Domingos (APA da Chapada do Araripe/ICMBio), Weber Silva (Aquasis), Luiz Gustavo Bezerra (CONPAM), Maria Prisce Pinheiro Henrique (SEMACE), Maria Elcileide  Nogueira Mendonça (EMATERCE), IDACE, Prefeituras Municipais do Crato, Barbalha e Missão Velha, Francisco Erasmo Ferreira (Secretaria de Agricultura do Crato) </t>
  </si>
  <si>
    <t>Marcelo Cavallini (Coordenação de Criação da DIREP/ICMBIO), Aquasis</t>
  </si>
  <si>
    <t>Aquasis, Fátima Pires (COPAN/CMBio)</t>
  </si>
  <si>
    <t>Cogerh, ACB, Weber Silva (Aquasis), UFC, URCA, Conselho Consultivo da FLONA do Araripe, APA da Chapada do Araripe/ICMBio</t>
  </si>
  <si>
    <t>Fábio Nunes (Aquasis),  APA da Chapada do Araripe/ICMBio, FLONA do Araripe/ICMBio, Cogerh</t>
  </si>
  <si>
    <t>Fábio Nunes (Aquasis),  BirdLife,  APA da Chapada do Araripe/ICMBio, FLONA do Araripe/ICMBio, Cogerh</t>
  </si>
  <si>
    <t>Francisco Willian Brito (FLONA do Araripe/ICMBio), Conselho Consultivo FLONA (URCA, Corpo de Bombeiros, Cogerh, comunidades do entorno da FLONA e Prefeituras dos cinco Municípios que abrangem a área da Flona Araripe), Brigada de Incêndio</t>
  </si>
  <si>
    <t xml:space="preserve">FLONA do Araripe/ICMBio, APA da Chapada do Araripe/ICMBio, Prefeituras e CONDEMAS de Crato, Barbalha e Missão Velha, Corpo de Bombeiros, Defesa Civil, CONPAM, SEMAC CRATO </t>
  </si>
  <si>
    <t>1.1-Articular a criação da RPPN (Sítio Caiana) com a Diretoria de Criação e Manejo de Unidades de Conservação / ICMBio</t>
  </si>
  <si>
    <t>1.2-Reconhecer o mosaico do Araripe</t>
  </si>
  <si>
    <t xml:space="preserve">1.3-Acordo de gestão das unidades da área do Riacho do Meio (Monumento Natural, Estadual, APA Federal e Parque Municipal Sítio Riacho do Meio) </t>
  </si>
  <si>
    <t xml:space="preserve">1.4-Apoiar a criação de Lei Municipal de Meio Ambiente ordenando o uso de encosta </t>
  </si>
  <si>
    <t>1.5-Elaborar os Planos Municipais da Mata Atlântica do Crato, Barbalha e Missão Velha</t>
  </si>
  <si>
    <t>1.6-Regularização ambiental das propriedades nas áreas prioritárias para o soldadinho-do-araripe</t>
  </si>
  <si>
    <t>1.7-Articular com coordenação de criação de UC da DIREP a criação de uma UC de proteção integral, englobando o hábitat do soldadinho-do-araripe e a região de maior concentração de mananciais na encosta nordeste da Chapada do Araripe</t>
  </si>
  <si>
    <t>1.8-Encaminhar para casa civil o processo de criação de Unidade de Conservação de Proteção Integral englobando o hábitat do soldadinho-do-araripe e a região de maior concentração de mananciais na encosta nordeste da Chapada do Araripe</t>
  </si>
  <si>
    <t>1.9-Revisar o plano de manejo da Floresta Nacional do Araripe</t>
  </si>
  <si>
    <t>1.10-Elaborar o plano de manejo da APA do Araripe</t>
  </si>
  <si>
    <t>1.11-Articular com os vários proprietários o delineamento do Programa de Fomento para criação de RPPN</t>
  </si>
  <si>
    <t>1.12-Articular com a Associação ASA BRANCA o delineamento do Programa de Fomento de RPPN</t>
  </si>
  <si>
    <t>1.13-Mobilizar os proprietários para criação de RPPN</t>
  </si>
  <si>
    <t xml:space="preserve">1.14-Apresentar o programa de criação de RPPN aos proprietários que manifestem interesse na criação de UC </t>
  </si>
  <si>
    <t>1.15-Realizar operações  sistemáticas de monitoramento, controle e proteção visando coibir o desmatamento, captação legal, queimadas, ocupação irregular, dentre outros ilícitos (FLONA E APA)</t>
  </si>
  <si>
    <t>1.16-Elaborar e implementar um programa permanente de prevenção e combate a incêndio na área de ocorrência do soldadinho-do-araripe</t>
  </si>
  <si>
    <t>Acordo entre Cogerh e SEMACE garantindo o licenciamento após a outorga de uso da água</t>
  </si>
  <si>
    <t>Secretarias Municipais do Meio Ambiente de Crato, Barbalha e Missão Velha, Cogerh, SRH, Aquasis, Arajara Park</t>
  </si>
  <si>
    <t>Ministério Público Federal, Cogerh, Prefeitura Municipal do Crato, SAAEC, SEMACE, IBAMA, ICMBio</t>
  </si>
  <si>
    <t>Aquasis, FLONA do Araripe/ICMBio, APA da Chapada do Araripe/ICMBio, Prefeituras municipais, SEMACE, EMATERCE, ACB</t>
  </si>
  <si>
    <t>BirdLife, Cogerh, SPVS</t>
  </si>
  <si>
    <t>Aquasis, FLONA do Araripe/ICMBio, APA da Chapada do Araripe/ICMBio, SEMACE, Prefeituras Municipais do Crato, Barbalha e Missão Velha, ACB, SRH</t>
  </si>
  <si>
    <t>SRH, Cogerh, Comitê da Bacia Hidrográfica do Salgado</t>
  </si>
  <si>
    <t>Inês Dias (COPAN/DIBIO/ICMBio), Fátima Pires (COPAN/DIBIO/ICMBio)</t>
  </si>
  <si>
    <t>URCA - Departamento de Geografia, AGB (Associação dos Geógrafos do Brasil)</t>
  </si>
  <si>
    <t>2.1-Criar comissões gestoras das nascentes junto ao Comitê de Bacias e usuários, orientando-as na proteção das áreas de nidificação do soldadinho-do-araripe</t>
  </si>
  <si>
    <t>2.2-Promover seminário com MP e atores locais para discutir os processos de degradação das nascentes</t>
  </si>
  <si>
    <t>2.3-Implementar ações resultantes do TAC de Batateiras e Guaribas no conjunto de nascentes degradadas</t>
  </si>
  <si>
    <t xml:space="preserve">2.5-Adequar a captação de água e manutenção dos cursos d'água compatibilizando a conservação do soldadinho-do-araripe </t>
  </si>
  <si>
    <t>2.6-Revisar o Plano de Gerenciamento e Gestão de Recursos Hídricos da Bacia do Salgado, com foco nas áreas de encosta de ocorrência do soldadinho-do-araripe</t>
  </si>
  <si>
    <t>2.8-Realizar estudos sobre a dinâmica hídrológica superficial na área da chapada do Araripe, priorizando a vertente ocidental enfocando a abrangência da Flona do Araripe</t>
  </si>
  <si>
    <t>URCA - Departamento de Ciências Biológicas, BirdLife, Geopark Araripe</t>
  </si>
  <si>
    <t>URCA - Departamento de Geografia, AGB, ACB</t>
  </si>
  <si>
    <t>URCA - Departamento de Ciências Biológicas, BirdLife, GeoPark Araripe</t>
  </si>
  <si>
    <t>IFCE, ACB, Aquasis, UFC, URCA</t>
  </si>
  <si>
    <t xml:space="preserve">Weber Silva (Aquasis), CEMAVE/ICMBio, Cogerh </t>
  </si>
  <si>
    <t>Alberto Campos (Aquasis), Fábio Nunes (Aquasis), Jason Mobley (Aquasis), Karina Linhares (Aquasis), João Marcelo Holderbaum (Aquasis)</t>
  </si>
  <si>
    <t xml:space="preserve">URCA, UFCE, IFCE, UFPE, Weber Silva (Aquasis)   </t>
  </si>
  <si>
    <t>Não estimado</t>
  </si>
  <si>
    <t xml:space="preserve">3.2-Realizar estudos de fragilidade ambiental no planalto da Chapada do Araripe (a leste da Floresta Nacional, na região da estrada do Fio) </t>
  </si>
  <si>
    <t>3.6-Elaborar um protocolo de monitoramento populacional do soldadinho-do-araripe</t>
  </si>
  <si>
    <t>3.7-Realizar a modelagem para Avaliação da Viabilidade Populacional (AVP) para o soldadinho-do-araripe</t>
  </si>
  <si>
    <t>3.8-Realizar estudos de área de uso pelo soldadinho-do-araripe no platô da Chapada do Araripe para subsidiar estudos de Análise de Viabilidade Populacional</t>
  </si>
  <si>
    <t>3.9-Realizar estudos de autoecologia do soldadinho-do-araripe</t>
  </si>
  <si>
    <t>Número de campanhas realizadas por ano</t>
  </si>
  <si>
    <t>Francinilda Araújo (IFCE)</t>
  </si>
  <si>
    <t xml:space="preserve">4.3-Desenvolver campanhas de sensibilização nas cidades, distritos e demais localidades no sopé da Chapada do Araripe (especialmente nos municípios de Missão Velha, Barbalha e Crato), aproveitando os festejos e eventos que já se realizam na região e utilizando-se das linguagens e manifestações da rica cultura popular caririense </t>
  </si>
  <si>
    <t>4.4-Envolver os fóruns e câmaras técnicas do comitê de bacias e demais conselhos no trabalho de divulgacão da relevância do soldadinho-do-araripe</t>
  </si>
  <si>
    <t>4.5-Articular com os NEAS (locais) e COM-VIDAS (MEC e MMA) projetos de Educação Ambiental, voltados para as UC's com foco na preservação do soldadinho-do-araripe</t>
  </si>
  <si>
    <t>Fórum Araripense de Prevenção e Combate Desertificação, ACB, Aquasis, BirdLIfe, IFCE-Crato, BirdLife, GeoPark Araripe</t>
  </si>
  <si>
    <t>ACB, IFCE-Crato, BirdLife, Geopark Araripe</t>
  </si>
  <si>
    <t>ACB, Fórum Araripense de Prevenção e Combate a Desertificação</t>
  </si>
  <si>
    <t>COGERH, FLONA do Araripe/ICMBio, APA da Chapada do Araripe/ICMBio, SEMACE, CPMA, IBDVAMA, Aquasis</t>
  </si>
  <si>
    <t xml:space="preserve"> 1. Proteção da área de ocorrência do soldadinho-do-araripe</t>
  </si>
  <si>
    <t>2. Compatibilizar a gestão dos recursos hídricos com a conservação do soldadinho-do-araripe</t>
  </si>
  <si>
    <t>3. Incremento do hábitat reprodutivo do soldadinho-do-araripe</t>
  </si>
  <si>
    <t>4. Sensibilização ambiental e envolvimento das comunidades</t>
  </si>
  <si>
    <t>Ação considerada concluída durante monitoria de 2012</t>
  </si>
  <si>
    <t>Discussão com conselheiros sobre prioridades para ação, diagnóstico em atualização, início do debate sobre zoneamento, regionalização e regras de uso.</t>
  </si>
  <si>
    <t>Baixa participação nas reuniões e dificuldades dos responsáveis pelas UC em produzir documentos. O MMA está discutindo revisão da norma sobre Mosaicos.</t>
  </si>
  <si>
    <t>ICMBio está discutindo "roteiro metodológico" causando incertezas na execução, equipe reduzida da UC frente à demanda.</t>
  </si>
  <si>
    <t>Produção de material de divulgação e realização de Seminário sobre fracionamento do solo.</t>
  </si>
  <si>
    <t>Geoprocessamento de 130 fontes no campo com aplicação de questionário aos usuários d'água</t>
  </si>
  <si>
    <t>SIG</t>
  </si>
  <si>
    <t>Equipe limitada, veículo em reparos e sobrecarga de atividades</t>
  </si>
  <si>
    <t>Diagnóstico concluído e duas reuniões com usuários, além de implantação de obra no valor de mais de R$100.000,00</t>
  </si>
  <si>
    <t>Contingências decorrentes da grave estiagem instalada no período</t>
  </si>
  <si>
    <t>Outra comissão encontra-se em instalação em fonte vizinha à área de ocorrência da espécie</t>
  </si>
  <si>
    <t>Lista de fontes, com a primeira em processo de implantação</t>
  </si>
  <si>
    <t>É necessária maior discussão junto ao Comitê da Bacia do Rio Salgado e órgão ambientais</t>
  </si>
  <si>
    <t>Carência de técnicos especializados</t>
  </si>
  <si>
    <t>Melhor interação com os órgãos ambientais</t>
  </si>
  <si>
    <t>Início de entendimentos que servirão ao plano</t>
  </si>
  <si>
    <t>Falta de priorização de agenda</t>
  </si>
  <si>
    <t>Retomada da negociação</t>
  </si>
  <si>
    <t xml:space="preserve">Falta de persistência do interlocutor e desinteresse do proprietário. Destaca-se que a documentação para criação desta RPPN foi extraviado no ICMBio, nunca recebendo o número de protocolo. A correspondência não foi remetida com aviso de recebimento. Informação durante monitoria 2013: Quando se decidiu enviar nova documentação os proprietários entraram em litígio.   </t>
  </si>
  <si>
    <r>
      <t>Apesar da abertura de uma conta com anuência do proprietário para criação</t>
    </r>
    <r>
      <rPr>
        <i/>
        <sz val="11"/>
        <color indexed="8"/>
        <rFont val="Calibri"/>
        <family val="2"/>
      </rPr>
      <t xml:space="preserve"> on line</t>
    </r>
    <r>
      <rPr>
        <sz val="11"/>
        <color theme="1"/>
        <rFont val="Calibri"/>
        <family val="2"/>
        <scheme val="minor"/>
      </rPr>
      <t xml:space="preserve"> da RPPN, os responsáveis pelo envio dos documentos necessários não os forneceram.                                                       Informação durante monitoria 2013: Existe um processo da prefeitura para reaver a posse da área.</t>
    </r>
  </si>
  <si>
    <t>Cartas de adesão de parte das UC, Portal na Web criado e com previsão de lançamento em outubro, Seminário das UC do Mosaico entre 02 e 03 de outubro de 2013 para planejamento e discussão da composição do Conselho.</t>
  </si>
  <si>
    <t xml:space="preserve">Adequação da área protegida Riacho do Meio ao SNUC, integração da gestão municipal com estadual </t>
  </si>
  <si>
    <t xml:space="preserve">Não foi lançado SICAR de acordo com planejado inviabilizando o cadastramento das propriedades </t>
  </si>
  <si>
    <t>Foram feitas duas licitações para contratação de empresas para realização de estudos fundiários, entretanto foram desertas.</t>
  </si>
  <si>
    <t xml:space="preserve">Ação considerada concluída durante monitoria de 2012. </t>
  </si>
  <si>
    <t>Acessar o levantamento fundiário realizado pelo Instituto de Terras do Ceará, INCRA e Receita Federal.</t>
  </si>
  <si>
    <t>Foram definidas as áreas temáticas e o grupo de trabalho para revisar o plano</t>
  </si>
  <si>
    <t>Weber Silva (Aquasis), Paulo Maier (APA da Chapada do Araraipe/ICMBio)</t>
  </si>
  <si>
    <t xml:space="preserve">Uma apresentação ampla do programa, mas sem nenhuma adesão. Seis apresentações direcionadas a proprietários que manifestaram interesse. </t>
  </si>
  <si>
    <t>Pedro Augusto Monteiro (FLONA do Araripe/ICMBio)</t>
  </si>
  <si>
    <t xml:space="preserve">Estão sendo observadas indicações do PAN nas adequadeções de duas fontes (Guaribas, em Barbalha e Batateiras, no Crato) </t>
  </si>
  <si>
    <t>Uma fonte (Guaribas, em Barbalha) em fase final de adaptação. Engenho da Serra, apesar de não ser área de ocorrência atual do soldadinho-do-araripe, também está em fase final de adequação.</t>
  </si>
  <si>
    <t>Discussões preliminares junto ao Comitê durante reunião no final de 2012, entretanto não há previsão para revisar o plano</t>
  </si>
  <si>
    <t>2.7-Estabelecer uma Instrução Normativa (IN) condicionando o processo de outorga  à submissão para análise e anuência do ICMBio, envolvendo a SRH/Cogerh, ICMBio, IBAMA, SEMACE, Secretarias Municipais do Meio Ambiente do Crato, Barbalha e Missão Velha</t>
  </si>
  <si>
    <t>Falta de recursos humanos e financeiros</t>
  </si>
  <si>
    <t>CEMADEN, Cogerh, UFCA</t>
  </si>
  <si>
    <t>Lista florística</t>
  </si>
  <si>
    <t>Publicação da lista</t>
  </si>
  <si>
    <t>Falta de recursos financeiros</t>
  </si>
  <si>
    <t>Estudos de uma Tese de Doutorado estão sendo conduzidos por aluna da UNB.</t>
  </si>
  <si>
    <t>Artigos Tese</t>
  </si>
  <si>
    <t>Projeto de restauração em andamento (cerca de 4 ha estão sendo preparados para restauração)</t>
  </si>
  <si>
    <t xml:space="preserve">Aplicar metodologias existentes de recomposição de hábitas em áreas de ocorrência do soldadinho-do-araripe; Aumentar a equipe e recursos para execução da atividade. </t>
  </si>
  <si>
    <t>Karina Linhares (AQUASIS)</t>
  </si>
  <si>
    <t>Milene Gaiotti (UNB)</t>
  </si>
  <si>
    <t>Falta de recursos humanos e sobrecarga de trabalho para articulador</t>
  </si>
  <si>
    <t>Foi feito monitoramento em 2012, entretanto não superou a qualidade do monitoramento de 2011. Previsão de realizar um novo monitoramento em outubro de 2013.</t>
  </si>
  <si>
    <t>Método definido, mas protocolo não está publicado.</t>
  </si>
  <si>
    <t>Não há informações suficientes para realizar AVP</t>
  </si>
  <si>
    <t>Milene Gaiotti (UNB), Weber Girão (Aquasis)</t>
  </si>
  <si>
    <t>Dados para análise estão sendo coletados pela doutoranda Milene Gaiotti (UNB)</t>
  </si>
  <si>
    <t>Foram iniciados estudos de dieta alimentar, tamanho territorial, sucesso reprodutivo e seleção sexual pela doutoranda Milene Gaiotti (UNB)</t>
  </si>
  <si>
    <t>Weber Silva (Aquasis), Milene Gaiotti (UNB)</t>
  </si>
  <si>
    <t>Não foram realizados novos estudos de percepção</t>
  </si>
  <si>
    <t>Após saída de Manoel Jorge (ACB) não há quem assuma a implementação da ação</t>
  </si>
  <si>
    <t>Centro de visitantes implantado com visitação regular de estudantes, COM-VIDAS (ação 4.5) realizada na comunidade Riacho do Meio, Projeto "Soldadinho-do-araripe como fio condutor dos gêneros textuais" conduzido pela Secretaria de Educação do Crato</t>
  </si>
  <si>
    <t>Em 2013 campanhas foram conduzidas na Semana da Água e da Árvore (Crato), Semana do Meio Ambiente (Crato, Barbalha), Campanha da Economia de Água (Crato). Está prevista participação na Mostra Sesc Cariri de Cultura em novembro/13</t>
  </si>
  <si>
    <t>Projeto Soldadinho está envolvido no conselho da APA da Chapada do Araripe, Flona do Araripe, CONDEMA-Crato, em uma comissão gestora de fontes e no fórum de desenvolvimento territorial do Cariri</t>
  </si>
  <si>
    <t>Paulo Maier (Apa da Chapada do Araripe)</t>
  </si>
  <si>
    <t>Veronica informará n° de COM-VIDAS criadas com foco na preservação do soldadinho-do-araripe.</t>
  </si>
  <si>
    <t>Não iniciada</t>
  </si>
  <si>
    <t>Número de apresentações nas câmaras  municipais e no poder executivo</t>
  </si>
  <si>
    <t>Não significativo</t>
  </si>
  <si>
    <t>Verônica Lima (FLONA do Araripe/ICMBio), Stephenson Ramalho (SEMAC), Marcos Torres (Secretaria de Meio Ambiente de Barbalha)</t>
  </si>
  <si>
    <r>
      <t xml:space="preserve"> Stephenson Ramalho (Secretaria de Meio Ambiente do Crato), Polyana Coimbra (Secretaria de Meio Ambiente de Barbalha),</t>
    </r>
    <r>
      <rPr>
        <sz val="11"/>
        <color rgb="FFFF0000"/>
        <rFont val="Calibri"/>
        <family val="2"/>
        <scheme val="minor"/>
      </rPr>
      <t xml:space="preserve"> Nome </t>
    </r>
    <r>
      <rPr>
        <sz val="11"/>
        <color theme="1"/>
        <rFont val="Calibri"/>
        <family val="2"/>
        <scheme val="minor"/>
      </rPr>
      <t>(Secretaria de Meio Ambiente e Agricultura de Missão Velha)</t>
    </r>
  </si>
  <si>
    <t>UC criada</t>
  </si>
  <si>
    <t>URCA, UFC, Universidade Federal de Sergipe.</t>
  </si>
  <si>
    <t>Número de benfeitorias e de funcionários</t>
  </si>
  <si>
    <t>BirdLife, Karina Linhares (Aquasis)</t>
  </si>
  <si>
    <t>Flaviana dos Santos (Projeto Soldadinho-do-araripe)</t>
  </si>
  <si>
    <t>Ciro Albano (NE Brasil)</t>
  </si>
  <si>
    <t>Projeto implementado</t>
  </si>
  <si>
    <t>Leis Municipais Criadas</t>
  </si>
  <si>
    <t>Seminário realizado</t>
  </si>
  <si>
    <t xml:space="preserve">Ministério Publico Federal, Ematerce, INCRA, Paulo Klécius  Oliveira (Secretaria de Meio Ambiente do Crato) </t>
  </si>
  <si>
    <t>RECOMENDAÇÕES</t>
  </si>
  <si>
    <t>Priorizar criação de UC de proteção integral no Sitio Caianas</t>
  </si>
  <si>
    <t>Sociedade Anônima de Água e Esgoto do Crato (SAAEC)</t>
  </si>
  <si>
    <t>Duas fontes (Guaribas, em Barbalha e Engenho da Serra, no Crato) com uso regularizado de acordo com TAC e previsão de regularização de 15 fontes incluídas no projeto "Monitoramento Quantitativo em 15 fontes na região do Cariri Cearense", de Manuel Pereira da Costa</t>
  </si>
  <si>
    <t>Dissertação de mestrado em 2013: Modelagem hidrológica da bacia hidrográfica do rio Granjeiro, Crato, CE. Autor: Adolfo Átila Cabral Moreira. UFCA.</t>
  </si>
  <si>
    <t>Recomendar ao MMA e ICMBio o reconhecimento do Mosaico.</t>
  </si>
  <si>
    <r>
      <t xml:space="preserve">Ações de fiscalização da APA Chapada do Araripe realizadas com prioridade para áreas das fontes. Articulação com CPMA, CONPAM, SEMACE, COGERH, SEMAC para ações de proteção e operação presença. </t>
    </r>
    <r>
      <rPr>
        <sz val="11"/>
        <color rgb="FFFF0000"/>
        <rFont val="Calibri"/>
        <family val="2"/>
        <scheme val="minor"/>
      </rPr>
      <t>(Paulo irá detalhar numero de operações)</t>
    </r>
  </si>
  <si>
    <t>Comissões de Batateira e Céu estão implantadas. Uma comissão em implantação na fonte Guaribas (Barbalha) e Engenho da Serra (Crato). Reuniões previstas até final de 2013 para Fonte do Farias (Barbalha) e Coqueiros (Crato).</t>
  </si>
  <si>
    <r>
      <t xml:space="preserve">3.1-Realizar o levantamento  das espécies da mata úmida de encosta que são utilizadas pelo soldadinho-do-araripe levando em consideração estudos realizados por Karina Linhares (Aquasis) e </t>
    </r>
    <r>
      <rPr>
        <sz val="11"/>
        <rFont val="Calibri"/>
        <family val="2"/>
      </rPr>
      <t>Suelma Ribeiro (CECAT - ICMBio)</t>
    </r>
  </si>
  <si>
    <t>Cerca de 4 ha florestais</t>
  </si>
  <si>
    <t>Agrupamento de ações 3.8 e 3.9</t>
  </si>
  <si>
    <t>4.2-Desenvolver projetos específicos de educação ambiental (continuamente) em 05 comunidades: Guaribas (Crato), Riacho do Meio (Barbalha), Gameleira de São Sebastião (Missão Velha), Banco de Areia (Missão Velha) e Macaúba (Barbalha) usando o soldadinho-do-araripe como espécie bandeira</t>
  </si>
  <si>
    <t>José Arlindo Jr (Secretaria do Meio Ambiente - Crato)</t>
  </si>
  <si>
    <t>Verônica Figueiredo Lima (FLONA do Araripe/ICMBio)</t>
  </si>
  <si>
    <t>????</t>
  </si>
  <si>
    <t xml:space="preserve">Confirmar com Paulo novo prazo após reunião próxima semana </t>
  </si>
  <si>
    <t>Retirar Inês Dias (COPAN/DIBIO/ICMBio)</t>
  </si>
  <si>
    <t>APA da Chapada do Araripe/ICMBio, Retirar IFCE, ACB</t>
  </si>
  <si>
    <t>José Yarley Brito (Cogerh), Paulo Maier (APA da Chapada do Araripe)</t>
  </si>
  <si>
    <r>
      <t xml:space="preserve">Acompanhamento de um proprietário no SIMRPPN. Possibilidade de criação de outras 2 RPPN. Firmado termo de reciprocidade entre ICMBio e </t>
    </r>
    <r>
      <rPr>
        <sz val="11"/>
        <color rgb="FFFF0000"/>
        <rFont val="Calibri"/>
        <family val="2"/>
        <scheme val="minor"/>
      </rPr>
      <t xml:space="preserve">ONG </t>
    </r>
    <r>
      <rPr>
        <sz val="11"/>
        <color theme="1"/>
        <rFont val="Calibri"/>
        <family val="2"/>
        <scheme val="minor"/>
      </rPr>
      <t>(</t>
    </r>
    <r>
      <rPr>
        <sz val="11"/>
        <color rgb="FFFF0000"/>
        <rFont val="Calibri"/>
        <family val="2"/>
        <scheme val="minor"/>
      </rPr>
      <t>confirmar qual</t>
    </r>
    <r>
      <rPr>
        <sz val="11"/>
        <color theme="1"/>
        <rFont val="Calibri"/>
        <family val="2"/>
        <scheme val="minor"/>
      </rPr>
      <t>) para criação de RPPN nas áreas de interesse. CONPAN regulamentou criação de RPPN estaduais havendo a possibilidade da criação destas.</t>
    </r>
  </si>
  <si>
    <t>Ação excluída pois seu pbjetivo é contemplado com criação de Lei Municipal de Meio Ambiente (1.4). Ampliar criação da lei para Barbalha, Missão Velha e Juazeiro</t>
  </si>
  <si>
    <t>Ação agrupada à 3.8</t>
  </si>
  <si>
    <t>2.4-Mapear e elaborar um diagnóstico de captação dos recursos hídricos das microbacias com ocorrência potencial do soldadinho-do-araripe</t>
  </si>
  <si>
    <t>3.3-Realizar estudos sobre a recomposição de hábitats em área de ocorrência do soldadinho-do-araripe</t>
  </si>
  <si>
    <t>3.4-Elaborar e implementar projetos pilotos para recuperação da vegetação de mata ciliar nas áreas de ocorrência do soldadinho-do-araripe</t>
  </si>
  <si>
    <t>3.5-Realizar monitoramento populacional do soldadinho-do-araripe</t>
  </si>
  <si>
    <t xml:space="preserve">4.1-Realizar estudo de percepção nas comunidades em relação ao soldadinho-do-araripe e seu hábitat </t>
  </si>
  <si>
    <t>4.6-Elaborar e implementar projeto de capacitação de usuários de fontes e de levadas</t>
  </si>
  <si>
    <t>1.2</t>
  </si>
  <si>
    <t>1.3</t>
  </si>
  <si>
    <t>1.6</t>
  </si>
  <si>
    <t>1.8</t>
  </si>
  <si>
    <t>1.9</t>
  </si>
  <si>
    <t>1.12</t>
  </si>
  <si>
    <t>1.13</t>
  </si>
  <si>
    <t>1.15</t>
  </si>
  <si>
    <t>2.1</t>
  </si>
  <si>
    <t>2.2</t>
  </si>
  <si>
    <t>2.7</t>
  </si>
  <si>
    <t>2.8</t>
  </si>
  <si>
    <t>3.1</t>
  </si>
  <si>
    <t>3.2</t>
  </si>
  <si>
    <t>3.4</t>
  </si>
  <si>
    <t>3.5</t>
  </si>
  <si>
    <t>3.6</t>
  </si>
  <si>
    <t>3.7</t>
  </si>
  <si>
    <t>4.1</t>
  </si>
  <si>
    <t>4.2</t>
  </si>
  <si>
    <t>4.3</t>
  </si>
  <si>
    <t>4.5</t>
  </si>
  <si>
    <t>4.6</t>
  </si>
  <si>
    <r>
      <rPr>
        <sz val="11"/>
        <color rgb="FF0070C0"/>
        <rFont val="Calibri"/>
        <family val="2"/>
        <scheme val="minor"/>
      </rPr>
      <t xml:space="preserve">1.5 </t>
    </r>
    <r>
      <rPr>
        <sz val="11"/>
        <rFont val="Calibri"/>
        <family val="2"/>
        <scheme val="minor"/>
      </rPr>
      <t>Criar lei municipal de Meio Ambiente ordenando o uso de encosta dos municípios de Barbalha e Missão Velha</t>
    </r>
  </si>
  <si>
    <r>
      <rPr>
        <sz val="11"/>
        <color rgb="FF0070C0"/>
        <rFont val="Calibri"/>
        <family val="2"/>
        <scheme val="minor"/>
      </rPr>
      <t xml:space="preserve">1.7 </t>
    </r>
    <r>
      <rPr>
        <sz val="11"/>
        <rFont val="Calibri"/>
        <family val="2"/>
        <scheme val="minor"/>
      </rPr>
      <t>Realizar seminário com ministério público, cartórios e órgãos fundiários visando discutir o fracionamento ilegal do solo.</t>
    </r>
  </si>
  <si>
    <t>1.14</t>
  </si>
  <si>
    <t>1.16</t>
  </si>
  <si>
    <t>1.17</t>
  </si>
  <si>
    <r>
      <rPr>
        <sz val="11"/>
        <color rgb="FF0070C0"/>
        <rFont val="Calibri"/>
        <family val="2"/>
        <scheme val="minor"/>
      </rPr>
      <t>1.18</t>
    </r>
    <r>
      <rPr>
        <sz val="11"/>
        <color theme="1"/>
        <rFont val="Calibri"/>
        <family val="2"/>
        <scheme val="minor"/>
      </rPr>
      <t xml:space="preserve"> ...captação</t>
    </r>
    <r>
      <rPr>
        <sz val="11"/>
        <color rgb="FFFF0000"/>
        <rFont val="Calibri"/>
        <family val="2"/>
        <scheme val="minor"/>
      </rPr>
      <t xml:space="preserve"> i</t>
    </r>
    <r>
      <rPr>
        <sz val="11"/>
        <color theme="1"/>
        <rFont val="Calibri"/>
        <family val="2"/>
        <scheme val="minor"/>
      </rPr>
      <t>legal...</t>
    </r>
  </si>
  <si>
    <t>1.19</t>
  </si>
  <si>
    <t>1. Proteção da área de ocorrência do soldadinho-do-araripe</t>
  </si>
  <si>
    <r>
      <rPr>
        <sz val="11"/>
        <color rgb="FF0070C0"/>
        <rFont val="Calibri"/>
        <family val="2"/>
        <scheme val="minor"/>
      </rPr>
      <t>1.11</t>
    </r>
    <r>
      <rPr>
        <sz val="11"/>
        <color theme="1"/>
        <rFont val="Calibri"/>
        <family val="2"/>
        <scheme val="minor"/>
      </rPr>
      <t xml:space="preserve"> Apresentar o plano de ação nacional para as câmaras municipais e poder executivo dos municípios da área de ocorrência da espécie</t>
    </r>
  </si>
  <si>
    <r>
      <rPr>
        <sz val="11"/>
        <color rgb="FF0070C0"/>
        <rFont val="Calibri"/>
        <family val="2"/>
        <scheme val="minor"/>
      </rPr>
      <t>1.10</t>
    </r>
    <r>
      <rPr>
        <sz val="11"/>
        <color theme="1"/>
        <rFont val="Calibri"/>
        <family val="2"/>
        <scheme val="minor"/>
      </rPr>
      <t xml:space="preserve"> Promover criação de UC municipais de proteção integral </t>
    </r>
  </si>
  <si>
    <t xml:space="preserve">2. Compatibilizar a gestão dos recursos hídricos com a conservação do soldadinho-do-araripe </t>
  </si>
  <si>
    <r>
      <rPr>
        <sz val="11"/>
        <color rgb="FF0070C0"/>
        <rFont val="Calibri"/>
        <family val="2"/>
        <scheme val="minor"/>
      </rPr>
      <t xml:space="preserve">2.3 </t>
    </r>
    <r>
      <rPr>
        <sz val="11"/>
        <color theme="1"/>
        <rFont val="Calibri"/>
        <family val="2"/>
        <scheme val="minor"/>
      </rPr>
      <t>Implementar ações resultantes do TAC de Batateiras e Guaribas, no Crato, no conjunto de nascentes degradadas</t>
    </r>
  </si>
  <si>
    <r>
      <rPr>
        <sz val="11"/>
        <color rgb="FF0070C0"/>
        <rFont val="Calibri"/>
        <family val="2"/>
        <scheme val="minor"/>
      </rPr>
      <t>2.4.</t>
    </r>
    <r>
      <rPr>
        <sz val="11"/>
        <color theme="1"/>
        <rFont val="Calibri"/>
        <family val="2"/>
        <scheme val="minor"/>
      </rPr>
      <t xml:space="preserve"> Implementar projeto de recuperação de nascentes</t>
    </r>
  </si>
  <si>
    <t>2.5</t>
  </si>
  <si>
    <t>2.9</t>
  </si>
  <si>
    <r>
      <rPr>
        <sz val="11"/>
        <color rgb="FF0070C0"/>
        <rFont val="Calibri"/>
        <family val="2"/>
        <scheme val="minor"/>
      </rPr>
      <t xml:space="preserve"> 2.6</t>
    </r>
    <r>
      <rPr>
        <sz val="11"/>
        <color theme="1"/>
        <rFont val="Calibri"/>
        <family val="2"/>
        <scheme val="minor"/>
      </rPr>
      <t xml:space="preserve"> Adequar a captação de água e manutenção dos cursos d'água compatibilizando a conservação do soldadinho-do-araripe, incluindo o pagamento de serviços ambientais </t>
    </r>
  </si>
  <si>
    <r>
      <rPr>
        <sz val="11"/>
        <color rgb="FF0070C0"/>
        <rFont val="Calibri"/>
        <family val="2"/>
        <scheme val="minor"/>
      </rPr>
      <t>3.3</t>
    </r>
    <r>
      <rPr>
        <sz val="11"/>
        <color theme="1"/>
        <rFont val="Calibri"/>
        <family val="2"/>
        <scheme val="minor"/>
      </rPr>
      <t xml:space="preserve"> Realizar estudos para geração de protocolos de produção de mudas das espécies vegetais da mata úmida  que subsidiarão ações de reflorestamento.</t>
    </r>
  </si>
  <si>
    <t>3.8</t>
  </si>
  <si>
    <r>
      <rPr>
        <sz val="11"/>
        <color rgb="FF0070C0"/>
        <rFont val="Calibri"/>
        <family val="2"/>
        <scheme val="minor"/>
      </rPr>
      <t xml:space="preserve">3.9 </t>
    </r>
    <r>
      <rPr>
        <sz val="11"/>
        <color theme="1"/>
        <rFont val="Calibri"/>
        <family val="2"/>
        <scheme val="minor"/>
      </rPr>
      <t>Realizar estudos de autoecologia do soldadinho-do-araripe, incluindo o platô da Chapada do Araripe</t>
    </r>
  </si>
  <si>
    <t>4.7</t>
  </si>
  <si>
    <r>
      <rPr>
        <sz val="11"/>
        <color rgb="FF0070C0"/>
        <rFont val="Calibri"/>
        <family val="2"/>
        <scheme val="minor"/>
      </rPr>
      <t>4.8</t>
    </r>
    <r>
      <rPr>
        <sz val="11"/>
        <color theme="1"/>
        <rFont val="Calibri"/>
        <family val="2"/>
        <scheme val="minor"/>
      </rPr>
      <t xml:space="preserve"> Implementar projeto de observação de aves</t>
    </r>
  </si>
  <si>
    <r>
      <rPr>
        <sz val="11"/>
        <color rgb="FF0070C0"/>
        <rFont val="Calibri"/>
        <family val="2"/>
        <scheme val="minor"/>
      </rPr>
      <t>4.4</t>
    </r>
    <r>
      <rPr>
        <sz val="11"/>
        <color theme="1"/>
        <rFont val="Calibri"/>
        <family val="2"/>
        <scheme val="minor"/>
      </rPr>
      <t xml:space="preserve"> Investir em melhorias de infraestrutura e de pessoal no Centro de Visitantes Espaço Soldadinho-do-Araripe</t>
    </r>
  </si>
  <si>
    <t>Claire Anne Viana de Sousa (Cogerh)</t>
  </si>
  <si>
    <t>1. Proteção da área de ocorrencia do Soldadinho -do-araripe</t>
  </si>
  <si>
    <t>1.2 Reconhecer o mosaico do Araripe</t>
  </si>
  <si>
    <t>Francisco Willian Brito (FLONA do Araripe/ICMBio), CONPAM, Prefeituras de Barbalha, Missão Velha, Araripe e Campos Sales, GeoPark Araripe, Aquasis, UC's envolvidas</t>
  </si>
  <si>
    <t xml:space="preserve">1.3. Acordo de gestão das unidades da área do Riacho do Meio (Monumento Natural, Estadual, APA Federal e Parque Municipal Sítio Riacho do Meio) </t>
  </si>
  <si>
    <t xml:space="preserve">1.4. Apoiar a criação de Lei Municipal de Meio Ambiente ordenando o uso de encosta </t>
  </si>
  <si>
    <t>1.5. Criar lei municipal de Meio Ambiente ordenando o uso de encosta dos municípios de Barbalha e Missão Velha</t>
  </si>
  <si>
    <t>1.6. Regularização ambiental das propriedades nas áreas prioritárias para o soldadinho-do-araripe</t>
  </si>
  <si>
    <t>1.7. Realizar seminário com ministério público, cartórios e órgãos fundiários visando discutir o fracionamento ilegal do solo.</t>
  </si>
  <si>
    <t>1.8. Articular com coordenação de criação de UC da DIREP a criação de uma UC de proteção integral, englobando o hábitat do soldadinho-do-araripe e a região de maior concentração de mananciais na encosta nordeste da Chapada do Araripe</t>
  </si>
  <si>
    <t>1.9. Encaminhar para casa civil o processo de criação de Unidade de Conservação de Proteção Integral englobando o hábitat do soldadinho-do-araripe e a região de maior concentração de mananciais na encosta nordeste da Chapada do Araripe</t>
  </si>
  <si>
    <t xml:space="preserve">1.10. Promover criação de UC municipais de proteção integral </t>
  </si>
  <si>
    <t>1.11. Apresentar o plano de ação nacional para as câmaras municipais e poder executivo dos municípios da área de ocorrência da espécie</t>
  </si>
  <si>
    <t>1.12. Revisar o plano de manejo da Floresta Nacional do Araripe</t>
  </si>
  <si>
    <t>1.13. Elaborar o plano de manejo da APA do Araripe</t>
  </si>
  <si>
    <t>1.14. Articular com os vários proprietários o delineamento do Programa de Fomento para criação de RPPN</t>
  </si>
  <si>
    <t>1.15. Articular com a Associação ASA BRANCA o delineamento do Programa de Fomento de RPPN</t>
  </si>
  <si>
    <t>1.16. Mobilizar os proprietários para criação de RPPN</t>
  </si>
  <si>
    <t xml:space="preserve">1.17. Apresentar o programa de criação de RPPN aos proprietários que manifestem interesse na criação de UC </t>
  </si>
  <si>
    <t>1.18. Realizar operações  sistemáticas de monitoramento, controle e proteção visando coibir o desmatamento, captação ilegal, queimadas, ocupação irregular, dentre outros ilícitos (FLONA E APA)</t>
  </si>
  <si>
    <t>1.19. Elaborar e implementar um programa permanente de prevenção e combate a incêndio na área de ocorrência do soldadinho-do-araripe</t>
  </si>
  <si>
    <t>2.1. Criar comissões gestoras das nascentes junto ao Comitê de Bacias e usuários, orientando-as na proteção das áreas de nidificação do soldadinho-do-araripe</t>
  </si>
  <si>
    <t>2.2. Promover seminário com MP e atores locais para discutir os processos de degradação das nascentes</t>
  </si>
  <si>
    <t>2.3. Implementar ações resultantes do TAC de Batateiras e Guaribas, no Crato, no conjunto de nascentes degradadas</t>
  </si>
  <si>
    <t>2.4. Implementar projeto de recuperação de nascentes</t>
  </si>
  <si>
    <t>2.5. Mapear e elaborar um diagnóstico de captação dos recursos hídricos das microbacias com ocorrência potencial do soldadinho-do-araripe</t>
  </si>
  <si>
    <t xml:space="preserve">2.6. Adequar a captação de água e manutenção dos cursos d'água compatibilizando a conservação do soldadinho-do-araripe, incluindo o pagamento de serviços ambientais </t>
  </si>
  <si>
    <t>2.7. Revisar o Plano de Gerenciamento e Gestão de Recursos Hídricos da Bacia do Salgado, com foco nas áreas de encosta de ocorrência do soldadinho-do-araripe</t>
  </si>
  <si>
    <t>2.8. Estabelecer uma Instrução Normativa (IN) condicionando o processo de outorga  à submissão para análise e anuência do ICMBio, envolvendo a SRH/Cogerh, ICMBio, IBAMA, SEMACE, Secretarias Municipais do Meio Ambiente do Crato, Barbalha e Missão Velha</t>
  </si>
  <si>
    <t>Fátima Pires (COPAN/DIBIO/ICMBio)</t>
  </si>
  <si>
    <t>2.9. Realizar estudos sobre a dinâmica hídrológica superficial na área da chapada do Araripe, priorizando a vertente ocidental enfocando a abrangência da Flona do Araripe</t>
  </si>
  <si>
    <t>URCA - Departamento de Geografia, AGB (Associação dos Geógrafos do Brasil), CEMADEN, Cogerh, UFCA</t>
  </si>
  <si>
    <t>3.1. Realizar o levantamento  das espécies da mata úmida de encosta que são utilizadas pelo soldadinho-do-araripe levando em consideração estudos realizados por Karina Linhares (Aquasis) e Suelma Ribeiro (CECAT - ICMBio)</t>
  </si>
  <si>
    <t xml:space="preserve">3.2. Realizar estudos de fragilidade ambiental no planalto da Chapada do Araripe (a leste da Floresta Nacional, na região da estrada do Fio) </t>
  </si>
  <si>
    <t>3.3. Realizar estudos para geração de protocolos de produção de mudas das espécies vegetais da mata úmida  que subsidiarão ações de reflorestamento.</t>
  </si>
  <si>
    <t>???</t>
  </si>
  <si>
    <t>3.4. Realizar estudos sobre a recomposição de hábitats em área de ocorrência do soldadinho-do-araripe</t>
  </si>
  <si>
    <t>3.5. Elaborar e implementar projetos pilotos para recuperação da vegetação de mata ciliar nas áreas de ocorrência do soldadinho-do-araripe</t>
  </si>
  <si>
    <t>IFCE, ACB, Aquasis, UFC, URCA, APA da Chapada do Araripe/ICMBio, Retirar IFCE, ACB</t>
  </si>
  <si>
    <t>3.6. Realizar monitoramento populacional do soldadinho-do-araripe</t>
  </si>
  <si>
    <t>CEMAVE, BirdLife, Milene Gaiotti (UNB)</t>
  </si>
  <si>
    <t>3.7. Elaborar um protocolo de monitoramento populacional do soldadinho-do-araripe</t>
  </si>
  <si>
    <t>3.8. Realizar a modelagem para Avaliação da Viabilidade Populacional (AVP) para o soldadinho-do-araripe</t>
  </si>
  <si>
    <t>3.9. Realizar estudos de autoecologia do soldadinho-do-araripe, incluindo o platô da Chapada do Araripe</t>
  </si>
  <si>
    <t xml:space="preserve">4.1. Realizar estudo de percepção nas comunidades em relação ao soldadinho-do-araripe e seu hábitat </t>
  </si>
  <si>
    <t>Aquasis, IFCE - Crato, Weber Silva (Aquasis), Karina Linhares (Aquasis)</t>
  </si>
  <si>
    <t>4.2. Desenvolver projetos específicos de educação ambiental (continuamente) em 05 comunidades: Guaribas (Crato), Riacho do Meio (Barbalha), Gameleira de São Sebastião (Missão Velha), Banco de Areia (Missão Velha) e Macaúba (Barbalha) usando o soldadinho-do-araripe como espécie bandeira</t>
  </si>
  <si>
    <t xml:space="preserve">4.3. Desenvolver campanhas de sensibilização nas cidades, distritos e demais localidades no sopé da Chapada do Araripe (especialmente nos municípios de Missão Velha, Barbalha e Crato), aproveitando os festejos e eventos que já se realizam na região e utilizando-se das linguagens e manifestações da rica cultura popular caririense </t>
  </si>
  <si>
    <t>4.4. Investir em melhorias de infraestrutura e de pessoal no Centro de Visitantes Espaço Soldadinho-do-Araripe</t>
  </si>
  <si>
    <t>4.5. Envolver os fóruns e câmaras técnicas do comitê de bacias e demais conselhos no trabalho de divulgacão da relevância do soldadinho-do-araripe</t>
  </si>
  <si>
    <t>4.6. Articular com os NEAS (locais) e COM-VIDAS (MEC e MMA) projetos de Educação Ambiental, voltados para as UC's com foco na preservação do soldadinho-do-araripe</t>
  </si>
  <si>
    <t>4.7. Elaborar e implementar projeto de capacitação de usuários de fontes e de levadas</t>
  </si>
  <si>
    <t>4.8. Implementar projeto de observação de aves</t>
  </si>
  <si>
    <t>2. Compatibilizar a gestão dos recursos hídricos com a conservação do Soldadinho-do-araripe.</t>
  </si>
  <si>
    <t>3. Incremento do hábitat reprodutivo do soldadinho-do-araripe.</t>
  </si>
  <si>
    <t>O pouco avanço que se tem feito está relacionado com a agenda do Mosaico do Araripe ação 1.2. Persiste conflitos de interesses.</t>
  </si>
  <si>
    <t>Várias reuniões realizadas com MPF e material enviado. A proposta é a realização de Audiência Pública e não Seminário. Quem proporá data será o MPF e deverá resultar em TAC e Recomendações expedidas.</t>
  </si>
  <si>
    <t>Será realizada uma Audiência Pública chamada pelo MPF e não um Seminário, aumentando a possibilidade de resolução.</t>
  </si>
  <si>
    <t>Substituir Seminário por Audiência Públçica e ampliar o prazo para execução.</t>
  </si>
  <si>
    <t>Audiência Pública realizada e Recomendações expedidas.</t>
  </si>
  <si>
    <t>nº do processo de criação de UC 02070.001184/2009-73, para acompanhamento</t>
  </si>
  <si>
    <t>Priorizar criação de UC de proteção integral no Sitio Caianas.</t>
  </si>
  <si>
    <t>Retirar, por enquanto, os pontos focais de Barbalha e Missão Velha</t>
  </si>
  <si>
    <t>Novos pontos de ocorrência do soldadinho dentro da Flona deverão nortear o novo zoneamento da UC</t>
  </si>
  <si>
    <t>Ações de fiscalização em campo vem ocorrendo e há acordo entre APA Chapada do Araripe, BPA Juazeiro do Norte e COGERH para atuação integrada.</t>
  </si>
  <si>
    <t>E-mail enviado para articulador em  27 de março de 2014 para verificar andamento da ação.</t>
  </si>
  <si>
    <t>É necessário haver uma articulação mais forte entre os colaboradores. Envolver o Gerente de Fogo da FLONA (Vicente) nesta ação.</t>
  </si>
  <si>
    <t>Claire Anne</t>
  </si>
  <si>
    <t>Já foi realizado e aprovado o diagnóstico socioambiental das nascentes e capacitações, mediação de conflitos, isolamento das nascentes, limpeza e retirada de canos, vigilância.</t>
  </si>
  <si>
    <t>As Comissões Gestoras deveriam ter mais autonomia para seu funcionamento</t>
  </si>
  <si>
    <t>A vazão ecológica de 20% deve ser reavaliada em cada nascente</t>
  </si>
  <si>
    <t xml:space="preserve">O mapeamento foi iniciado e o diagnóstico foi feito em algumas nascentes, mas não em todos os cursos d'agua. Apenas 2% foi concluido. </t>
  </si>
  <si>
    <t>Recomenda-se a contratação de empresa para realizar o mapeamento e diagnóstico (há recursos de compensação ambiental da APA/Chapada do Araripe que podem viabilizar). Prof. Basílio pode ajudar na elaboração do Termo de Referência.</t>
  </si>
  <si>
    <t>A adequação tem sido feita pela COGERH, com acompanhamento do ICMBio, nas fontes com maior conflito</t>
  </si>
  <si>
    <t>Desmembrar em duas ações, sendo a segunda ação com a seguinte redação: Formular proposta de  pagamento pelos serviços ambientais relacionados à produção e conservação da água (projeto piloto)</t>
  </si>
  <si>
    <t xml:space="preserve">2.6. Adequar a captação de água e manutenção dos cursos d'água compatibilizando a conservação do soldadinho-do-araripe </t>
  </si>
  <si>
    <t>A questão do pagamento pelos serviços ambientais precisa ser implementada (necessita de estudos)</t>
  </si>
  <si>
    <t>José Yarley relatou por e-mail em 28 de março de 2014, que a Diretoria de Planejamento da Cogerh informou que está em entendimento com o Comitê de Bacia do Salgado onde seriam estudados apenas pontos de maior relevância como as áreas da encosta com foco nas fontes e áreas de ocorrência do soldadinho-do-araripe.</t>
  </si>
  <si>
    <t>Ação excluída porque o Brasil possui dois sistemas SISNAMA e SIGERH, sendo que um não pode ser subordinado ao outro (o ICMBio não tem competência para subordinar o órgão Estadual)</t>
  </si>
  <si>
    <t>Já há alguns estudos concluídos sobre este tema (Claire Anne vai fazer uma compilação dos mesmos e enviar para todos os participantes, até o final deste mês)</t>
  </si>
  <si>
    <t>Falta apenas a publicação do artigo (em preparação)</t>
  </si>
  <si>
    <t>Tese e artigos publicados</t>
  </si>
  <si>
    <t>Além do protocolo existe a ideia de elaboração e publicação de um Guia Prático de Espécies Utilizadas em Matas Úmidas (dependendo de recursos financeiros)</t>
  </si>
  <si>
    <t>Envolvimento da URCA e IFCE e possibilidade de envolvimento da UFRPE (aluno de Doutorado)</t>
  </si>
  <si>
    <t>TCC e artigos publicados</t>
  </si>
  <si>
    <t>Dois projetos pilotos implantados. Há problemas com irrigação e a outorga d'água ainda não foi solicitada por problema na documentação da propriedade</t>
  </si>
  <si>
    <t>Necessita de apoio de veículo. Buscar novos financiadores (ex: Queiroz Galvão - retomar negociação). Incluir na Pauta do Conselho Municipal do Meio Ambiente a adequação do viveiro municipal para atender ao projeto de conservação do soldadinho-do-araripe.</t>
  </si>
  <si>
    <t>Houve adapatação da metodologia, sendo o monitoramento realizado a cada dois anos em toda a área de ocorrência</t>
  </si>
  <si>
    <t xml:space="preserve">Encontra-se em andamento a Tese de Doutorado de Milene Gaiotti, a qual fornecerá dados muito bons para a modelagem. </t>
  </si>
  <si>
    <t>Reunir o grupo de atores que possuem os dados populacionais da espécie para rodar o vortex</t>
  </si>
  <si>
    <t>Fábio Nunes e Milene Gaiotti</t>
  </si>
  <si>
    <t>A equipe do projeto está estudando a tecnologia mais apropriada para conhecer a extensão de ocorrência da espêcie no platô  (p.ex. radiotelemetria)</t>
  </si>
  <si>
    <t>Material para levantamento de campo elaborado e testado.</t>
  </si>
  <si>
    <t>Trabalho iniciado em Guaribas, Gameleira de São Sebastião e Riacho do Meio. Além destas incluiu-se também a comunidade de Chico Gomes, que não estava prevista.</t>
  </si>
  <si>
    <t>ACB (Associação Cristã de Base), COGERH e Comitê de Bacias</t>
  </si>
  <si>
    <t>Ação financiado pela Fundação Grupo O Boticário</t>
  </si>
  <si>
    <t>Foi realizada uma campanha (projeto piloto) no Crato (na Escola São Francisco - começou na Semana da Árvore e terminou na Semana do Meio Ambiente). Visitas ao Centro de Visitantes do Projeto (1000 visitas/ano) e existe a ideia de criar uma exposição intinerante.</t>
  </si>
  <si>
    <t>Weber, URCA, Flaviana Santos, COGERH e Comitê de Bacias</t>
  </si>
  <si>
    <t>Ação financiado pela Fundação O Boticário</t>
  </si>
  <si>
    <t>Pessoal - 7 novas pessoas envolvidas (6 estagiários e 1 contratado) e convênios firmados com a URCA e SESC; Infarestrutura -Projeto aprovado pela Fundação Grupo Boticário prevê a melhoria da Infarestrutura do Centro; estrutura intinerante do Centro de Visitantes está sendo financiada pelo PEP/BirdLife</t>
  </si>
  <si>
    <t>Ação contínua</t>
  </si>
  <si>
    <t>O Conselho Municipal de Meio Ambiente de Barbalha está sendo reorganizado e é importante que a AQUASIS tenha assento no Conselho.</t>
  </si>
  <si>
    <t>Várias capacitações tem sido feitas pela equipe da COGERH: Fontes do Caldas, Guaribas (Barbalha), Fonte do Céu, Fonte do Farias</t>
  </si>
  <si>
    <t>O grupo Assessor recomenda a implementação de centros de recepção de turistas para proximo ciclo de planejamento.</t>
  </si>
  <si>
    <t>Paulo Maier (APA Chapada do araripe/ICMBio)</t>
  </si>
  <si>
    <t>Aquasis, APA da Chapada do Araripe/ICMBio, FLONA do Araripe/ICMBio, Cogerh, Secretaria do Meio Ambiente de Barbalha, GeoPark Araripe.</t>
  </si>
  <si>
    <t>1.5</t>
  </si>
  <si>
    <t xml:space="preserve"> O CEMAVE deve articular com a DIBIO para dialogar com a CR6 para que o CAR seja obrigatório nas áreas de ocorrência da espécie.</t>
  </si>
  <si>
    <t>Três propriedades cadastradas, uma em Exu, uma no Crato e outra em Barbalha. Iniciada articulação com a SEMACE, SEMAC, SEMARH, EMATERCE. Em Missão Velha ainda não teve sucesso. A FLONA Araripe já iniciou o levantamento dos proprietários que fazem limite com esta UC.</t>
  </si>
  <si>
    <t>1.7. Realizar Audiência Pública para tratar do excessivo fracionamento ilegal do solo.</t>
  </si>
  <si>
    <t>1.10</t>
  </si>
  <si>
    <t xml:space="preserve"> Stephenson Ramalho (Secretaria de Meio Ambiente do Crato)</t>
  </si>
  <si>
    <t>1.11</t>
  </si>
  <si>
    <t>Fabiano de Cristo (Aquasis)</t>
  </si>
  <si>
    <t>Criada Câmara Técnica do Conselho de Meio Ambiente do Crato, a qual propôs a criação de uma UC Municipal na região da Nascente do Coqueiro (área de ocorrência do soldadinho-do-araripe).</t>
  </si>
  <si>
    <t>Revisão do diagnóstico da APA Chapada do Araripe em andamento com atividades do Conselho previstas até novembro de 2014. O processo deve ir para Brasília no máximo até fevereiro/2015</t>
  </si>
  <si>
    <t>José Renato Leite (RPPN Araçá)</t>
  </si>
  <si>
    <t>Weber Girão (Aquasis)</t>
  </si>
  <si>
    <t>1.18</t>
  </si>
  <si>
    <t>Claire Anne (COGERH)</t>
  </si>
  <si>
    <t>Comissões já criadas: Batateiras (Crato), Guaribas, Embiribeira, Céu e Farias (Barbalha). Outras Comissões encontram-se em andamento</t>
  </si>
  <si>
    <t>2.3</t>
  </si>
  <si>
    <t>2.4</t>
  </si>
  <si>
    <t>Recomenda-se a contratação de empresa para realizar o mapeamento e diagnóstico (há recursos de compensação ambiental da APA/Chapada do Araripe que podem viabilizar)</t>
  </si>
  <si>
    <t>Weber Girão e Prof. Basílio (IFCE)</t>
  </si>
  <si>
    <t>Um Projeto piloto implementado</t>
  </si>
  <si>
    <t>?</t>
  </si>
  <si>
    <t>2.10</t>
  </si>
  <si>
    <r>
      <t xml:space="preserve"> </t>
    </r>
    <r>
      <rPr>
        <sz val="11"/>
        <color theme="3" tint="0.39997558519241921"/>
        <rFont val="Calibri"/>
        <family val="2"/>
        <scheme val="minor"/>
      </rPr>
      <t>2.7.</t>
    </r>
    <r>
      <rPr>
        <sz val="11"/>
        <color theme="1"/>
        <rFont val="Calibri"/>
        <family val="2"/>
        <scheme val="minor"/>
      </rPr>
      <t xml:space="preserve"> Formular proposta de  pagamento pelos serviços ambientais relacionados à produção e conservação da água (projeto piloto)</t>
    </r>
  </si>
  <si>
    <t>RPPN Araçá em processo avançado de criação (falta apenas a portaria de criação). Já há outros proprietários interessados</t>
  </si>
  <si>
    <t>Paulo Maier (APA Chapada do Araripe)</t>
  </si>
  <si>
    <t>3.3</t>
  </si>
  <si>
    <t>AQUASIS, APA Araripe. Retirar Milene Gaiotti.</t>
  </si>
  <si>
    <t>3.9</t>
  </si>
  <si>
    <t>O questionário deverá ser aplicado ainda este ano. Já houve um trabalho feito em escola do Juazeiro que deverá fornecer subsídios para aperfeiçoar este estudo proposto.</t>
  </si>
  <si>
    <t>4.4</t>
  </si>
  <si>
    <t>4.8</t>
  </si>
  <si>
    <t>Ação considerada concluída durante monitoria de 2012. A criação da RPPN necessita de apoio da Prefeitura Municipal do Crato e do Banco do Nordeste.  A RPPN somente poderá ser criada com a definição da posse do terreno, atualmente cedida à MATRUNITA.</t>
  </si>
  <si>
    <t>Plano de Trabalho Integrado para 2014 com problemas de execução. Foram recebidas 12 Cartas de Adesão. Faltam receber as cartas de três Parques Municipais, a APA Estadual de Ingazeiras e a FLONA Negreiros. Foram recebidos 30 ofícios de aceite e faltam sete aceites para compor o Conselho do Mosaico. O PARNAM Riacho do Meio teve seu nome alterado conforme SNUC, faltando mudança de nome do PARECOM Timbaúbas e delimitação do PARNAM da Cachoeira de Missão Velha/Bioparque.</t>
  </si>
  <si>
    <t xml:space="preserve">Reprogramada para o final de 2015, pois algumas UCs ainda precisam de adequações. </t>
  </si>
  <si>
    <t>UCs envolvidas e retirar CPMA e IBDVAMA</t>
  </si>
  <si>
    <t>CONPAM</t>
  </si>
  <si>
    <t>Reunião realizada pela pela Câmaras Municipais, Prefeitos e Secretarias de Meio Ambiente em outubro/2014 iniciando discussões.</t>
  </si>
  <si>
    <t>Substituir o colaborador do CONPAM, por Maria Dias e Rosemary Feitosa. Substituir o membro da Secretaria de Agricultura do Crato por Enrile Pinheiro Teles. Acrescentar a SEMAC e os Sidicatos dos Trabalhadores Rurais dos três municípios.</t>
  </si>
  <si>
    <t>O CEMAVE deverá encaminhar comunicação oficial para o Diretor da DIMAN.</t>
  </si>
  <si>
    <t>O CEMAVE encaminhará comunicado oficial para a DIMAN.</t>
  </si>
  <si>
    <t>Persistem as dificuldade: equipe limitada, veículo em reparos e sobrecarga de atividades.</t>
  </si>
  <si>
    <t>Na próxima reunião do Comitê da Sub-Bacia do Salgado (18/09/2014) incluir na pauta a  votação para revisão do seu Plano de Gestão</t>
  </si>
  <si>
    <t>Há dois artigos publicados sobre este tema. Além disso existe um Doutorado em andamento na França sobre o assunto, com previsão de conclusão em 2015. Autores dos estudos (Jean-Pierre Peulvast e Fraçois Bétrad e Alexandra de Oliveira Magalhães)</t>
  </si>
  <si>
    <t>Retirar AGB e ACB</t>
  </si>
  <si>
    <t>Articular com a CGPEQ a liberação do recurso aprovado pela DIBIO (Diego Mendes).</t>
  </si>
  <si>
    <t>Foi publicado o Guia Aves da Chapada do Araripe; criado no wikiaves o perfil das UCs da região, para promover o turismo de observação de aves. Vários turistas tem visitado a região para conhecer o soldadinho-do-araripe</t>
  </si>
  <si>
    <t>Aquasis, APA da Chapada do Araripe/ICMBio, FLONA do Araripe/ICMBio, Cogerh, Secretaria do Meio Ambiente de Barbalha, GeoPark Araripe, CONPAM.</t>
  </si>
  <si>
    <t xml:space="preserve">Flávia Regina Domingos (APA da Chapada do Araripe/ICMBio), Weber Silva (Aquasis), Maria Dias e Rosemary Feitosa (CONPAM), Maria Prisce Pinheiro Henrique (SEMACE), Maria Elcileide  Nogueira Mendonça (EMATERCE), IDACE, Prefeituras Municipais do Crato, Barbalha e Missão Velha, Enrile Pinheiro Teles (Secretaria de Agricultura do Crato), SEMAC e os Sidicatos dos Trabalhadores Rurais dos três municípios. </t>
  </si>
  <si>
    <t>Samuel Portela (Associação Caatinga), APA da Chapada do Araripe/ICMBio, FLONA do Araripe/ICMBio, Comissões Gestoras das Fontes, Arajara Park, Weber Girão (Aquasis).</t>
  </si>
  <si>
    <t>Fabio Nunes (Aquasis), CONPAM, Prefeituras Municipais do Crato, Barbalha  e Missão Velha, ICMBio, Samuel Portela (Associação Caatinga).</t>
  </si>
  <si>
    <t>BirdLife, Cogerh, SPVS, Weber Girão e Prof. Basílio (IFCE)</t>
  </si>
  <si>
    <t>URCA - Departamento de Geografia.</t>
  </si>
  <si>
    <t>CEMAVE, BirdLife, AQUASIS, APA Araripe.</t>
  </si>
  <si>
    <t xml:space="preserve">Fábio Nunes e Milene Gaiotti, CEMAVE/ICMBio, Cogerh </t>
  </si>
  <si>
    <t>Fórum Araripense de Prevenção e Combate Desertificação, Aquasis, BirdLIfe, IFCE-Crato, BirdLife, GeoPark Araripe, ACB (Associação Cristã de Base), COGERH e Comitê de Bacias</t>
  </si>
  <si>
    <t>ACB, IFCE-Crato, BirdLife, Geopark Araripe, Weber, URCA, Flaviana Santos, COGERH e Comitê de Bacias</t>
  </si>
  <si>
    <t>Ação não concluída. Há uma decisão política do MMA e ICMBio de não reconhecer Mosaico, apesar de sua importância.</t>
  </si>
  <si>
    <t>A ação deve permanecer</t>
  </si>
  <si>
    <t>Aguardando criação de um Grupo de Trabalho, pelo Governo do Estado, para resolver a questão</t>
  </si>
  <si>
    <t>No Ceará o CAR está inscipiente</t>
  </si>
  <si>
    <t>Mudou a portaria do INCRA que regula a questão do fracionamento, exceto para Agricultura familiar</t>
  </si>
  <si>
    <t>A articulação foi feita, porém não resultaou até o momento na criação da UC. O IDACE já realizou os estudos fundiários.</t>
  </si>
  <si>
    <t>Vale a pena permanecer com a ação para o próximo ciclo. Os articuladores serão os mesmos.</t>
  </si>
  <si>
    <t>A Aquasis se compromete a escrever o capítulo sobre o soldadinho-do-araripe. A URCA já desenvolveu algumas pesquisas que atualizam a informação. Contudo, a prioridade do ICMBio é fazer Planos de Manejo para UC's que ainda não dispõem de planejamento..</t>
  </si>
  <si>
    <t>O proprietário tem conversado com proprietários, convidando-os para conhecer sua RPPN. Porém acredita que o programa oferece poucos insentivos (apenas a isenção do ITR e compensação de reserva Legal)</t>
  </si>
  <si>
    <t>Existem ações de combate e prevenção, mas falta o programa. Estabeler período proibitivo de fogo.</t>
  </si>
  <si>
    <t>Três comissões criadas: Céu, Guariba da Barbalha e a do Riacho do Meio. A da Batateiras já havia sido criada antes do PAN.</t>
  </si>
  <si>
    <t>A estratégia foi feita em todas as nove, mas resultou em quatro comissões</t>
  </si>
  <si>
    <t>Projeto da Guariba da Barbalha foi implementado, servindo como projeto modelo</t>
  </si>
  <si>
    <t>Projeto aprovado com financiamento da Fundação o Boticário. O produto deve ser obtido em 2016.</t>
  </si>
  <si>
    <t>Existem estudos em andamento.</t>
  </si>
  <si>
    <t>Monitoramento é bienal, sendo no Crato, em anos ímpares e em Barbalha e Missão Velha, nos anos pares</t>
  </si>
  <si>
    <t>Quatro projetos piloto implantados. Ação contínua.</t>
  </si>
  <si>
    <t>Existe um pesquisa de Doutorado em andamento (Milene Gaiotti), que vai ajudar bastante na AVP</t>
  </si>
  <si>
    <t>Duas populações localizadas no Planalto, porém o estudo propriamente dito deverá ser iniciado em 2016</t>
  </si>
  <si>
    <t>Cinco comunidades estudadas até o momento, sendo duas delas repetidas em 2015. Existe projeto aprovado, visando dar continuidade a esse estudo.</t>
  </si>
  <si>
    <t>Existe projeto aprovado visando dar continuidade a essa ação. Financiamento foi obtido a partir de edital específico para PAN</t>
  </si>
  <si>
    <t>Além do novo Centro de Visitantes, foi viabilizada uma exposição itinerante.</t>
  </si>
  <si>
    <t>Verônica Lima (FLONA do Araripe/ICMBio)</t>
  </si>
  <si>
    <t>Precisa melhorar o produto desta ação</t>
  </si>
  <si>
    <r>
      <rPr>
        <sz val="11"/>
        <rFont val="Calibri"/>
        <family val="2"/>
        <scheme val="minor"/>
      </rPr>
      <t xml:space="preserve"> 2.7. </t>
    </r>
    <r>
      <rPr>
        <sz val="11"/>
        <color theme="1"/>
        <rFont val="Calibri"/>
        <family val="2"/>
        <scheme val="minor"/>
      </rPr>
      <t>Formular proposta de  pagamento pelos serviços ambientais relacionados à produção e conservação da água (projeto piloto)</t>
    </r>
  </si>
</sst>
</file>

<file path=xl/styles.xml><?xml version="1.0" encoding="utf-8"?>
<styleSheet xmlns="http://schemas.openxmlformats.org/spreadsheetml/2006/main">
  <numFmts count="3">
    <numFmt numFmtId="8" formatCode="&quot;R$&quot;\ #,##0.00;[Red]\-&quot;R$&quot;\ #,##0.00"/>
    <numFmt numFmtId="164" formatCode="mmmm/yyyy"/>
    <numFmt numFmtId="165" formatCode="#,##0.0"/>
  </numFmts>
  <fonts count="35">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sz val="11"/>
      <color rgb="FFFF0000"/>
      <name val="Calibri"/>
      <family val="2"/>
      <scheme val="minor"/>
    </font>
    <font>
      <b/>
      <sz val="11"/>
      <color theme="1"/>
      <name val="Calibri"/>
      <family val="2"/>
      <scheme val="minor"/>
    </font>
    <font>
      <sz val="14"/>
      <name val="Calibri"/>
      <family val="2"/>
      <scheme val="minor"/>
    </font>
    <font>
      <b/>
      <sz val="12"/>
      <name val="Calibri"/>
      <family val="2"/>
      <scheme val="minor"/>
    </font>
    <font>
      <sz val="12"/>
      <color theme="1"/>
      <name val="Calibri"/>
      <family val="2"/>
      <scheme val="minor"/>
    </font>
    <font>
      <i/>
      <sz val="11"/>
      <color theme="1"/>
      <name val="Calibri"/>
      <family val="2"/>
      <scheme val="minor"/>
    </font>
    <font>
      <b/>
      <sz val="14"/>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b/>
      <sz val="12"/>
      <color theme="0"/>
      <name val="Calibri"/>
      <family val="2"/>
      <scheme val="minor"/>
    </font>
    <font>
      <sz val="11"/>
      <color rgb="FFC00000"/>
      <name val="Calibri"/>
      <family val="2"/>
      <scheme val="minor"/>
    </font>
    <font>
      <b/>
      <sz val="12"/>
      <color theme="1"/>
      <name val="Calibri"/>
      <family val="2"/>
      <scheme val="minor"/>
    </font>
    <font>
      <b/>
      <sz val="11"/>
      <color rgb="FFFF0000"/>
      <name val="Calibri"/>
      <family val="2"/>
      <scheme val="minor"/>
    </font>
    <font>
      <sz val="11"/>
      <name val="Calibri"/>
      <family val="2"/>
      <scheme val="minor"/>
    </font>
    <font>
      <i/>
      <sz val="11"/>
      <color rgb="FFFF0000"/>
      <name val="Calibri"/>
      <family val="2"/>
      <scheme val="minor"/>
    </font>
    <font>
      <i/>
      <sz val="11"/>
      <color indexed="8"/>
      <name val="Calibri"/>
      <family val="2"/>
    </font>
    <font>
      <sz val="11"/>
      <name val="Calibri"/>
      <family val="2"/>
    </font>
    <font>
      <b/>
      <sz val="11"/>
      <color indexed="8"/>
      <name val="Calibri"/>
      <family val="2"/>
    </font>
    <font>
      <b/>
      <sz val="11"/>
      <color rgb="FF00B050"/>
      <name val="Calibri"/>
      <family val="2"/>
      <scheme val="minor"/>
    </font>
    <font>
      <b/>
      <sz val="11"/>
      <color indexed="10"/>
      <name val="Calibri"/>
      <family val="2"/>
    </font>
    <font>
      <sz val="11"/>
      <color rgb="FF0070C0"/>
      <name val="Calibri"/>
      <family val="2"/>
      <scheme val="minor"/>
    </font>
    <font>
      <sz val="11"/>
      <color rgb="FF000000"/>
      <name val="Calibri"/>
      <family val="2"/>
    </font>
    <font>
      <sz val="11"/>
      <color rgb="FFFF0000"/>
      <name val="Calibri"/>
      <family val="2"/>
    </font>
    <font>
      <sz val="11"/>
      <color theme="3" tint="0.39997558519241921"/>
      <name val="Calibri"/>
      <family val="2"/>
      <scheme val="minor"/>
    </font>
    <font>
      <sz val="11"/>
      <color theme="3" tint="0.39997558519241921"/>
      <name val="Calibri"/>
      <family val="2"/>
    </font>
  </fonts>
  <fills count="24">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B15407"/>
        <bgColor indexed="64"/>
      </patternFill>
    </fill>
    <fill>
      <patternFill patternType="solid">
        <fgColor theme="0" tint="-4.9989318521683403E-2"/>
        <bgColor indexed="64"/>
      </patternFill>
    </fill>
    <fill>
      <patternFill patternType="solid">
        <fgColor theme="3"/>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99CC"/>
        <bgColor indexed="64"/>
      </patternFill>
    </fill>
    <fill>
      <patternFill patternType="solid">
        <fgColor theme="9" tint="0.59999389629810485"/>
        <bgColor indexed="64"/>
      </patternFill>
    </fill>
    <fill>
      <patternFill patternType="solid">
        <fgColor rgb="FFEBF1DE"/>
        <bgColor indexed="64"/>
      </patternFill>
    </fill>
  </fills>
  <borders count="40">
    <border>
      <left/>
      <right/>
      <top/>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hair">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hair">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style="double">
        <color indexed="64"/>
      </left>
      <right/>
      <top style="hair">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xf numFmtId="0" fontId="6" fillId="0" borderId="0" applyNumberFormat="0" applyFill="0" applyBorder="0" applyAlignment="0" applyProtection="0"/>
    <xf numFmtId="0" fontId="3" fillId="0" borderId="0"/>
    <xf numFmtId="9" fontId="3" fillId="0" borderId="0" applyFont="0" applyFill="0" applyBorder="0" applyAlignment="0" applyProtection="0"/>
  </cellStyleXfs>
  <cellXfs count="339">
    <xf numFmtId="0" fontId="0" fillId="0" borderId="0" xfId="0"/>
    <xf numFmtId="0" fontId="0" fillId="2" borderId="0" xfId="0" applyFill="1"/>
    <xf numFmtId="0" fontId="0" fillId="3" borderId="0" xfId="0" applyFill="1"/>
    <xf numFmtId="0" fontId="5" fillId="3" borderId="0" xfId="0" applyFont="1" applyFill="1"/>
    <xf numFmtId="0" fontId="0" fillId="4" borderId="0" xfId="0" applyFill="1"/>
    <xf numFmtId="0" fontId="0" fillId="2" borderId="1" xfId="0" applyFill="1" applyBorder="1"/>
    <xf numFmtId="0" fontId="0" fillId="2" borderId="0" xfId="0" applyFill="1" applyAlignment="1">
      <alignment vertical="center"/>
    </xf>
    <xf numFmtId="0" fontId="5" fillId="3" borderId="2" xfId="0" applyFont="1" applyFill="1" applyBorder="1" applyAlignment="1">
      <alignment vertical="center"/>
    </xf>
    <xf numFmtId="0" fontId="5" fillId="3" borderId="3" xfId="0" applyFont="1" applyFill="1" applyBorder="1" applyAlignment="1">
      <alignment vertical="center"/>
    </xf>
    <xf numFmtId="0" fontId="0" fillId="2" borderId="4" xfId="0" applyFill="1" applyBorder="1" applyAlignment="1"/>
    <xf numFmtId="0" fontId="0" fillId="2" borderId="2" xfId="0" applyFill="1" applyBorder="1" applyAlignment="1"/>
    <xf numFmtId="0" fontId="0" fillId="2" borderId="3" xfId="0" applyFill="1" applyBorder="1" applyAlignment="1"/>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0" fillId="2" borderId="5" xfId="0" applyFill="1" applyBorder="1"/>
    <xf numFmtId="0" fontId="0" fillId="2" borderId="6" xfId="0" applyFill="1" applyBorder="1"/>
    <xf numFmtId="0" fontId="0" fillId="3" borderId="0" xfId="0" applyFill="1" applyAlignment="1">
      <alignment wrapText="1"/>
    </xf>
    <xf numFmtId="0" fontId="0" fillId="4" borderId="0" xfId="0" applyFill="1" applyAlignment="1">
      <alignment wrapText="1"/>
    </xf>
    <xf numFmtId="0" fontId="0" fillId="2" borderId="0" xfId="0" applyFill="1" applyAlignment="1">
      <alignment wrapText="1"/>
    </xf>
    <xf numFmtId="0" fontId="10" fillId="5" borderId="7"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7" borderId="7" xfId="0" applyFont="1" applyFill="1" applyBorder="1" applyAlignment="1">
      <alignment horizontal="center" vertical="center" wrapText="1"/>
    </xf>
    <xf numFmtId="1" fontId="10" fillId="8" borderId="7" xfId="0" applyNumberFormat="1" applyFont="1" applyFill="1" applyBorder="1" applyAlignment="1">
      <alignment horizontal="center" vertical="center" wrapText="1"/>
    </xf>
    <xf numFmtId="0" fontId="10" fillId="9" borderId="7" xfId="0" applyFont="1" applyFill="1" applyBorder="1" applyAlignment="1">
      <alignment horizontal="center" vertical="center" wrapText="1"/>
    </xf>
    <xf numFmtId="0" fontId="11" fillId="10" borderId="8" xfId="0" applyFont="1" applyFill="1" applyBorder="1" applyAlignment="1">
      <alignment horizontal="center" vertical="center"/>
    </xf>
    <xf numFmtId="0" fontId="11" fillId="11" borderId="9"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1" fillId="2" borderId="6" xfId="0" applyFont="1" applyFill="1" applyBorder="1" applyAlignment="1">
      <alignment horizontal="center"/>
    </xf>
    <xf numFmtId="0" fontId="4" fillId="13" borderId="0" xfId="0" applyFont="1" applyFill="1"/>
    <xf numFmtId="0" fontId="0" fillId="13" borderId="0" xfId="0" applyFill="1"/>
    <xf numFmtId="0" fontId="0" fillId="6" borderId="10" xfId="0" applyFill="1" applyBorder="1"/>
    <xf numFmtId="0" fontId="0" fillId="7" borderId="10" xfId="0" applyFill="1" applyBorder="1"/>
    <xf numFmtId="0" fontId="0" fillId="8" borderId="10" xfId="0" applyFill="1" applyBorder="1"/>
    <xf numFmtId="0" fontId="0" fillId="9" borderId="11" xfId="0" applyFill="1" applyBorder="1"/>
    <xf numFmtId="0" fontId="5" fillId="14" borderId="12" xfId="0" applyFont="1" applyFill="1" applyBorder="1" applyAlignment="1">
      <alignment vertical="center" wrapText="1"/>
    </xf>
    <xf numFmtId="0" fontId="5" fillId="14" borderId="12" xfId="0" applyFont="1" applyFill="1" applyBorder="1" applyAlignment="1">
      <alignment horizontal="center" vertical="center" wrapText="1"/>
    </xf>
    <xf numFmtId="0" fontId="8" fillId="15" borderId="0" xfId="0" applyFont="1" applyFill="1" applyAlignment="1">
      <alignment horizontal="center" vertical="center"/>
    </xf>
    <xf numFmtId="0" fontId="0" fillId="5" borderId="10" xfId="0" applyFill="1" applyBorder="1"/>
    <xf numFmtId="0" fontId="0" fillId="16" borderId="13" xfId="0" applyFill="1" applyBorder="1"/>
    <xf numFmtId="0" fontId="0" fillId="5" borderId="14" xfId="0" applyFill="1" applyBorder="1"/>
    <xf numFmtId="0" fontId="0" fillId="6" borderId="14" xfId="0" applyFill="1" applyBorder="1"/>
    <xf numFmtId="0" fontId="0" fillId="7" borderId="14" xfId="0" applyFill="1" applyBorder="1"/>
    <xf numFmtId="0" fontId="0" fillId="8" borderId="14" xfId="0" applyFill="1" applyBorder="1"/>
    <xf numFmtId="0" fontId="0" fillId="9" borderId="15" xfId="0" applyFill="1" applyBorder="1"/>
    <xf numFmtId="0" fontId="12" fillId="17" borderId="16" xfId="0" applyFont="1" applyFill="1" applyBorder="1"/>
    <xf numFmtId="0" fontId="12" fillId="17" borderId="17" xfId="0" applyFont="1" applyFill="1" applyBorder="1"/>
    <xf numFmtId="0" fontId="12" fillId="17" borderId="18" xfId="0" applyFont="1" applyFill="1" applyBorder="1" applyAlignment="1">
      <alignment horizontal="center"/>
    </xf>
    <xf numFmtId="0" fontId="12" fillId="17" borderId="19" xfId="0" applyFont="1" applyFill="1" applyBorder="1" applyAlignment="1">
      <alignment horizontal="center"/>
    </xf>
    <xf numFmtId="0" fontId="12" fillId="17" borderId="20" xfId="0" applyFont="1" applyFill="1" applyBorder="1" applyAlignment="1">
      <alignment horizontal="center"/>
    </xf>
    <xf numFmtId="0" fontId="8" fillId="0" borderId="21" xfId="0" applyFont="1" applyBorder="1" applyAlignment="1">
      <alignment horizontal="center"/>
    </xf>
    <xf numFmtId="0" fontId="5" fillId="14" borderId="0" xfId="0" applyFont="1" applyFill="1" applyAlignment="1">
      <alignment horizontal="center" vertical="center" wrapText="1"/>
    </xf>
    <xf numFmtId="0" fontId="13" fillId="18" borderId="0" xfId="0" applyFont="1" applyFill="1" applyAlignment="1">
      <alignment vertical="center"/>
    </xf>
    <xf numFmtId="0" fontId="4" fillId="16" borderId="10" xfId="0" applyFont="1" applyFill="1" applyBorder="1"/>
    <xf numFmtId="0" fontId="12" fillId="17" borderId="20" xfId="0" applyFont="1" applyFill="1" applyBorder="1" applyAlignment="1">
      <alignment horizontal="left"/>
    </xf>
    <xf numFmtId="0" fontId="0" fillId="4" borderId="5" xfId="0" applyFill="1" applyBorder="1"/>
    <xf numFmtId="0" fontId="14" fillId="4" borderId="22" xfId="0" applyFont="1" applyFill="1" applyBorder="1" applyAlignment="1">
      <alignment horizontal="center" vertical="center"/>
    </xf>
    <xf numFmtId="0" fontId="15" fillId="4" borderId="0" xfId="0" applyFont="1" applyFill="1" applyAlignment="1">
      <alignment horizontal="left"/>
    </xf>
    <xf numFmtId="0" fontId="16" fillId="4" borderId="0" xfId="0" applyFont="1" applyFill="1" applyAlignment="1">
      <alignment horizontal="left"/>
    </xf>
    <xf numFmtId="0" fontId="3" fillId="4" borderId="0" xfId="2" applyFont="1" applyFill="1"/>
    <xf numFmtId="0" fontId="3" fillId="4" borderId="0" xfId="2" applyFont="1" applyFill="1" applyAlignment="1">
      <alignment wrapText="1"/>
    </xf>
    <xf numFmtId="0" fontId="17" fillId="4" borderId="0" xfId="0" applyFont="1" applyFill="1"/>
    <xf numFmtId="0" fontId="18" fillId="4" borderId="0" xfId="0" applyFont="1" applyFill="1"/>
    <xf numFmtId="0" fontId="6" fillId="4" borderId="0" xfId="1" applyFill="1"/>
    <xf numFmtId="0" fontId="19" fillId="19" borderId="4" xfId="0" applyFont="1" applyFill="1" applyBorder="1" applyAlignment="1">
      <alignment horizontal="center"/>
    </xf>
    <xf numFmtId="0" fontId="19" fillId="19" borderId="2" xfId="0" applyFont="1" applyFill="1" applyBorder="1" applyAlignment="1">
      <alignment horizontal="center"/>
    </xf>
    <xf numFmtId="0" fontId="19" fillId="19" borderId="3" xfId="0" applyFont="1" applyFill="1" applyBorder="1" applyAlignment="1">
      <alignment horizontal="center"/>
    </xf>
    <xf numFmtId="0" fontId="20" fillId="2" borderId="1" xfId="0" applyFont="1" applyFill="1" applyBorder="1" applyAlignment="1">
      <alignment horizontal="left"/>
    </xf>
    <xf numFmtId="0" fontId="0" fillId="2" borderId="6" xfId="0" applyFill="1" applyBorder="1" applyAlignment="1">
      <alignment horizontal="center" vertical="center"/>
    </xf>
    <xf numFmtId="0" fontId="19" fillId="19" borderId="4" xfId="0" applyFont="1" applyFill="1" applyBorder="1" applyAlignment="1">
      <alignment horizontal="center"/>
    </xf>
    <xf numFmtId="0" fontId="19" fillId="19" borderId="2" xfId="0" applyFont="1" applyFill="1" applyBorder="1" applyAlignment="1">
      <alignment horizontal="center"/>
    </xf>
    <xf numFmtId="0" fontId="19" fillId="19" borderId="3" xfId="0" applyFont="1" applyFill="1" applyBorder="1" applyAlignment="1">
      <alignment horizontal="center"/>
    </xf>
    <xf numFmtId="0" fontId="0" fillId="4" borderId="23" xfId="0" applyFill="1" applyBorder="1" applyAlignment="1">
      <alignment horizontal="center" vertical="center"/>
    </xf>
    <xf numFmtId="0" fontId="0" fillId="4" borderId="6" xfId="0" applyFill="1" applyBorder="1" applyAlignment="1">
      <alignment horizontal="center" vertical="center"/>
    </xf>
    <xf numFmtId="0" fontId="7" fillId="0" borderId="0" xfId="0" applyFont="1"/>
    <xf numFmtId="0" fontId="0" fillId="4" borderId="25" xfId="0" applyFill="1" applyBorder="1" applyAlignment="1">
      <alignment horizontal="center" vertical="center"/>
    </xf>
    <xf numFmtId="0" fontId="10" fillId="16" borderId="7" xfId="0" applyFont="1" applyFill="1" applyBorder="1" applyAlignment="1">
      <alignment horizontal="center" vertical="center" wrapText="1"/>
    </xf>
    <xf numFmtId="0" fontId="10" fillId="20" borderId="2" xfId="0" applyFont="1" applyFill="1" applyBorder="1" applyAlignment="1">
      <alignment horizontal="center"/>
    </xf>
    <xf numFmtId="0" fontId="0" fillId="0" borderId="0" xfId="0" applyAlignment="1">
      <alignment vertical="center"/>
    </xf>
    <xf numFmtId="0" fontId="5" fillId="15" borderId="26" xfId="0" applyFont="1" applyFill="1" applyBorder="1" applyAlignment="1">
      <alignment vertical="center"/>
    </xf>
    <xf numFmtId="0" fontId="5" fillId="15" borderId="26" xfId="0" applyFont="1" applyFill="1" applyBorder="1" applyAlignment="1">
      <alignment horizontal="center" vertical="center"/>
    </xf>
    <xf numFmtId="0" fontId="5" fillId="15" borderId="26" xfId="0" applyFont="1" applyFill="1" applyBorder="1" applyAlignment="1">
      <alignment horizontal="center" vertical="center" wrapText="1"/>
    </xf>
    <xf numFmtId="0" fontId="4" fillId="16" borderId="0" xfId="0" applyFont="1" applyFill="1"/>
    <xf numFmtId="0" fontId="5" fillId="14" borderId="12" xfId="0" applyFont="1" applyFill="1" applyBorder="1" applyAlignment="1">
      <alignment horizontal="center" vertical="center" wrapText="1"/>
    </xf>
    <xf numFmtId="0" fontId="10" fillId="20" borderId="2" xfId="0" applyFont="1" applyFill="1" applyBorder="1" applyAlignment="1">
      <alignment horizontal="center"/>
    </xf>
    <xf numFmtId="0" fontId="5" fillId="14" borderId="12" xfId="0" applyFont="1" applyFill="1" applyBorder="1" applyAlignment="1">
      <alignment horizontal="center" vertical="center" wrapText="1"/>
    </xf>
    <xf numFmtId="0" fontId="20" fillId="2" borderId="1" xfId="0" applyFont="1" applyFill="1" applyBorder="1" applyAlignment="1">
      <alignment horizontal="left"/>
    </xf>
    <xf numFmtId="0" fontId="0" fillId="21" borderId="11" xfId="0" applyFill="1" applyBorder="1"/>
    <xf numFmtId="0" fontId="21" fillId="21" borderId="8" xfId="0" applyFont="1" applyFill="1" applyBorder="1" applyAlignment="1">
      <alignment horizontal="center" vertical="center"/>
    </xf>
    <xf numFmtId="0" fontId="21" fillId="21" borderId="25" xfId="0" applyFont="1" applyFill="1" applyBorder="1" applyAlignment="1">
      <alignment horizontal="center" vertical="center"/>
    </xf>
    <xf numFmtId="0" fontId="11" fillId="0" borderId="18" xfId="0" applyFont="1" applyBorder="1" applyAlignment="1">
      <alignment horizontal="center"/>
    </xf>
    <xf numFmtId="9" fontId="11" fillId="0" borderId="18" xfId="3" applyFont="1" applyBorder="1" applyAlignment="1">
      <alignment horizontal="center"/>
    </xf>
    <xf numFmtId="0" fontId="11" fillId="0" borderId="27" xfId="0" applyFont="1" applyBorder="1" applyAlignment="1">
      <alignment horizontal="center"/>
    </xf>
    <xf numFmtId="9" fontId="11" fillId="0" borderId="27" xfId="3" applyFont="1" applyBorder="1" applyAlignment="1">
      <alignment horizontal="center"/>
    </xf>
    <xf numFmtId="0" fontId="11" fillId="0" borderId="19" xfId="0" applyFont="1" applyBorder="1" applyAlignment="1">
      <alignment horizontal="center"/>
    </xf>
    <xf numFmtId="9" fontId="11" fillId="0" borderId="19" xfId="3" applyFont="1" applyBorder="1" applyAlignment="1">
      <alignment horizontal="center"/>
    </xf>
    <xf numFmtId="9" fontId="0" fillId="0" borderId="26" xfId="0" applyNumberFormat="1" applyBorder="1" applyAlignment="1">
      <alignment horizontal="center"/>
    </xf>
    <xf numFmtId="0" fontId="5" fillId="14"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0" xfId="0" applyBorder="1"/>
    <xf numFmtId="0" fontId="4" fillId="16" borderId="26" xfId="0" applyFont="1" applyFill="1" applyBorder="1" applyAlignment="1">
      <alignment horizontal="center"/>
    </xf>
    <xf numFmtId="0" fontId="5" fillId="15" borderId="30" xfId="0" applyFont="1" applyFill="1" applyBorder="1" applyAlignment="1">
      <alignment horizontal="center" vertical="center" wrapText="1"/>
    </xf>
    <xf numFmtId="0" fontId="5" fillId="15" borderId="30" xfId="0" applyFont="1" applyFill="1" applyBorder="1" applyAlignment="1">
      <alignment horizontal="center" vertical="center"/>
    </xf>
    <xf numFmtId="0" fontId="23" fillId="2" borderId="6" xfId="0" applyFont="1" applyFill="1" applyBorder="1" applyAlignment="1">
      <alignment horizontal="left" vertical="center" wrapText="1"/>
    </xf>
    <xf numFmtId="0" fontId="23" fillId="2" borderId="5" xfId="0" applyFont="1" applyFill="1" applyBorder="1" applyAlignment="1">
      <alignment horizontal="left" vertical="center" wrapText="1"/>
    </xf>
    <xf numFmtId="17" fontId="24" fillId="2" borderId="6" xfId="0" applyNumberFormat="1" applyFont="1" applyFill="1" applyBorder="1" applyAlignment="1">
      <alignment horizontal="center" vertical="center" wrapText="1"/>
    </xf>
    <xf numFmtId="0" fontId="22" fillId="2" borderId="6" xfId="0" applyFont="1" applyFill="1" applyBorder="1" applyAlignment="1">
      <alignment vertical="center" wrapText="1"/>
    </xf>
    <xf numFmtId="0" fontId="0" fillId="2" borderId="6" xfId="0" applyFont="1" applyFill="1" applyBorder="1" applyAlignment="1">
      <alignment vertical="center" wrapText="1"/>
    </xf>
    <xf numFmtId="0" fontId="23" fillId="2" borderId="6" xfId="0" applyFont="1" applyFill="1" applyBorder="1" applyAlignment="1">
      <alignment vertical="center" wrapText="1"/>
    </xf>
    <xf numFmtId="0" fontId="8" fillId="2" borderId="6" xfId="0" applyFont="1" applyFill="1" applyBorder="1" applyAlignment="1">
      <alignment vertical="center" wrapText="1"/>
    </xf>
    <xf numFmtId="0" fontId="28" fillId="2" borderId="0" xfId="0" applyFont="1" applyFill="1" applyAlignment="1">
      <alignment vertical="center" wrapText="1"/>
    </xf>
    <xf numFmtId="0" fontId="23" fillId="2" borderId="5" xfId="0" applyFont="1" applyFill="1" applyBorder="1" applyAlignment="1">
      <alignment vertical="center" wrapText="1"/>
    </xf>
    <xf numFmtId="164" fontId="23" fillId="2" borderId="5" xfId="0" applyNumberFormat="1"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0" borderId="2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0" fillId="4" borderId="5" xfId="0" applyFill="1" applyBorder="1" applyAlignment="1">
      <alignment vertical="center" wrapText="1"/>
    </xf>
    <xf numFmtId="164" fontId="0" fillId="4" borderId="5" xfId="0" applyNumberFormat="1" applyFill="1" applyBorder="1" applyAlignment="1">
      <alignment horizontal="center" vertical="center" wrapText="1"/>
    </xf>
    <xf numFmtId="4" fontId="0" fillId="4" borderId="5" xfId="0" applyNumberFormat="1" applyFill="1" applyBorder="1" applyAlignment="1">
      <alignment horizontal="center" vertical="center" wrapText="1"/>
    </xf>
    <xf numFmtId="0" fontId="0" fillId="4" borderId="5" xfId="0" applyFill="1" applyBorder="1" applyAlignment="1">
      <alignment horizontal="center" vertical="center" wrapText="1"/>
    </xf>
    <xf numFmtId="0" fontId="0" fillId="0" borderId="5" xfId="0" applyFill="1" applyBorder="1" applyAlignment="1">
      <alignment horizontal="left" vertical="center" wrapText="1"/>
    </xf>
    <xf numFmtId="0" fontId="23" fillId="0" borderId="5" xfId="0" applyFont="1" applyFill="1" applyBorder="1" applyAlignment="1">
      <alignment horizontal="center" vertical="center" wrapText="1"/>
    </xf>
    <xf numFmtId="0" fontId="0" fillId="4" borderId="5" xfId="0" applyFill="1" applyBorder="1" applyAlignment="1">
      <alignment horizontal="left" vertical="center" wrapText="1"/>
    </xf>
    <xf numFmtId="17" fontId="0" fillId="4" borderId="5" xfId="0" applyNumberFormat="1" applyFill="1" applyBorder="1" applyAlignment="1">
      <alignment horizontal="center" vertical="center" wrapText="1"/>
    </xf>
    <xf numFmtId="0" fontId="23" fillId="0" borderId="5" xfId="0" applyFont="1" applyFill="1" applyBorder="1" applyAlignment="1">
      <alignment vertical="center" wrapText="1"/>
    </xf>
    <xf numFmtId="0" fontId="28" fillId="2" borderId="0" xfId="0" applyFont="1" applyFill="1" applyAlignment="1">
      <alignment vertical="center"/>
    </xf>
    <xf numFmtId="0" fontId="0" fillId="2" borderId="6" xfId="0" applyFont="1" applyFill="1" applyBorder="1" applyAlignment="1">
      <alignment horizontal="left" vertical="center" wrapText="1"/>
    </xf>
    <xf numFmtId="164" fontId="0" fillId="2" borderId="6" xfId="0" applyNumberFormat="1"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ont="1" applyFill="1" applyBorder="1"/>
    <xf numFmtId="0" fontId="0" fillId="2" borderId="6" xfId="0" applyFont="1" applyFill="1" applyBorder="1" applyAlignment="1">
      <alignment horizontal="center"/>
    </xf>
    <xf numFmtId="0" fontId="0" fillId="2" borderId="0" xfId="0" applyFont="1" applyFill="1"/>
    <xf numFmtId="0" fontId="0" fillId="2" borderId="5" xfId="0" applyFont="1" applyFill="1" applyBorder="1" applyAlignment="1">
      <alignment vertical="center" wrapText="1"/>
    </xf>
    <xf numFmtId="0" fontId="0" fillId="2" borderId="5" xfId="0" applyFont="1" applyFill="1" applyBorder="1"/>
    <xf numFmtId="4" fontId="0" fillId="2" borderId="6" xfId="0" applyNumberFormat="1" applyFont="1" applyFill="1" applyBorder="1" applyAlignment="1">
      <alignment horizontal="center" vertical="center" wrapText="1"/>
    </xf>
    <xf numFmtId="4" fontId="0" fillId="2" borderId="5" xfId="0" applyNumberFormat="1" applyFont="1" applyFill="1" applyBorder="1" applyAlignment="1">
      <alignment horizontal="center" vertical="center" wrapText="1"/>
    </xf>
    <xf numFmtId="0" fontId="0" fillId="2" borderId="0" xfId="0" applyFont="1" applyFill="1" applyAlignment="1">
      <alignment vertical="center" wrapText="1"/>
    </xf>
    <xf numFmtId="0" fontId="0" fillId="2" borderId="5" xfId="0" applyFont="1" applyFill="1" applyBorder="1" applyAlignment="1">
      <alignment horizontal="left" vertical="center" wrapText="1"/>
    </xf>
    <xf numFmtId="164" fontId="0" fillId="2" borderId="5" xfId="0" applyNumberFormat="1"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0" xfId="0" applyFont="1" applyFill="1" applyAlignment="1">
      <alignment wrapText="1"/>
    </xf>
    <xf numFmtId="0" fontId="8" fillId="21" borderId="8" xfId="0" applyFont="1" applyFill="1" applyBorder="1" applyAlignment="1">
      <alignment horizontal="center" vertical="center"/>
    </xf>
    <xf numFmtId="0" fontId="8" fillId="4" borderId="22" xfId="0" applyFont="1" applyFill="1" applyBorder="1" applyAlignment="1">
      <alignment horizontal="center" vertical="center"/>
    </xf>
    <xf numFmtId="0" fontId="8" fillId="21" borderId="25" xfId="0" applyFont="1" applyFill="1" applyBorder="1" applyAlignment="1">
      <alignment horizontal="center" vertical="center"/>
    </xf>
    <xf numFmtId="0" fontId="0" fillId="0" borderId="23" xfId="0" applyFont="1" applyFill="1" applyBorder="1" applyAlignment="1">
      <alignment horizontal="left" vertical="center" wrapText="1"/>
    </xf>
    <xf numFmtId="164" fontId="0" fillId="0" borderId="23" xfId="0" applyNumberFormat="1" applyFont="1" applyFill="1" applyBorder="1" applyAlignment="1">
      <alignment horizontal="center" vertical="center" wrapText="1"/>
    </xf>
    <xf numFmtId="4" fontId="0" fillId="0" borderId="23"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0" fontId="23" fillId="2" borderId="5" xfId="0" applyFont="1" applyFill="1" applyBorder="1" applyAlignment="1">
      <alignment wrapText="1"/>
    </xf>
    <xf numFmtId="0" fontId="0" fillId="2" borderId="6" xfId="0" applyFont="1" applyFill="1" applyBorder="1" applyAlignment="1">
      <alignment wrapText="1"/>
    </xf>
    <xf numFmtId="0" fontId="0" fillId="4" borderId="5"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0" fillId="3" borderId="0" xfId="0" applyFont="1" applyFill="1" applyAlignment="1">
      <alignment horizontal="left" vertical="center"/>
    </xf>
    <xf numFmtId="0" fontId="0" fillId="4" borderId="0" xfId="0" applyFont="1" applyFill="1" applyAlignment="1">
      <alignment horizontal="left" vertical="center"/>
    </xf>
    <xf numFmtId="0" fontId="0" fillId="2" borderId="1" xfId="0" applyFont="1" applyFill="1" applyBorder="1" applyAlignment="1">
      <alignment horizontal="left" vertical="center"/>
    </xf>
    <xf numFmtId="0" fontId="0" fillId="2" borderId="0" xfId="0" applyFont="1" applyFill="1" applyAlignment="1">
      <alignment horizontal="left" vertical="center"/>
    </xf>
    <xf numFmtId="0" fontId="0" fillId="2" borderId="5" xfId="0" applyFont="1" applyFill="1" applyBorder="1" applyAlignment="1">
      <alignment horizontal="left" vertical="center"/>
    </xf>
    <xf numFmtId="0" fontId="30" fillId="2" borderId="6" xfId="0" applyFont="1" applyFill="1" applyBorder="1" applyAlignment="1">
      <alignment horizontal="left" vertical="center" wrapText="1"/>
    </xf>
    <xf numFmtId="0" fontId="30" fillId="2" borderId="5" xfId="0" applyFont="1" applyFill="1" applyBorder="1" applyAlignment="1">
      <alignment horizontal="left" vertical="center"/>
    </xf>
    <xf numFmtId="0" fontId="30" fillId="2" borderId="5" xfId="0" applyFont="1" applyFill="1" applyBorder="1" applyAlignment="1">
      <alignment horizontal="left" vertical="center" wrapText="1"/>
    </xf>
    <xf numFmtId="0" fontId="23" fillId="4" borderId="5" xfId="0" applyFont="1" applyFill="1" applyBorder="1" applyAlignment="1">
      <alignment horizontal="center" vertical="center" wrapText="1"/>
    </xf>
    <xf numFmtId="0" fontId="11" fillId="12" borderId="23" xfId="0" applyFont="1" applyFill="1" applyBorder="1" applyAlignment="1">
      <alignment horizontal="center" vertical="center" wrapText="1"/>
    </xf>
    <xf numFmtId="0" fontId="0" fillId="0" borderId="0" xfId="0" applyFill="1"/>
    <xf numFmtId="0" fontId="0" fillId="0" borderId="29" xfId="0" applyFill="1" applyBorder="1" applyAlignment="1">
      <alignment horizontal="center"/>
    </xf>
    <xf numFmtId="0" fontId="9" fillId="2" borderId="2" xfId="0" applyFont="1" applyFill="1" applyBorder="1" applyAlignment="1">
      <alignment vertical="center"/>
    </xf>
    <xf numFmtId="0" fontId="9" fillId="2" borderId="3" xfId="0" applyFont="1" applyFill="1" applyBorder="1" applyAlignment="1">
      <alignment vertical="center"/>
    </xf>
    <xf numFmtId="164" fontId="23" fillId="2" borderId="6" xfId="0" applyNumberFormat="1" applyFont="1" applyFill="1" applyBorder="1" applyAlignment="1">
      <alignment horizontal="center" vertical="center" wrapText="1"/>
    </xf>
    <xf numFmtId="0" fontId="23" fillId="2" borderId="6" xfId="0" applyFont="1" applyFill="1" applyBorder="1" applyAlignment="1">
      <alignment horizontal="center" vertical="center" wrapText="1"/>
    </xf>
    <xf numFmtId="17" fontId="23" fillId="2" borderId="5" xfId="0" applyNumberFormat="1" applyFont="1" applyFill="1" applyBorder="1" applyAlignment="1">
      <alignment horizontal="left" vertical="center" wrapText="1"/>
    </xf>
    <xf numFmtId="4" fontId="23" fillId="2" borderId="6" xfId="0" applyNumberFormat="1" applyFont="1" applyFill="1" applyBorder="1" applyAlignment="1">
      <alignment horizontal="center" vertical="center" wrapText="1"/>
    </xf>
    <xf numFmtId="4" fontId="23" fillId="2" borderId="5" xfId="0" applyNumberFormat="1" applyFont="1" applyFill="1" applyBorder="1" applyAlignment="1">
      <alignment horizontal="center" vertical="center" wrapText="1"/>
    </xf>
    <xf numFmtId="165" fontId="23" fillId="2" borderId="5" xfId="0" applyNumberFormat="1" applyFont="1" applyFill="1" applyBorder="1" applyAlignment="1">
      <alignment horizontal="center" vertical="center" wrapText="1"/>
    </xf>
    <xf numFmtId="0" fontId="23" fillId="2" borderId="23" xfId="0" applyFont="1" applyFill="1" applyBorder="1" applyAlignment="1">
      <alignment horizontal="left" vertical="center" wrapText="1"/>
    </xf>
    <xf numFmtId="0" fontId="23" fillId="2" borderId="23" xfId="0" applyFont="1" applyFill="1" applyBorder="1" applyAlignment="1">
      <alignment horizontal="center" vertical="center" wrapText="1"/>
    </xf>
    <xf numFmtId="164" fontId="23" fillId="2" borderId="23" xfId="0" applyNumberFormat="1" applyFont="1" applyFill="1" applyBorder="1" applyAlignment="1">
      <alignment horizontal="center" vertical="center" wrapText="1"/>
    </xf>
    <xf numFmtId="0" fontId="23" fillId="2" borderId="0" xfId="0" applyFont="1" applyFill="1" applyAlignment="1">
      <alignment horizontal="center" vertical="center" wrapText="1"/>
    </xf>
    <xf numFmtId="4" fontId="23" fillId="2" borderId="23" xfId="0" applyNumberFormat="1" applyFont="1" applyFill="1" applyBorder="1" applyAlignment="1">
      <alignment horizontal="center" vertical="center" wrapText="1"/>
    </xf>
    <xf numFmtId="0" fontId="0" fillId="2" borderId="6" xfId="0" applyFill="1" applyBorder="1" applyAlignment="1">
      <alignment vertical="center" wrapText="1"/>
    </xf>
    <xf numFmtId="0" fontId="12" fillId="17" borderId="37" xfId="0" applyFont="1" applyFill="1" applyBorder="1"/>
    <xf numFmtId="0" fontId="8" fillId="0" borderId="16" xfId="0" applyFont="1" applyBorder="1" applyAlignment="1">
      <alignment horizontal="center"/>
    </xf>
    <xf numFmtId="0" fontId="0" fillId="2" borderId="5" xfId="0" applyFill="1" applyBorder="1" applyAlignment="1">
      <alignment vertical="center" wrapText="1"/>
    </xf>
    <xf numFmtId="0" fontId="0" fillId="4" borderId="25" xfId="0" applyFill="1" applyBorder="1" applyAlignment="1">
      <alignment horizontal="center" vertical="center" wrapText="1"/>
    </xf>
    <xf numFmtId="0" fontId="0" fillId="4" borderId="23" xfId="0" applyFill="1" applyBorder="1" applyAlignment="1">
      <alignment horizontal="center" vertical="center" wrapText="1"/>
    </xf>
    <xf numFmtId="0" fontId="0" fillId="2" borderId="5" xfId="0" applyFill="1" applyBorder="1" applyAlignment="1">
      <alignment vertical="center"/>
    </xf>
    <xf numFmtId="0" fontId="0" fillId="2" borderId="5" xfId="0" applyFill="1" applyBorder="1" applyAlignment="1">
      <alignment horizontal="center"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0" fillId="2" borderId="0" xfId="0" applyFill="1" applyAlignment="1">
      <alignment vertical="center" wrapText="1"/>
    </xf>
    <xf numFmtId="0" fontId="11" fillId="10"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1" fillId="21" borderId="8"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21" fillId="21" borderId="25" xfId="0" applyFont="1" applyFill="1" applyBorder="1" applyAlignment="1">
      <alignment horizontal="center" vertical="center" wrapText="1"/>
    </xf>
    <xf numFmtId="0" fontId="0" fillId="3" borderId="0" xfId="0" applyFill="1" applyAlignment="1">
      <alignment vertical="center" wrapText="1"/>
    </xf>
    <xf numFmtId="0" fontId="0" fillId="4" borderId="0" xfId="0" applyFill="1" applyAlignment="1">
      <alignment vertical="center" wrapText="1"/>
    </xf>
    <xf numFmtId="0" fontId="20" fillId="2" borderId="1" xfId="0" applyFont="1" applyFill="1" applyBorder="1" applyAlignment="1">
      <alignment horizontal="left" vertical="center" wrapText="1"/>
    </xf>
    <xf numFmtId="0" fontId="0" fillId="2" borderId="1"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4" fillId="16" borderId="0" xfId="0" applyFont="1" applyFill="1" applyAlignment="1">
      <alignment vertical="center" wrapText="1"/>
    </xf>
    <xf numFmtId="0" fontId="0" fillId="2" borderId="32" xfId="0" applyFont="1" applyFill="1" applyBorder="1" applyAlignment="1">
      <alignment horizontal="center" vertical="center" wrapText="1"/>
    </xf>
    <xf numFmtId="0" fontId="11" fillId="2" borderId="32" xfId="0" applyFont="1" applyFill="1" applyBorder="1" applyAlignment="1">
      <alignment horizontal="center" vertical="center" wrapText="1"/>
    </xf>
    <xf numFmtId="17" fontId="0" fillId="2" borderId="5" xfId="0" applyNumberFormat="1" applyFill="1" applyBorder="1" applyAlignment="1">
      <alignment vertical="center" wrapText="1"/>
    </xf>
    <xf numFmtId="0" fontId="7" fillId="2" borderId="5" xfId="0" applyFont="1" applyFill="1" applyBorder="1" applyAlignment="1">
      <alignment vertical="center" wrapText="1"/>
    </xf>
    <xf numFmtId="0" fontId="23" fillId="4" borderId="5" xfId="0" applyFont="1" applyFill="1" applyBorder="1" applyAlignment="1">
      <alignment vertical="top" wrapText="1"/>
    </xf>
    <xf numFmtId="0" fontId="0" fillId="4" borderId="6"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6" xfId="0" applyFill="1" applyBorder="1" applyAlignment="1">
      <alignment horizontal="center" vertical="center" wrapText="1"/>
    </xf>
    <xf numFmtId="8" fontId="0" fillId="4" borderId="5" xfId="0" applyNumberFormat="1" applyFill="1" applyBorder="1" applyAlignment="1">
      <alignment horizontal="center" vertical="center" wrapText="1"/>
    </xf>
    <xf numFmtId="0" fontId="23" fillId="4" borderId="5" xfId="0" applyFont="1" applyFill="1" applyBorder="1" applyAlignment="1">
      <alignment horizontal="left" vertical="center" wrapText="1"/>
    </xf>
    <xf numFmtId="4" fontId="23" fillId="4" borderId="5" xfId="0" applyNumberFormat="1" applyFont="1" applyFill="1" applyBorder="1" applyAlignment="1">
      <alignment horizontal="center" vertical="center" wrapText="1"/>
    </xf>
    <xf numFmtId="0" fontId="0" fillId="4" borderId="39" xfId="0" applyFill="1" applyBorder="1" applyAlignment="1">
      <alignment horizontal="center" vertical="center" wrapText="1"/>
    </xf>
    <xf numFmtId="0" fontId="0" fillId="2" borderId="0" xfId="0" applyFill="1" applyAlignment="1">
      <alignment horizontal="center" vertical="center" wrapText="1"/>
    </xf>
    <xf numFmtId="0" fontId="31" fillId="23" borderId="5" xfId="0" applyFont="1" applyFill="1" applyBorder="1" applyAlignment="1">
      <alignment horizontal="center" vertical="center" wrapText="1"/>
    </xf>
    <xf numFmtId="0" fontId="0" fillId="2" borderId="5" xfId="0" applyFill="1" applyBorder="1" applyAlignment="1">
      <alignment horizontal="center" vertical="center"/>
    </xf>
    <xf numFmtId="0" fontId="7" fillId="2" borderId="5" xfId="0" applyFont="1" applyFill="1" applyBorder="1" applyAlignment="1">
      <alignment horizontal="center" vertical="center" wrapText="1"/>
    </xf>
    <xf numFmtId="0" fontId="0" fillId="2" borderId="6" xfId="0" applyFill="1" applyBorder="1" applyAlignment="1">
      <alignment vertical="center"/>
    </xf>
    <xf numFmtId="0" fontId="0" fillId="2" borderId="6" xfId="0" applyFill="1" applyBorder="1" applyAlignment="1">
      <alignment horizontal="left" vertical="center" wrapText="1"/>
    </xf>
    <xf numFmtId="0" fontId="0" fillId="2" borderId="5" xfId="0" applyFill="1" applyBorder="1" applyAlignment="1">
      <alignment horizontal="left" vertical="center" wrapText="1"/>
    </xf>
    <xf numFmtId="0" fontId="0" fillId="2" borderId="33" xfId="0" applyFont="1" applyFill="1" applyBorder="1" applyAlignment="1">
      <alignment horizontal="left" vertical="center" wrapText="1"/>
    </xf>
    <xf numFmtId="0" fontId="0" fillId="2" borderId="33" xfId="0" applyFill="1" applyBorder="1" applyAlignment="1">
      <alignment horizontal="left" vertical="center" wrapText="1"/>
    </xf>
    <xf numFmtId="0" fontId="0" fillId="2" borderId="6" xfId="0" applyFill="1" applyBorder="1" applyAlignment="1">
      <alignment horizontal="left" vertical="center"/>
    </xf>
    <xf numFmtId="0" fontId="5" fillId="3" borderId="0" xfId="0" applyFont="1" applyFill="1" applyAlignment="1">
      <alignment vertical="center"/>
    </xf>
    <xf numFmtId="0" fontId="19" fillId="19" borderId="2" xfId="0" applyFont="1" applyFill="1" applyBorder="1" applyAlignment="1">
      <alignment horizontal="center" vertical="center"/>
    </xf>
    <xf numFmtId="0" fontId="19" fillId="19" borderId="3" xfId="0" applyFont="1" applyFill="1" applyBorder="1" applyAlignment="1">
      <alignment horizontal="center" vertical="center"/>
    </xf>
    <xf numFmtId="0" fontId="10" fillId="20" borderId="2" xfId="0" applyFont="1" applyFill="1" applyBorder="1" applyAlignment="1">
      <alignment horizontal="center" vertical="center"/>
    </xf>
    <xf numFmtId="0" fontId="19" fillId="19" borderId="4" xfId="0" applyFont="1" applyFill="1" applyBorder="1" applyAlignment="1">
      <alignment horizontal="left" vertical="center"/>
    </xf>
    <xf numFmtId="0" fontId="5" fillId="3" borderId="2" xfId="0" applyFont="1" applyFill="1" applyBorder="1" applyAlignment="1">
      <alignment horizontal="left" vertical="center"/>
    </xf>
    <xf numFmtId="0" fontId="20" fillId="2" borderId="1" xfId="0" applyFont="1" applyFill="1" applyBorder="1" applyAlignment="1">
      <alignment vertical="center"/>
    </xf>
    <xf numFmtId="0" fontId="0" fillId="4" borderId="0" xfId="0" applyFill="1" applyAlignment="1">
      <alignment horizontal="left" vertical="center" wrapText="1"/>
    </xf>
    <xf numFmtId="0" fontId="0" fillId="3" borderId="0" xfId="0" applyFill="1" applyAlignment="1">
      <alignment horizontal="center" vertical="center" wrapText="1"/>
    </xf>
    <xf numFmtId="0" fontId="0" fillId="4" borderId="0" xfId="0" applyFill="1" applyAlignment="1">
      <alignment horizontal="center" vertical="center" wrapText="1"/>
    </xf>
    <xf numFmtId="0" fontId="0" fillId="2" borderId="1" xfId="0" applyFill="1" applyBorder="1" applyAlignment="1">
      <alignment horizontal="center" vertical="center" wrapText="1"/>
    </xf>
    <xf numFmtId="17" fontId="0" fillId="2" borderId="6" xfId="0" applyNumberFormat="1" applyFill="1" applyBorder="1" applyAlignment="1">
      <alignment horizontal="center" vertical="center" wrapText="1"/>
    </xf>
    <xf numFmtId="17" fontId="0" fillId="2" borderId="5" xfId="0" applyNumberFormat="1" applyFill="1" applyBorder="1" applyAlignment="1">
      <alignment horizontal="center" vertical="center" wrapText="1"/>
    </xf>
    <xf numFmtId="0" fontId="7" fillId="4" borderId="5" xfId="0" applyFont="1" applyFill="1" applyBorder="1" applyAlignment="1">
      <alignment horizontal="center" vertical="center" wrapText="1"/>
    </xf>
    <xf numFmtId="0" fontId="30" fillId="2" borderId="38" xfId="0" applyFont="1" applyFill="1" applyBorder="1" applyAlignment="1">
      <alignment horizontal="left" vertical="center" wrapText="1"/>
    </xf>
    <xf numFmtId="0" fontId="30" fillId="2" borderId="33" xfId="0" applyFont="1" applyFill="1" applyBorder="1" applyAlignment="1">
      <alignment horizontal="left" vertical="center" wrapText="1"/>
    </xf>
    <xf numFmtId="14" fontId="0" fillId="2" borderId="2" xfId="0" applyNumberFormat="1" applyFill="1" applyBorder="1" applyAlignment="1"/>
    <xf numFmtId="0" fontId="0" fillId="2" borderId="6" xfId="0" applyFill="1" applyBorder="1" applyAlignment="1">
      <alignment vertical="top"/>
    </xf>
    <xf numFmtId="0" fontId="0" fillId="2" borderId="6" xfId="0" applyFill="1" applyBorder="1" applyAlignment="1">
      <alignment vertical="top" wrapText="1"/>
    </xf>
    <xf numFmtId="164" fontId="26" fillId="2" borderId="5" xfId="0" applyNumberFormat="1" applyFont="1" applyFill="1" applyBorder="1" applyAlignment="1">
      <alignment horizontal="center" vertical="center" wrapText="1"/>
    </xf>
    <xf numFmtId="16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6" xfId="0" applyFont="1" applyFill="1" applyBorder="1" applyAlignment="1">
      <alignment horizontal="left" vertical="center" wrapText="1"/>
    </xf>
    <xf numFmtId="0" fontId="26" fillId="2" borderId="5" xfId="0" applyFont="1" applyFill="1" applyBorder="1" applyAlignment="1">
      <alignment horizontal="center" vertical="center" wrapText="1"/>
    </xf>
    <xf numFmtId="4" fontId="26" fillId="2" borderId="5" xfId="0" applyNumberFormat="1" applyFont="1" applyFill="1" applyBorder="1" applyAlignment="1">
      <alignment horizontal="center" vertical="center" wrapText="1"/>
    </xf>
    <xf numFmtId="0" fontId="26" fillId="2" borderId="5" xfId="0" applyFont="1" applyFill="1" applyBorder="1" applyAlignment="1">
      <alignment vertical="center" wrapText="1"/>
    </xf>
    <xf numFmtId="0" fontId="26" fillId="2" borderId="5" xfId="0" applyFont="1" applyFill="1" applyBorder="1" applyAlignment="1">
      <alignment horizontal="left" vertical="center" wrapText="1"/>
    </xf>
    <xf numFmtId="40" fontId="26" fillId="2" borderId="5" xfId="0" applyNumberFormat="1" applyFont="1" applyFill="1" applyBorder="1" applyAlignment="1">
      <alignment horizontal="center" vertical="center" wrapText="1"/>
    </xf>
    <xf numFmtId="4" fontId="26" fillId="2" borderId="6" xfId="0" applyNumberFormat="1" applyFont="1" applyFill="1" applyBorder="1" applyAlignment="1">
      <alignment horizontal="center" vertical="center" wrapText="1"/>
    </xf>
    <xf numFmtId="0" fontId="26" fillId="2" borderId="6" xfId="0" applyFont="1" applyFill="1" applyBorder="1" applyAlignment="1">
      <alignment vertical="center" wrapText="1"/>
    </xf>
    <xf numFmtId="0" fontId="26" fillId="2" borderId="33" xfId="0" applyFont="1" applyFill="1" applyBorder="1" applyAlignment="1">
      <alignment horizontal="left" vertical="center" wrapText="1"/>
    </xf>
    <xf numFmtId="0" fontId="0" fillId="2" borderId="6" xfId="0" applyFill="1" applyBorder="1" applyAlignment="1">
      <alignment horizontal="justify" wrapText="1"/>
    </xf>
    <xf numFmtId="0" fontId="0" fillId="2" borderId="6" xfId="0" applyFill="1" applyBorder="1" applyAlignment="1">
      <alignment horizontal="justify" vertical="center" wrapText="1"/>
    </xf>
    <xf numFmtId="0" fontId="0" fillId="2" borderId="5" xfId="0" applyFill="1" applyBorder="1" applyAlignment="1">
      <alignment wrapText="1"/>
    </xf>
    <xf numFmtId="0" fontId="0" fillId="2" borderId="5" xfId="0" applyFill="1" applyBorder="1" applyAlignment="1">
      <alignment horizontal="justify" wrapText="1"/>
    </xf>
    <xf numFmtId="0" fontId="0" fillId="2" borderId="6" xfId="0" applyFill="1" applyBorder="1" applyAlignment="1">
      <alignment wrapText="1"/>
    </xf>
    <xf numFmtId="0" fontId="0" fillId="9" borderId="6" xfId="0" applyFill="1" applyBorder="1"/>
    <xf numFmtId="0" fontId="0" fillId="7" borderId="6" xfId="0" applyFill="1" applyBorder="1" applyAlignment="1">
      <alignment vertical="top"/>
    </xf>
    <xf numFmtId="0" fontId="11" fillId="2" borderId="6" xfId="0" applyFont="1" applyFill="1" applyBorder="1" applyAlignment="1">
      <alignment horizontal="center" vertical="top"/>
    </xf>
    <xf numFmtId="0" fontId="0" fillId="2" borderId="5" xfId="0" applyFill="1" applyBorder="1" applyAlignment="1">
      <alignment vertical="top"/>
    </xf>
    <xf numFmtId="0" fontId="0" fillId="2" borderId="5" xfId="0" applyFill="1" applyBorder="1" applyAlignment="1">
      <alignment vertical="top" wrapText="1"/>
    </xf>
    <xf numFmtId="0" fontId="0" fillId="6" borderId="6" xfId="0" applyFill="1" applyBorder="1"/>
    <xf numFmtId="0" fontId="0" fillId="2" borderId="5" xfId="0" applyFill="1" applyBorder="1" applyAlignment="1">
      <alignment horizontal="justify" vertical="center"/>
    </xf>
    <xf numFmtId="0" fontId="0" fillId="9" borderId="6" xfId="0" applyFill="1" applyBorder="1" applyAlignment="1">
      <alignment horizontal="justify"/>
    </xf>
    <xf numFmtId="0" fontId="0" fillId="4" borderId="6" xfId="0" applyFill="1" applyBorder="1"/>
    <xf numFmtId="0" fontId="0" fillId="8" borderId="6" xfId="0" applyFill="1" applyBorder="1"/>
    <xf numFmtId="0" fontId="0" fillId="8" borderId="6" xfId="0" applyFill="1" applyBorder="1" applyAlignment="1"/>
    <xf numFmtId="0" fontId="0" fillId="7" borderId="6" xfId="0" applyFill="1" applyBorder="1"/>
    <xf numFmtId="0" fontId="0" fillId="8" borderId="6" xfId="0" applyFill="1" applyBorder="1" applyAlignment="1">
      <alignment horizontal="center"/>
    </xf>
    <xf numFmtId="0" fontId="7" fillId="2" borderId="5" xfId="0" applyFont="1" applyFill="1" applyBorder="1" applyAlignment="1">
      <alignment vertical="top" wrapText="1"/>
    </xf>
    <xf numFmtId="0" fontId="0" fillId="2" borderId="5" xfId="0" applyFill="1" applyBorder="1" applyAlignment="1">
      <alignment horizontal="left" vertical="center"/>
    </xf>
    <xf numFmtId="17" fontId="0" fillId="2" borderId="5" xfId="0" applyNumberFormat="1" applyFill="1" applyBorder="1" applyAlignment="1">
      <alignment horizontal="center" vertical="center"/>
    </xf>
    <xf numFmtId="0" fontId="33" fillId="2" borderId="5" xfId="0" applyFont="1" applyFill="1" applyBorder="1" applyAlignment="1">
      <alignment vertical="center" wrapText="1"/>
    </xf>
    <xf numFmtId="0" fontId="11" fillId="2" borderId="9" xfId="0" applyFont="1" applyFill="1" applyBorder="1" applyAlignment="1">
      <alignment horizontal="center" vertical="center" wrapText="1"/>
    </xf>
    <xf numFmtId="0" fontId="34" fillId="2" borderId="33" xfId="0" applyFont="1" applyFill="1" applyBorder="1" applyAlignment="1">
      <alignment horizontal="left" vertical="center" wrapText="1"/>
    </xf>
    <xf numFmtId="0" fontId="32" fillId="2" borderId="5" xfId="0" applyFont="1" applyFill="1" applyBorder="1" applyAlignment="1">
      <alignment vertical="center" wrapText="1"/>
    </xf>
    <xf numFmtId="0" fontId="0" fillId="0" borderId="0" xfId="0" applyAlignment="1">
      <alignment horizontal="center" vertical="center" wrapText="1"/>
    </xf>
    <xf numFmtId="17" fontId="0" fillId="4" borderId="5" xfId="0" applyNumberFormat="1" applyFill="1" applyBorder="1" applyAlignment="1">
      <alignment horizontal="center" vertical="center"/>
    </xf>
    <xf numFmtId="0" fontId="0" fillId="4" borderId="5" xfId="0" applyFill="1" applyBorder="1" applyAlignment="1">
      <alignment horizontal="center" vertical="center"/>
    </xf>
    <xf numFmtId="0" fontId="33" fillId="2" borderId="6" xfId="0" applyFont="1" applyFill="1" applyBorder="1" applyAlignment="1">
      <alignment horizontal="left" vertical="center"/>
    </xf>
    <xf numFmtId="0" fontId="33" fillId="2" borderId="6" xfId="0" applyFont="1" applyFill="1" applyBorder="1"/>
    <xf numFmtId="17" fontId="0" fillId="2" borderId="6" xfId="0" applyNumberFormat="1" applyFill="1" applyBorder="1" applyAlignment="1">
      <alignment horizontal="center" vertical="center"/>
    </xf>
    <xf numFmtId="0" fontId="33" fillId="2" borderId="5" xfId="0" applyFont="1" applyFill="1" applyBorder="1" applyAlignment="1">
      <alignment horizontal="left" vertical="center"/>
    </xf>
    <xf numFmtId="17" fontId="26" fillId="2" borderId="5" xfId="0" applyNumberFormat="1" applyFont="1" applyFill="1" applyBorder="1" applyAlignment="1">
      <alignment horizontal="center" vertical="center" wrapText="1"/>
    </xf>
    <xf numFmtId="2" fontId="26" fillId="2" borderId="6" xfId="0" applyNumberFormat="1" applyFont="1" applyFill="1" applyBorder="1" applyAlignment="1">
      <alignment horizontal="center" vertical="center" wrapText="1"/>
    </xf>
    <xf numFmtId="14" fontId="0" fillId="2" borderId="4" xfId="0" applyNumberFormat="1" applyFill="1" applyBorder="1" applyAlignment="1"/>
    <xf numFmtId="0" fontId="7" fillId="2" borderId="6" xfId="0" applyFont="1" applyFill="1" applyBorder="1"/>
    <xf numFmtId="14" fontId="0" fillId="2" borderId="0" xfId="0" applyNumberFormat="1" applyFill="1" applyAlignment="1">
      <alignment wrapText="1"/>
    </xf>
    <xf numFmtId="17" fontId="26" fillId="2" borderId="6" xfId="0" applyNumberFormat="1" applyFont="1" applyFill="1" applyBorder="1" applyAlignment="1">
      <alignment horizontal="center" vertical="center" wrapText="1"/>
    </xf>
    <xf numFmtId="8" fontId="26" fillId="2" borderId="6" xfId="0" applyNumberFormat="1" applyFont="1" applyFill="1" applyBorder="1" applyAlignment="1">
      <alignment horizontal="center" vertical="center" wrapText="1"/>
    </xf>
    <xf numFmtId="17" fontId="0" fillId="2" borderId="5" xfId="0" applyNumberFormat="1" applyFill="1" applyBorder="1"/>
    <xf numFmtId="0" fontId="7" fillId="0" borderId="0" xfId="0" applyFont="1" applyAlignment="1">
      <alignment horizontal="left" vertical="top" wrapText="1"/>
    </xf>
    <xf numFmtId="0" fontId="10" fillId="20" borderId="4" xfId="0" applyFont="1" applyFill="1" applyBorder="1" applyAlignment="1">
      <alignment horizontal="center"/>
    </xf>
    <xf numFmtId="0" fontId="10" fillId="20" borderId="2" xfId="0" applyFont="1" applyFill="1" applyBorder="1" applyAlignment="1">
      <alignment horizontal="center"/>
    </xf>
    <xf numFmtId="0" fontId="10" fillId="20" borderId="3" xfId="0" applyFont="1" applyFill="1" applyBorder="1" applyAlignment="1">
      <alignment horizontal="center"/>
    </xf>
    <xf numFmtId="0" fontId="10" fillId="22" borderId="4" xfId="0" applyFont="1" applyFill="1" applyBorder="1" applyAlignment="1">
      <alignment horizontal="center"/>
    </xf>
    <xf numFmtId="0" fontId="10" fillId="22" borderId="2" xfId="0" applyFont="1" applyFill="1" applyBorder="1" applyAlignment="1">
      <alignment horizontal="center"/>
    </xf>
    <xf numFmtId="0" fontId="10" fillId="22" borderId="3" xfId="0" applyFont="1" applyFill="1" applyBorder="1" applyAlignment="1">
      <alignment horizontal="center"/>
    </xf>
    <xf numFmtId="0" fontId="0" fillId="4" borderId="25"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6" xfId="0" applyFill="1" applyBorder="1" applyAlignment="1">
      <alignment horizontal="center" vertical="center" wrapText="1"/>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xf numFmtId="0" fontId="0" fillId="2" borderId="25" xfId="0" applyFont="1" applyFill="1" applyBorder="1" applyAlignment="1">
      <alignment vertical="top" wrapText="1"/>
    </xf>
    <xf numFmtId="0" fontId="0" fillId="2" borderId="23" xfId="0" applyFont="1" applyFill="1" applyBorder="1" applyAlignment="1">
      <alignment vertical="top" wrapText="1"/>
    </xf>
    <xf numFmtId="0" fontId="0" fillId="2" borderId="6" xfId="0" applyFont="1" applyFill="1" applyBorder="1" applyAlignment="1">
      <alignment vertical="top" wrapText="1"/>
    </xf>
    <xf numFmtId="0" fontId="0" fillId="2" borderId="24" xfId="0" applyFont="1" applyFill="1" applyBorder="1" applyAlignment="1">
      <alignment vertical="top" wrapText="1"/>
    </xf>
    <xf numFmtId="0" fontId="5" fillId="14" borderId="12" xfId="0" applyFont="1" applyFill="1" applyBorder="1" applyAlignment="1">
      <alignment horizontal="center" vertical="center" wrapText="1"/>
    </xf>
    <xf numFmtId="0" fontId="5" fillId="14" borderId="31" xfId="0" applyFont="1" applyFill="1" applyBorder="1" applyAlignment="1">
      <alignment horizontal="center" vertical="center" wrapText="1"/>
    </xf>
    <xf numFmtId="0" fontId="20" fillId="2" borderId="1" xfId="0" applyFont="1" applyFill="1" applyBorder="1" applyAlignment="1">
      <alignment horizontal="left"/>
    </xf>
    <xf numFmtId="0" fontId="4" fillId="16" borderId="26" xfId="0" applyFont="1" applyFill="1" applyBorder="1" applyAlignment="1">
      <alignment horizontal="center"/>
    </xf>
    <xf numFmtId="0" fontId="7" fillId="0" borderId="32" xfId="0" applyFont="1" applyBorder="1" applyAlignment="1">
      <alignment horizontal="center" wrapText="1"/>
    </xf>
    <xf numFmtId="0" fontId="7" fillId="0" borderId="33" xfId="0" applyFont="1" applyBorder="1" applyAlignment="1">
      <alignment horizontal="center" wrapText="1"/>
    </xf>
    <xf numFmtId="0" fontId="22" fillId="0" borderId="34" xfId="0" applyFont="1" applyBorder="1" applyAlignment="1">
      <alignment horizontal="center"/>
    </xf>
    <xf numFmtId="0" fontId="22" fillId="0" borderId="35" xfId="0" applyFont="1" applyBorder="1" applyAlignment="1">
      <alignment horizontal="center"/>
    </xf>
    <xf numFmtId="0" fontId="9" fillId="2" borderId="3" xfId="0" applyFont="1" applyFill="1" applyBorder="1" applyAlignment="1">
      <alignment horizontal="center" vertical="top" wrapText="1"/>
    </xf>
    <xf numFmtId="0" fontId="0" fillId="2" borderId="24" xfId="0" applyFill="1" applyBorder="1" applyAlignment="1">
      <alignment horizontal="center" vertical="top" wrapText="1"/>
    </xf>
    <xf numFmtId="0" fontId="0" fillId="2" borderId="23" xfId="0" applyFill="1" applyBorder="1" applyAlignment="1">
      <alignment horizontal="center" vertical="top" wrapText="1"/>
    </xf>
    <xf numFmtId="0" fontId="0" fillId="2" borderId="6" xfId="0" applyFill="1" applyBorder="1" applyAlignment="1">
      <alignment horizontal="center" vertical="top"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10" fillId="20" borderId="3"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10" fillId="22" borderId="3" xfId="0" applyFont="1" applyFill="1" applyBorder="1" applyAlignment="1">
      <alignment horizontal="center" vertical="center"/>
    </xf>
    <xf numFmtId="0" fontId="9" fillId="2" borderId="4"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2" borderId="25" xfId="0" applyFill="1" applyBorder="1" applyAlignment="1">
      <alignment horizontal="center" vertical="top" wrapText="1"/>
    </xf>
    <xf numFmtId="0" fontId="5" fillId="14" borderId="3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2" xfId="0" applyFont="1" applyFill="1" applyBorder="1" applyAlignment="1">
      <alignment horizontal="left" vertical="center" wrapText="1"/>
    </xf>
    <xf numFmtId="0" fontId="0" fillId="4" borderId="25" xfId="0" applyFill="1" applyBorder="1" applyAlignment="1">
      <alignment horizontal="center" vertical="top" wrapText="1"/>
    </xf>
    <xf numFmtId="0" fontId="0" fillId="4" borderId="23" xfId="0" applyFill="1" applyBorder="1" applyAlignment="1">
      <alignment horizontal="center" vertical="top" wrapText="1"/>
    </xf>
    <xf numFmtId="0" fontId="0" fillId="4" borderId="6" xfId="0" applyFill="1" applyBorder="1" applyAlignment="1">
      <alignment horizontal="center" vertical="top" wrapText="1"/>
    </xf>
    <xf numFmtId="0" fontId="9" fillId="2" borderId="3" xfId="0" applyFont="1" applyFill="1" applyBorder="1" applyAlignment="1">
      <alignment horizontal="center" vertical="center" wrapText="1"/>
    </xf>
  </cellXfs>
  <cellStyles count="4">
    <cellStyle name="Hyperlink" xfId="1" builtinId="8"/>
    <cellStyle name="Normal" xfId="0" builtinId="0"/>
    <cellStyle name="Normal 2" xfId="2"/>
    <cellStyle name="Porcentagem" xfId="3" builtinId="5"/>
  </cellStyles>
  <dxfs count="14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rgb="FFFFC000"/>
      </font>
      <fill>
        <patternFill>
          <bgColor rgb="FFFFC000"/>
        </patternFill>
      </fill>
    </dxf>
    <dxf>
      <font>
        <color rgb="FFFF0000"/>
      </font>
      <fill>
        <patternFill>
          <bgColor rgb="FFFF0000"/>
        </patternFill>
      </fill>
    </dxf>
    <dxf>
      <font>
        <color rgb="FF92D050"/>
      </font>
      <fill>
        <patternFill patternType="solid">
          <fgColor rgb="FF92D050"/>
          <bgColor rgb="FF92D050"/>
        </patternFill>
      </fill>
    </dxf>
    <dxf>
      <font>
        <color rgb="FFFFC000"/>
      </font>
      <fill>
        <patternFill>
          <bgColor rgb="FFFFC000"/>
        </patternFill>
      </fill>
    </dxf>
    <dxf>
      <font>
        <color rgb="FF0070C0"/>
      </font>
      <fill>
        <patternFill>
          <bgColor rgb="FF0070C0"/>
        </patternFill>
      </fill>
    </dxf>
    <dxf>
      <font>
        <color theme="0" tint="-0.34998626667073579"/>
      </font>
      <fill>
        <patternFill>
          <bgColor theme="0" tint="-0.34998626667073579"/>
        </patternFill>
      </fill>
    </dxf>
    <dxf>
      <font>
        <color rgb="FFFF0000"/>
      </font>
      <fill>
        <patternFill>
          <bgColor rgb="FFFF0000"/>
        </patternFill>
      </fill>
    </dxf>
    <dxf>
      <font>
        <color rgb="FF92D050"/>
      </font>
      <fill>
        <patternFill patternType="solid">
          <fgColor rgb="FF92D050"/>
          <bgColor rgb="FF92D05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0070C0"/>
      </font>
      <fill>
        <patternFill>
          <bgColor rgb="FF0070C0"/>
        </patternFill>
      </fill>
    </dxf>
    <dxf>
      <font>
        <color rgb="FFFFC000"/>
      </font>
      <fill>
        <patternFill>
          <bgColor rgb="FFFFC000"/>
        </patternFill>
      </fill>
    </dxf>
    <dxf>
      <font>
        <color rgb="FFFF0000"/>
      </font>
      <fill>
        <patternFill>
          <bgColor rgb="FFFF0000"/>
        </patternFill>
      </fill>
    </dxf>
    <dxf>
      <font>
        <color rgb="FFFFC000"/>
      </font>
      <fill>
        <patternFill>
          <bgColor rgb="FFFFC000"/>
        </patternFill>
      </fill>
    </dxf>
    <dxf>
      <font>
        <color rgb="FFFFC000"/>
      </font>
      <fill>
        <patternFill>
          <bgColor rgb="FFFFC000"/>
        </patternFill>
      </fill>
    </dxf>
    <dxf>
      <font>
        <color rgb="FF92D050"/>
      </font>
      <fill>
        <patternFill patternType="solid">
          <fgColor rgb="FF92D050"/>
          <bgColor rgb="FF92D050"/>
        </patternFill>
      </fill>
    </dxf>
    <dxf>
      <font>
        <color rgb="FFFFC000"/>
      </font>
      <fill>
        <patternFill>
          <bgColor rgb="FFFFC000"/>
        </patternFill>
      </fill>
    </dxf>
    <dxf>
      <font>
        <color rgb="FFFFC000"/>
      </font>
      <fill>
        <patternFill>
          <bgColor rgb="FFFFC000"/>
        </patternFill>
      </fill>
    </dxf>
    <dxf>
      <font>
        <color rgb="FF0070C0"/>
      </font>
      <fill>
        <patternFill>
          <bgColor rgb="FF0070C0"/>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rgb="FFFF0000"/>
      </font>
      <fill>
        <patternFill>
          <bgColor rgb="FFFF0000"/>
        </patternFill>
      </fill>
    </dxf>
    <dxf>
      <font>
        <color rgb="FF92D050"/>
      </font>
      <fill>
        <patternFill patternType="solid">
          <fgColor rgb="FF92D050"/>
          <bgColor rgb="FF92D050"/>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dxf>
    <dxf>
      <font>
        <color theme="0"/>
      </font>
    </dxf>
    <dxf>
      <font>
        <color theme="0"/>
      </font>
    </dxf>
    <dxf>
      <font>
        <color theme="0"/>
      </font>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rgb="FFB15407"/>
      </font>
      <fill>
        <patternFill patternType="solid">
          <fgColor rgb="FFB15407"/>
          <bgColor rgb="FFB15407"/>
        </patternFill>
      </fill>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1</c:v>
                </c:pt>
                <c:pt idx="1">
                  <c:v>16</c:v>
                </c:pt>
                <c:pt idx="2">
                  <c:v>9</c:v>
                </c:pt>
                <c:pt idx="3">
                  <c:v>9</c:v>
                </c:pt>
                <c:pt idx="4">
                  <c:v>7</c:v>
                </c:pt>
              </c:numCache>
            </c:numRef>
          </c:val>
        </c:ser>
        <c:firstSliceAng val="0"/>
        <c:holeSize val="50"/>
      </c:doughnutChart>
      <c:spPr>
        <a:noFill/>
        <a:ln w="25400">
          <a:noFill/>
        </a:ln>
      </c:spPr>
    </c:plotArea>
    <c:legend>
      <c:legendPos val="r"/>
      <c:layout>
        <c:manualLayout>
          <c:xMode val="edge"/>
          <c:yMode val="edge"/>
          <c:x val="0.60026697997738532"/>
          <c:y val="0.25142534869091776"/>
          <c:w val="0.38831753779141154"/>
          <c:h val="0.61205792252828872"/>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64" footer="0.3149606200000006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- 4'!$B$16:$B$20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- 4'!$C$16:$C$20</c:f>
              <c:numCache>
                <c:formatCode>General</c:formatCode>
                <c:ptCount val="5"/>
                <c:pt idx="0">
                  <c:v>0</c:v>
                </c:pt>
                <c:pt idx="1">
                  <c:v>21</c:v>
                </c:pt>
                <c:pt idx="2">
                  <c:v>0</c:v>
                </c:pt>
                <c:pt idx="3">
                  <c:v>0</c:v>
                </c:pt>
                <c:pt idx="4">
                  <c:v>24</c:v>
                </c:pt>
              </c:numCache>
            </c:numRef>
          </c:val>
        </c:ser>
        <c:firstSliceAng val="0"/>
        <c:holeSize val="50"/>
      </c:doughnutChart>
      <c:spPr>
        <a:noFill/>
        <a:ln w="25400">
          <a:noFill/>
        </a:ln>
      </c:spPr>
    </c:plotArea>
    <c:legend>
      <c:legendPos val="r"/>
      <c:layout>
        <c:manualLayout>
          <c:xMode val="edge"/>
          <c:yMode val="edge"/>
          <c:x val="0.56378437957552818"/>
          <c:y val="0.26987564285091681"/>
          <c:w val="0.43321922683393377"/>
          <c:h val="0.57925090839968152"/>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8" footer="0.31496062000000108"/>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pt-BR"/>
  <c:chart>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- 4'!$B$16:$B$21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- 4'!$E$16:$E$21</c:f>
              <c:numCache>
                <c:formatCode>General</c:formatCode>
                <c:ptCount val="6"/>
                <c:pt idx="0">
                  <c:v>0</c:v>
                </c:pt>
                <c:pt idx="1">
                  <c:v>3</c:v>
                </c:pt>
                <c:pt idx="2">
                  <c:v>1</c:v>
                </c:pt>
                <c:pt idx="3">
                  <c:v>1</c:v>
                </c:pt>
                <c:pt idx="4">
                  <c:v>21</c:v>
                </c:pt>
                <c:pt idx="5">
                  <c:v>0</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18"/>
          <c:y val="0.25142543811550017"/>
          <c:w val="0.43321905335995692"/>
          <c:h val="0.74857456188449989"/>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8" footer="0.31496062000000108"/>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- 4'!$D$31:$D$40</c:f>
              <c:numCache>
                <c:formatCode>General</c:formatCode>
                <c:ptCount val="10"/>
                <c:pt idx="0">
                  <c:v>0</c:v>
                </c:pt>
                <c:pt idx="1">
                  <c:v>1</c:v>
                </c:pt>
                <c:pt idx="2">
                  <c:v>0</c:v>
                </c:pt>
                <c:pt idx="3">
                  <c:v>1</c:v>
                </c:pt>
                <c:pt idx="4">
                  <c:v>1</c:v>
                </c:pt>
                <c:pt idx="5">
                  <c:v>1</c:v>
                </c:pt>
                <c:pt idx="6">
                  <c:v>1</c:v>
                </c:pt>
                <c:pt idx="7">
                  <c:v>1</c:v>
                </c:pt>
                <c:pt idx="8">
                  <c:v>1</c:v>
                </c:pt>
                <c:pt idx="9">
                  <c:v>1</c:v>
                </c:pt>
              </c:numCache>
            </c:numRef>
          </c:val>
        </c:ser>
        <c:ser>
          <c:idx val="1"/>
          <c:order val="1"/>
          <c:spPr>
            <a:solidFill>
              <a:schemeClr val="bg1">
                <a:lumMod val="65000"/>
              </a:schemeClr>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- 4'!$E$31:$E$40</c:f>
              <c:numCache>
                <c:formatCode>General</c:formatCode>
                <c:ptCount val="10"/>
                <c:pt idx="0">
                  <c:v>0</c:v>
                </c:pt>
                <c:pt idx="1">
                  <c:v>0</c:v>
                </c:pt>
                <c:pt idx="2">
                  <c:v>0</c:v>
                </c:pt>
                <c:pt idx="3">
                  <c:v>1</c:v>
                </c:pt>
                <c:pt idx="4">
                  <c:v>1</c:v>
                </c:pt>
                <c:pt idx="5">
                  <c:v>1</c:v>
                </c:pt>
                <c:pt idx="6">
                  <c:v>1</c:v>
                </c:pt>
                <c:pt idx="7">
                  <c:v>1</c:v>
                </c:pt>
                <c:pt idx="8">
                  <c:v>1</c:v>
                </c:pt>
                <c:pt idx="9">
                  <c:v>1</c:v>
                </c:pt>
              </c:numCache>
            </c:numRef>
          </c:val>
        </c:ser>
        <c:ser>
          <c:idx val="2"/>
          <c:order val="2"/>
          <c:spPr>
            <a:solidFill>
              <a:srgbClr val="FF0000"/>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- 4'!$F$31:$F$40</c:f>
              <c:numCache>
                <c:formatCode>General</c:formatCode>
                <c:ptCount val="10"/>
                <c:pt idx="0">
                  <c:v>8</c:v>
                </c:pt>
                <c:pt idx="1">
                  <c:v>6</c:v>
                </c:pt>
                <c:pt idx="2">
                  <c:v>7</c:v>
                </c:pt>
                <c:pt idx="3">
                  <c:v>1</c:v>
                </c:pt>
                <c:pt idx="4">
                  <c:v>1</c:v>
                </c:pt>
                <c:pt idx="5">
                  <c:v>1</c:v>
                </c:pt>
                <c:pt idx="6">
                  <c:v>1</c:v>
                </c:pt>
                <c:pt idx="7">
                  <c:v>1</c:v>
                </c:pt>
                <c:pt idx="8">
                  <c:v>1</c:v>
                </c:pt>
                <c:pt idx="9">
                  <c:v>1</c:v>
                </c:pt>
              </c:numCache>
            </c:numRef>
          </c:val>
        </c:ser>
        <c:ser>
          <c:idx val="3"/>
          <c:order val="3"/>
          <c:spPr>
            <a:solidFill>
              <a:srgbClr val="FFC000"/>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- 4'!$G$31:$G$40</c:f>
              <c:numCache>
                <c:formatCode>General</c:formatCode>
                <c:ptCount val="10"/>
                <c:pt idx="0">
                  <c:v>0</c:v>
                </c:pt>
                <c:pt idx="1">
                  <c:v>0</c:v>
                </c:pt>
                <c:pt idx="2">
                  <c:v>0</c:v>
                </c:pt>
                <c:pt idx="3">
                  <c:v>1</c:v>
                </c:pt>
                <c:pt idx="4">
                  <c:v>1</c:v>
                </c:pt>
                <c:pt idx="5">
                  <c:v>1</c:v>
                </c:pt>
                <c:pt idx="6">
                  <c:v>1</c:v>
                </c:pt>
                <c:pt idx="7">
                  <c:v>1</c:v>
                </c:pt>
                <c:pt idx="8">
                  <c:v>1</c:v>
                </c:pt>
                <c:pt idx="9">
                  <c:v>1</c:v>
                </c:pt>
              </c:numCache>
            </c:numRef>
          </c:val>
        </c:ser>
        <c:ser>
          <c:idx val="4"/>
          <c:order val="4"/>
          <c:spPr>
            <a:solidFill>
              <a:srgbClr val="92D050"/>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- 4'!$H$31:$H$40</c:f>
              <c:numCache>
                <c:formatCode>General</c:formatCode>
                <c:ptCount val="10"/>
                <c:pt idx="0">
                  <c:v>0</c:v>
                </c:pt>
                <c:pt idx="1">
                  <c:v>0</c:v>
                </c:pt>
                <c:pt idx="2">
                  <c:v>0</c:v>
                </c:pt>
                <c:pt idx="3">
                  <c:v>1</c:v>
                </c:pt>
                <c:pt idx="4">
                  <c:v>1</c:v>
                </c:pt>
                <c:pt idx="5">
                  <c:v>1</c:v>
                </c:pt>
                <c:pt idx="6">
                  <c:v>1</c:v>
                </c:pt>
                <c:pt idx="7">
                  <c:v>1</c:v>
                </c:pt>
                <c:pt idx="8">
                  <c:v>1</c:v>
                </c:pt>
                <c:pt idx="9">
                  <c:v>1</c:v>
                </c:pt>
              </c:numCache>
            </c:numRef>
          </c:val>
        </c:ser>
        <c:ser>
          <c:idx val="5"/>
          <c:order val="5"/>
          <c:spPr>
            <a:solidFill>
              <a:srgbClr val="0070C0"/>
            </a:solidFill>
          </c:spPr>
          <c:cat>
            <c:strRef>
              <c:f>'Painel de Gestão - 4'!$B$31:$B$40</c:f>
              <c:strCache>
                <c:ptCount val="10"/>
                <c:pt idx="0">
                  <c:v>OBJETIVO 1</c:v>
                </c:pt>
                <c:pt idx="1">
                  <c:v>OBJETIVO 2</c:v>
                </c:pt>
                <c:pt idx="2">
                  <c:v>OBJETIVO 3</c:v>
                </c:pt>
                <c:pt idx="3">
                  <c:v>OBJETIVO 4</c:v>
                </c:pt>
                <c:pt idx="4">
                  <c:v>OBJETIVO 5</c:v>
                </c:pt>
                <c:pt idx="5">
                  <c:v>OBJETIVO 6</c:v>
                </c:pt>
                <c:pt idx="6">
                  <c:v>OBJETIVO 7</c:v>
                </c:pt>
                <c:pt idx="7">
                  <c:v>OBJETIVO 8</c:v>
                </c:pt>
                <c:pt idx="8">
                  <c:v>OBJETIVO 9</c:v>
                </c:pt>
                <c:pt idx="9">
                  <c:v>OBJETIVO 10</c:v>
                </c:pt>
              </c:strCache>
            </c:strRef>
          </c:cat>
          <c:val>
            <c:numRef>
              <c:f>'Painel de Gestão - 4'!$I$31:$I$40</c:f>
              <c:numCache>
                <c:formatCode>General</c:formatCode>
                <c:ptCount val="10"/>
                <c:pt idx="0">
                  <c:v>7</c:v>
                </c:pt>
                <c:pt idx="1">
                  <c:v>9</c:v>
                </c:pt>
                <c:pt idx="2">
                  <c:v>8</c:v>
                </c:pt>
                <c:pt idx="3">
                  <c:v>1</c:v>
                </c:pt>
                <c:pt idx="4">
                  <c:v>1</c:v>
                </c:pt>
                <c:pt idx="5">
                  <c:v>1</c:v>
                </c:pt>
                <c:pt idx="6">
                  <c:v>1</c:v>
                </c:pt>
                <c:pt idx="7">
                  <c:v>1</c:v>
                </c:pt>
                <c:pt idx="8">
                  <c:v>1</c:v>
                </c:pt>
                <c:pt idx="9">
                  <c:v>1</c:v>
                </c:pt>
              </c:numCache>
            </c:numRef>
          </c:val>
        </c:ser>
        <c:overlap val="100"/>
        <c:axId val="74705536"/>
        <c:axId val="74781056"/>
      </c:barChart>
      <c:catAx>
        <c:axId val="74705536"/>
        <c:scaling>
          <c:orientation val="maxMin"/>
        </c:scaling>
        <c:axPos val="l"/>
        <c:numFmt formatCode="g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4781056"/>
        <c:crosses val="autoZero"/>
        <c:auto val="1"/>
        <c:lblAlgn val="ctr"/>
        <c:lblOffset val="100"/>
      </c:catAx>
      <c:valAx>
        <c:axId val="74781056"/>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470553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108" footer="0.3149606200000010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5049678603010707E-2"/>
          <c:y val="0.20256122717551756"/>
          <c:w val="0.51671157141350621"/>
          <c:h val="0.5948775456489646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7</c:v>
                </c:pt>
                <c:pt idx="2">
                  <c:v>6</c:v>
                </c:pt>
                <c:pt idx="3">
                  <c:v>9</c:v>
                </c:pt>
                <c:pt idx="4">
                  <c:v>7</c:v>
                </c:pt>
                <c:pt idx="5">
                  <c:v>10</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18"/>
          <c:y val="0.25142534869091776"/>
          <c:w val="0.43321905335995692"/>
          <c:h val="0.74857465130908274"/>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64" footer="0.3149606200000006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- 1'!$D$31:$D$40</c:f>
              <c:numCache>
                <c:formatCode>General</c:formatCode>
                <c:ptCount val="10"/>
                <c:pt idx="0">
                  <c:v>3</c:v>
                </c:pt>
                <c:pt idx="1">
                  <c:v>5</c:v>
                </c:pt>
                <c:pt idx="2">
                  <c:v>2</c:v>
                </c:pt>
                <c:pt idx="3">
                  <c:v>2</c:v>
                </c:pt>
                <c:pt idx="4">
                  <c:v>1</c:v>
                </c:pt>
              </c:numCache>
            </c:numRef>
          </c:val>
        </c:ser>
        <c:ser>
          <c:idx val="1"/>
          <c:order val="1"/>
          <c:spPr>
            <a:solidFill>
              <a:schemeClr val="bg1">
                <a:lumMod val="65000"/>
              </a:schemeClr>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- 1'!$E$31:$E$40</c:f>
              <c:numCache>
                <c:formatCode>General</c:formatCode>
                <c:ptCount val="10"/>
                <c:pt idx="0">
                  <c:v>0</c:v>
                </c:pt>
                <c:pt idx="1">
                  <c:v>1</c:v>
                </c:pt>
                <c:pt idx="2">
                  <c:v>0</c:v>
                </c:pt>
                <c:pt idx="3">
                  <c:v>0</c:v>
                </c:pt>
                <c:pt idx="4">
                  <c:v>0</c:v>
                </c:pt>
              </c:numCache>
            </c:numRef>
          </c:val>
        </c:ser>
        <c:ser>
          <c:idx val="2"/>
          <c:order val="2"/>
          <c:spPr>
            <a:solidFill>
              <a:srgbClr val="FF0000"/>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- 1'!$F$31:$F$40</c:f>
              <c:numCache>
                <c:formatCode>General</c:formatCode>
                <c:ptCount val="10"/>
                <c:pt idx="0">
                  <c:v>4</c:v>
                </c:pt>
                <c:pt idx="1">
                  <c:v>3</c:v>
                </c:pt>
                <c:pt idx="2">
                  <c:v>3</c:v>
                </c:pt>
                <c:pt idx="3">
                  <c:v>4</c:v>
                </c:pt>
                <c:pt idx="4">
                  <c:v>2</c:v>
                </c:pt>
              </c:numCache>
            </c:numRef>
          </c:val>
        </c:ser>
        <c:ser>
          <c:idx val="3"/>
          <c:order val="3"/>
          <c:spPr>
            <a:solidFill>
              <a:srgbClr val="FFC000"/>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- 1'!$G$31:$G$40</c:f>
              <c:numCache>
                <c:formatCode>General</c:formatCode>
                <c:ptCount val="10"/>
                <c:pt idx="0">
                  <c:v>3</c:v>
                </c:pt>
                <c:pt idx="1">
                  <c:v>4</c:v>
                </c:pt>
                <c:pt idx="2">
                  <c:v>0</c:v>
                </c:pt>
                <c:pt idx="3">
                  <c:v>2</c:v>
                </c:pt>
                <c:pt idx="4">
                  <c:v>0</c:v>
                </c:pt>
              </c:numCache>
            </c:numRef>
          </c:val>
        </c:ser>
        <c:ser>
          <c:idx val="4"/>
          <c:order val="4"/>
          <c:spPr>
            <a:solidFill>
              <a:srgbClr val="92D050"/>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- 1'!$H$31:$H$40</c:f>
              <c:numCache>
                <c:formatCode>General</c:formatCode>
                <c:ptCount val="10"/>
                <c:pt idx="0">
                  <c:v>0</c:v>
                </c:pt>
                <c:pt idx="1">
                  <c:v>0</c:v>
                </c:pt>
                <c:pt idx="2">
                  <c:v>1</c:v>
                </c:pt>
                <c:pt idx="3">
                  <c:v>4</c:v>
                </c:pt>
                <c:pt idx="4">
                  <c:v>4</c:v>
                </c:pt>
              </c:numCache>
            </c:numRef>
          </c:val>
        </c:ser>
        <c:ser>
          <c:idx val="5"/>
          <c:order val="5"/>
          <c:spPr>
            <a:solidFill>
              <a:srgbClr val="0070C0"/>
            </a:solidFill>
          </c:spPr>
          <c:cat>
            <c:strRef>
              <c:f>'Painel de Gestão - 1'!$B$31:$B$40</c:f>
              <c:strCache>
                <c:ptCount val="5"/>
                <c:pt idx="0">
                  <c:v>OBJETIVO 1</c:v>
                </c:pt>
                <c:pt idx="1">
                  <c:v>OBJETIVO 2</c:v>
                </c:pt>
                <c:pt idx="2">
                  <c:v>OBJETIVO 3</c:v>
                </c:pt>
                <c:pt idx="3">
                  <c:v>OBJETIVO 4</c:v>
                </c:pt>
                <c:pt idx="4">
                  <c:v>OBJETIVO 5</c:v>
                </c:pt>
              </c:strCache>
            </c:strRef>
          </c:cat>
          <c:val>
            <c:numRef>
              <c:f>'Painel de Gestão - 1'!$I$31:$I$40</c:f>
              <c:numCache>
                <c:formatCode>General</c:formatCode>
                <c:ptCount val="10"/>
                <c:pt idx="0">
                  <c:v>3</c:v>
                </c:pt>
                <c:pt idx="1">
                  <c:v>4</c:v>
                </c:pt>
                <c:pt idx="2">
                  <c:v>0</c:v>
                </c:pt>
                <c:pt idx="3">
                  <c:v>0</c:v>
                </c:pt>
                <c:pt idx="4">
                  <c:v>0</c:v>
                </c:pt>
              </c:numCache>
            </c:numRef>
          </c:val>
        </c:ser>
        <c:overlap val="100"/>
        <c:axId val="70609920"/>
        <c:axId val="70624000"/>
      </c:barChart>
      <c:catAx>
        <c:axId val="70609920"/>
        <c:scaling>
          <c:orientation val="maxMin"/>
        </c:scaling>
        <c:axPos val="l"/>
        <c:numFmt formatCode="g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0624000"/>
        <c:crosses val="autoZero"/>
        <c:auto val="1"/>
        <c:lblAlgn val="ctr"/>
        <c:lblOffset val="100"/>
      </c:catAx>
      <c:valAx>
        <c:axId val="70624000"/>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0609920"/>
        <c:crosses val="autoZero"/>
        <c:crossBetween val="between"/>
        <c:majorUnit val="1"/>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64" footer="0.3149606200000006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3.9040021142728205E-2"/>
          <c:y val="0.15648340532916924"/>
          <c:w val="0.52411183637013325"/>
          <c:h val="0.68703318934166135"/>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8</c:v>
                </c:pt>
                <c:pt idx="2">
                  <c:v>5</c:v>
                </c:pt>
                <c:pt idx="3">
                  <c:v>18</c:v>
                </c:pt>
                <c:pt idx="4">
                  <c:v>8</c:v>
                </c:pt>
              </c:numCache>
            </c:numRef>
          </c:val>
        </c:ser>
        <c:firstSliceAng val="0"/>
        <c:holeSize val="50"/>
      </c:doughnutChart>
      <c:spPr>
        <a:noFill/>
        <a:ln w="25400">
          <a:noFill/>
        </a:ln>
      </c:spPr>
    </c:plotArea>
    <c:legend>
      <c:legendPos val="r"/>
      <c:layout>
        <c:manualLayout>
          <c:xMode val="edge"/>
          <c:yMode val="edge"/>
          <c:x val="0.55536522977000757"/>
          <c:y val="0.25142548848060658"/>
          <c:w val="0.43321922683393377"/>
          <c:h val="0.57925109361329863"/>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86" footer="0.3149606200000008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5049667371712968E-2"/>
          <c:y val="0.20350417390463066"/>
          <c:w val="0.51671169190174027"/>
          <c:h val="0.6003488126552781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7</c:v>
                </c:pt>
                <c:pt idx="2">
                  <c:v>5</c:v>
                </c:pt>
                <c:pt idx="3">
                  <c:v>17</c:v>
                </c:pt>
                <c:pt idx="4">
                  <c:v>8</c:v>
                </c:pt>
                <c:pt idx="5">
                  <c:v>8</c:v>
                </c:pt>
              </c:numCache>
            </c:numRef>
          </c:val>
        </c:ser>
        <c:firstSliceAng val="0"/>
        <c:holeSize val="50"/>
      </c:doughnutChart>
      <c:spPr>
        <a:noFill/>
        <a:ln w="25400">
          <a:noFill/>
        </a:ln>
      </c:spPr>
    </c:plotArea>
    <c:legend>
      <c:legendPos val="r"/>
      <c:legendEntry>
        <c:idx val="0"/>
        <c:delete val="1"/>
      </c:legendEntry>
      <c:layout>
        <c:manualLayout>
          <c:xMode val="edge"/>
          <c:yMode val="edge"/>
          <c:x val="0.56175966042522218"/>
          <c:y val="0.25142548848060658"/>
          <c:w val="0.43321905335995692"/>
          <c:h val="0.6161403917349767"/>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no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86" footer="0.3149606200000008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- 2'!$B$31:$B$34</c:f>
              <c:strCache>
                <c:ptCount val="4"/>
                <c:pt idx="0">
                  <c:v>OBJETIVO 1</c:v>
                </c:pt>
                <c:pt idx="1">
                  <c:v>OBJETIVO 2</c:v>
                </c:pt>
                <c:pt idx="2">
                  <c:v>OBJETIVO 3</c:v>
                </c:pt>
                <c:pt idx="3">
                  <c:v>OBJETIVO 4</c:v>
                </c:pt>
              </c:strCache>
            </c:strRef>
          </c:cat>
          <c:val>
            <c:numRef>
              <c:f>'Painel de Gestão - 2'!$D$31:$D$34</c:f>
              <c:numCache>
                <c:formatCode>General</c:formatCode>
                <c:ptCount val="4"/>
                <c:pt idx="0">
                  <c:v>1</c:v>
                </c:pt>
                <c:pt idx="1">
                  <c:v>0</c:v>
                </c:pt>
                <c:pt idx="2">
                  <c:v>1</c:v>
                </c:pt>
                <c:pt idx="3">
                  <c:v>0</c:v>
                </c:pt>
              </c:numCache>
            </c:numRef>
          </c:val>
        </c:ser>
        <c:ser>
          <c:idx val="1"/>
          <c:order val="1"/>
          <c:spPr>
            <a:solidFill>
              <a:schemeClr val="bg1">
                <a:lumMod val="65000"/>
              </a:schemeClr>
            </a:solidFill>
          </c:spPr>
          <c:cat>
            <c:strRef>
              <c:f>'Painel de Gestão - 2'!$B$31:$B$34</c:f>
              <c:strCache>
                <c:ptCount val="4"/>
                <c:pt idx="0">
                  <c:v>OBJETIVO 1</c:v>
                </c:pt>
                <c:pt idx="1">
                  <c:v>OBJETIVO 2</c:v>
                </c:pt>
                <c:pt idx="2">
                  <c:v>OBJETIVO 3</c:v>
                </c:pt>
                <c:pt idx="3">
                  <c:v>OBJETIVO 4</c:v>
                </c:pt>
              </c:strCache>
            </c:strRef>
          </c:cat>
          <c:val>
            <c:numRef>
              <c:f>'Painel de Gestão - 2'!$E$31:$E$34</c:f>
              <c:numCache>
                <c:formatCode>General</c:formatCode>
                <c:ptCount val="4"/>
                <c:pt idx="0">
                  <c:v>0</c:v>
                </c:pt>
                <c:pt idx="1">
                  <c:v>0</c:v>
                </c:pt>
                <c:pt idx="2">
                  <c:v>0</c:v>
                </c:pt>
                <c:pt idx="3">
                  <c:v>0</c:v>
                </c:pt>
              </c:numCache>
            </c:numRef>
          </c:val>
        </c:ser>
        <c:ser>
          <c:idx val="2"/>
          <c:order val="2"/>
          <c:spPr>
            <a:solidFill>
              <a:srgbClr val="FF0000"/>
            </a:solidFill>
          </c:spPr>
          <c:cat>
            <c:strRef>
              <c:f>'Painel de Gestão - 2'!$B$31:$B$34</c:f>
              <c:strCache>
                <c:ptCount val="4"/>
                <c:pt idx="0">
                  <c:v>OBJETIVO 1</c:v>
                </c:pt>
                <c:pt idx="1">
                  <c:v>OBJETIVO 2</c:v>
                </c:pt>
                <c:pt idx="2">
                  <c:v>OBJETIVO 3</c:v>
                </c:pt>
                <c:pt idx="3">
                  <c:v>OBJETIVO 4</c:v>
                </c:pt>
              </c:strCache>
            </c:strRef>
          </c:cat>
          <c:val>
            <c:numRef>
              <c:f>'Painel de Gestão - 2'!$F$31:$F$34</c:f>
              <c:numCache>
                <c:formatCode>General</c:formatCode>
                <c:ptCount val="4"/>
                <c:pt idx="0">
                  <c:v>5</c:v>
                </c:pt>
                <c:pt idx="1">
                  <c:v>0</c:v>
                </c:pt>
                <c:pt idx="2">
                  <c:v>2</c:v>
                </c:pt>
                <c:pt idx="3">
                  <c:v>1</c:v>
                </c:pt>
              </c:numCache>
            </c:numRef>
          </c:val>
        </c:ser>
        <c:ser>
          <c:idx val="3"/>
          <c:order val="3"/>
          <c:spPr>
            <a:solidFill>
              <a:srgbClr val="FFC000"/>
            </a:solidFill>
          </c:spPr>
          <c:cat>
            <c:strRef>
              <c:f>'Painel de Gestão - 2'!$B$31:$B$34</c:f>
              <c:strCache>
                <c:ptCount val="4"/>
                <c:pt idx="0">
                  <c:v>OBJETIVO 1</c:v>
                </c:pt>
                <c:pt idx="1">
                  <c:v>OBJETIVO 2</c:v>
                </c:pt>
                <c:pt idx="2">
                  <c:v>OBJETIVO 3</c:v>
                </c:pt>
                <c:pt idx="3">
                  <c:v>OBJETIVO 4</c:v>
                </c:pt>
              </c:strCache>
            </c:strRef>
          </c:cat>
          <c:val>
            <c:numRef>
              <c:f>'Painel de Gestão - 2'!$G$31:$G$34</c:f>
              <c:numCache>
                <c:formatCode>General</c:formatCode>
                <c:ptCount val="4"/>
                <c:pt idx="0">
                  <c:v>2</c:v>
                </c:pt>
                <c:pt idx="1">
                  <c:v>2</c:v>
                </c:pt>
                <c:pt idx="2">
                  <c:v>0</c:v>
                </c:pt>
                <c:pt idx="3">
                  <c:v>1</c:v>
                </c:pt>
              </c:numCache>
            </c:numRef>
          </c:val>
        </c:ser>
        <c:ser>
          <c:idx val="4"/>
          <c:order val="4"/>
          <c:spPr>
            <a:solidFill>
              <a:srgbClr val="92D050"/>
            </a:solidFill>
          </c:spPr>
          <c:cat>
            <c:strRef>
              <c:f>'Painel de Gestão - 2'!$B$31:$B$34</c:f>
              <c:strCache>
                <c:ptCount val="4"/>
                <c:pt idx="0">
                  <c:v>OBJETIVO 1</c:v>
                </c:pt>
                <c:pt idx="1">
                  <c:v>OBJETIVO 2</c:v>
                </c:pt>
                <c:pt idx="2">
                  <c:v>OBJETIVO 3</c:v>
                </c:pt>
                <c:pt idx="3">
                  <c:v>OBJETIVO 4</c:v>
                </c:pt>
              </c:strCache>
            </c:strRef>
          </c:cat>
          <c:val>
            <c:numRef>
              <c:f>'Painel de Gestão - 2'!$H$31:$H$34</c:f>
              <c:numCache>
                <c:formatCode>General</c:formatCode>
                <c:ptCount val="4"/>
                <c:pt idx="0">
                  <c:v>4</c:v>
                </c:pt>
                <c:pt idx="1">
                  <c:v>4</c:v>
                </c:pt>
                <c:pt idx="2">
                  <c:v>6</c:v>
                </c:pt>
                <c:pt idx="3">
                  <c:v>4</c:v>
                </c:pt>
              </c:numCache>
            </c:numRef>
          </c:val>
        </c:ser>
        <c:ser>
          <c:idx val="5"/>
          <c:order val="5"/>
          <c:spPr>
            <a:solidFill>
              <a:srgbClr val="0070C0"/>
            </a:solidFill>
          </c:spPr>
          <c:cat>
            <c:strRef>
              <c:f>'Painel de Gestão - 2'!$B$31:$B$34</c:f>
              <c:strCache>
                <c:ptCount val="4"/>
                <c:pt idx="0">
                  <c:v>OBJETIVO 1</c:v>
                </c:pt>
                <c:pt idx="1">
                  <c:v>OBJETIVO 2</c:v>
                </c:pt>
                <c:pt idx="2">
                  <c:v>OBJETIVO 3</c:v>
                </c:pt>
                <c:pt idx="3">
                  <c:v>OBJETIVO 4</c:v>
                </c:pt>
              </c:strCache>
            </c:strRef>
          </c:cat>
          <c:val>
            <c:numRef>
              <c:f>'Painel de Gestão - 2'!$I$31:$I$34</c:f>
              <c:numCache>
                <c:formatCode>General</c:formatCode>
                <c:ptCount val="4"/>
                <c:pt idx="0">
                  <c:v>5</c:v>
                </c:pt>
                <c:pt idx="1">
                  <c:v>2</c:v>
                </c:pt>
                <c:pt idx="2">
                  <c:v>1</c:v>
                </c:pt>
                <c:pt idx="3">
                  <c:v>0</c:v>
                </c:pt>
              </c:numCache>
            </c:numRef>
          </c:val>
        </c:ser>
        <c:overlap val="100"/>
        <c:axId val="70934528"/>
        <c:axId val="70936064"/>
      </c:barChart>
      <c:catAx>
        <c:axId val="70934528"/>
        <c:scaling>
          <c:orientation val="maxMin"/>
        </c:scaling>
        <c:axPos val="l"/>
        <c:numFmt formatCode="g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0936064"/>
        <c:crosses val="autoZero"/>
        <c:auto val="1"/>
        <c:lblAlgn val="ctr"/>
        <c:lblOffset val="100"/>
      </c:catAx>
      <c:valAx>
        <c:axId val="70936064"/>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0934528"/>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86" footer="0.3149606200000008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4.5049667371712968E-2"/>
          <c:y val="0.20350417390463066"/>
          <c:w val="0.51671169190174027"/>
          <c:h val="0.6003488126552781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0"/>
              <c:delete val="1"/>
            </c:dLbl>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3"/>
              <c:tx>
                <c:rich>
                  <a:bodyPr/>
                  <a:lstStyle/>
                  <a:p>
                    <a:r>
                      <a:rPr lang="pt-BR"/>
                      <a:t>56%</a:t>
                    </a:r>
                  </a:p>
                </c:rich>
              </c:tx>
              <c:showPercent val="1"/>
            </c:dLbl>
            <c:dLbl>
              <c:idx val="4"/>
              <c:tx>
                <c:rich>
                  <a:bodyPr/>
                  <a:lstStyle/>
                  <a:p>
                    <a:r>
                      <a:rPr lang="pt-BR"/>
                      <a:t>18%</a:t>
                    </a:r>
                  </a:p>
                </c:rich>
              </c:tx>
              <c:showPercent val="1"/>
            </c:dLbl>
            <c:dLbl>
              <c:idx val="5"/>
              <c:delete val="1"/>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- 3'!$C$16:$C$21</c:f>
              <c:numCache>
                <c:formatCode>General</c:formatCode>
                <c:ptCount val="6"/>
                <c:pt idx="0">
                  <c:v>0</c:v>
                </c:pt>
                <c:pt idx="1">
                  <c:v>3</c:v>
                </c:pt>
                <c:pt idx="2">
                  <c:v>9</c:v>
                </c:pt>
                <c:pt idx="3">
                  <c:v>25</c:v>
                </c:pt>
                <c:pt idx="4">
                  <c:v>8</c:v>
                </c:pt>
              </c:numCache>
            </c:numRef>
          </c:val>
        </c:ser>
        <c:firstSliceAng val="0"/>
        <c:holeSize val="50"/>
      </c:doughnutChart>
      <c:spPr>
        <a:noFill/>
        <a:ln w="25400">
          <a:noFill/>
        </a:ln>
      </c:spPr>
    </c:plotArea>
    <c:legend>
      <c:legendPos val="r"/>
      <c:legendEntry>
        <c:idx val="0"/>
        <c:delete val="1"/>
      </c:legendEntry>
      <c:layout>
        <c:manualLayout>
          <c:xMode val="edge"/>
          <c:yMode val="edge"/>
          <c:x val="0.56175972553344644"/>
          <c:y val="0.36511750671264798"/>
          <c:w val="0.43321905335995692"/>
          <c:h val="0.6161403917349767"/>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solidFill>
        <a:schemeClr val="bg1">
          <a:lumMod val="50000"/>
        </a:schemeClr>
      </a:solid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86" footer="0.3149606200000008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pt-BR"/>
  <c:chart>
    <c:plotArea>
      <c:layout>
        <c:manualLayout>
          <c:layoutTarget val="inner"/>
          <c:xMode val="edge"/>
          <c:yMode val="edge"/>
          <c:x val="1.3206035756457355E-2"/>
          <c:y val="0.20991500309486377"/>
          <c:w val="0.49837404838336441"/>
          <c:h val="0.59455417257276877"/>
        </c:manualLayout>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0"/>
              <c:delete val="1"/>
            </c:dLbl>
            <c:dLbl>
              <c:idx val="2"/>
              <c:spPr>
                <a:noFill/>
              </c:spPr>
              <c:txPr>
                <a:bodyPr/>
                <a:lstStyle/>
                <a:p>
                  <a:pPr>
                    <a:defRPr sz="1000" b="1" i="0" u="none" strike="noStrike" baseline="0">
                      <a:solidFill>
                        <a:srgbClr val="FFFFFF"/>
                      </a:solidFill>
                      <a:latin typeface="Calibri"/>
                      <a:ea typeface="Calibri"/>
                      <a:cs typeface="Calibri"/>
                    </a:defRPr>
                  </a:pPr>
                  <a:endParaRPr lang="pt-BR"/>
                </a:p>
              </c:txPr>
            </c:dLbl>
            <c:dLbl>
              <c:idx val="5"/>
              <c:layout>
                <c:manualLayout>
                  <c:x val="0"/>
                  <c:y val="-2.9339858949205631E-2"/>
                </c:manualLayout>
              </c:layout>
              <c:showPercent val="1"/>
            </c:dLbl>
            <c:dLbl>
              <c:idx val="6"/>
              <c:spPr/>
              <c:txPr>
                <a:bodyPr/>
                <a:lstStyle/>
                <a:p>
                  <a:pPr>
                    <a:defRPr sz="1000" b="1" i="0" u="none" strike="noStrike" baseline="0">
                      <a:solidFill>
                        <a:srgbClr val="000000"/>
                      </a:solidFill>
                      <a:latin typeface="Calibri"/>
                      <a:ea typeface="Calibri"/>
                      <a:cs typeface="Calibri"/>
                    </a:defRPr>
                  </a:pPr>
                  <a:endParaRPr lang="pt-BR"/>
                </a:p>
              </c:txPr>
            </c:dLbl>
            <c:txPr>
              <a:bodyPr/>
              <a:lstStyle/>
              <a:p>
                <a:pPr>
                  <a:defRPr sz="1000" b="1" i="0" u="none" strike="noStrike" baseline="0">
                    <a:solidFill>
                      <a:srgbClr val="FFFFFF"/>
                    </a:solidFill>
                    <a:latin typeface="Calibri"/>
                    <a:ea typeface="Calibri"/>
                    <a:cs typeface="Calibri"/>
                  </a:defRPr>
                </a:pPr>
                <a:endParaRPr lang="pt-BR"/>
              </a:p>
            </c:txPr>
            <c:showPercent val="1"/>
          </c:dLbls>
          <c:cat>
            <c:strRef>
              <c:f>'Painel de Gestão - 3'!$B$16:$B$21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- 3'!$E$16:$E$21</c:f>
              <c:numCache>
                <c:formatCode>General</c:formatCode>
                <c:ptCount val="6"/>
                <c:pt idx="0">
                  <c:v>0</c:v>
                </c:pt>
                <c:pt idx="1">
                  <c:v>3</c:v>
                </c:pt>
                <c:pt idx="2">
                  <c:v>9</c:v>
                </c:pt>
                <c:pt idx="3">
                  <c:v>24</c:v>
                </c:pt>
                <c:pt idx="4">
                  <c:v>8</c:v>
                </c:pt>
                <c:pt idx="5">
                  <c:v>1</c:v>
                </c:pt>
              </c:numCache>
            </c:numRef>
          </c:val>
        </c:ser>
        <c:firstSliceAng val="0"/>
        <c:holeSize val="50"/>
      </c:doughnutChart>
      <c:spPr>
        <a:noFill/>
        <a:ln w="25400">
          <a:noFill/>
        </a:ln>
      </c:spPr>
    </c:plotArea>
    <c:legend>
      <c:legendPos val="r"/>
      <c:legendEntry>
        <c:idx val="0"/>
        <c:delete val="1"/>
      </c:legendEntry>
      <c:layout>
        <c:manualLayout>
          <c:xMode val="edge"/>
          <c:yMode val="edge"/>
          <c:x val="0.56175969714411211"/>
          <c:y val="0.47797634991836707"/>
          <c:w val="0.43321905335995692"/>
          <c:h val="0.45729484565039979"/>
        </c:manualLayout>
      </c:layout>
      <c:txPr>
        <a:bodyPr/>
        <a:lstStyle/>
        <a:p>
          <a:pPr>
            <a:defRPr sz="920" b="0" i="0" u="none" strike="noStrike" baseline="0">
              <a:solidFill>
                <a:srgbClr val="000000"/>
              </a:solidFill>
              <a:latin typeface="Calibri"/>
              <a:ea typeface="Calibri"/>
              <a:cs typeface="Calibri"/>
            </a:defRPr>
          </a:pPr>
          <a:endParaRPr lang="pt-BR"/>
        </a:p>
      </c:txPr>
    </c:legend>
    <c:plotVisOnly val="1"/>
    <c:dispBlanksAs val="zero"/>
  </c:chart>
  <c:spPr>
    <a:solidFill>
      <a:schemeClr val="bg1"/>
    </a:solidFill>
    <a:ln>
      <a:solidFill>
        <a:schemeClr val="bg1">
          <a:lumMod val="50000"/>
        </a:schemeClr>
      </a:solidFill>
    </a:ln>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- 3'!$B$31:$B$34</c:f>
              <c:strCache>
                <c:ptCount val="4"/>
                <c:pt idx="0">
                  <c:v>OBJETIVO 1</c:v>
                </c:pt>
                <c:pt idx="1">
                  <c:v>OBJETIVO 2</c:v>
                </c:pt>
                <c:pt idx="2">
                  <c:v>OBJETIVO 3</c:v>
                </c:pt>
                <c:pt idx="3">
                  <c:v>OBJETIVO 4</c:v>
                </c:pt>
              </c:strCache>
            </c:strRef>
          </c:cat>
          <c:val>
            <c:numRef>
              <c:f>'Painel de Gestão - 3'!$D$31:$D$34</c:f>
              <c:numCache>
                <c:formatCode>General</c:formatCode>
                <c:ptCount val="4"/>
                <c:pt idx="0">
                  <c:v>0</c:v>
                </c:pt>
                <c:pt idx="1">
                  <c:v>1</c:v>
                </c:pt>
                <c:pt idx="2">
                  <c:v>0</c:v>
                </c:pt>
                <c:pt idx="3">
                  <c:v>0</c:v>
                </c:pt>
              </c:numCache>
            </c:numRef>
          </c:val>
        </c:ser>
        <c:ser>
          <c:idx val="1"/>
          <c:order val="1"/>
          <c:spPr>
            <a:solidFill>
              <a:schemeClr val="bg1">
                <a:lumMod val="65000"/>
              </a:schemeClr>
            </a:solidFill>
          </c:spPr>
          <c:cat>
            <c:strRef>
              <c:f>'Painel de Gestão - 3'!$B$31:$B$34</c:f>
              <c:strCache>
                <c:ptCount val="4"/>
                <c:pt idx="0">
                  <c:v>OBJETIVO 1</c:v>
                </c:pt>
                <c:pt idx="1">
                  <c:v>OBJETIVO 2</c:v>
                </c:pt>
                <c:pt idx="2">
                  <c:v>OBJETIVO 3</c:v>
                </c:pt>
                <c:pt idx="3">
                  <c:v>OBJETIVO 4</c:v>
                </c:pt>
              </c:strCache>
            </c:strRef>
          </c:cat>
          <c:val>
            <c:numRef>
              <c:f>'Painel de Gestão - 3'!$E$31:$E$34</c:f>
              <c:numCache>
                <c:formatCode>General</c:formatCode>
                <c:ptCount val="4"/>
                <c:pt idx="0">
                  <c:v>0</c:v>
                </c:pt>
                <c:pt idx="1">
                  <c:v>0</c:v>
                </c:pt>
                <c:pt idx="2">
                  <c:v>0</c:v>
                </c:pt>
                <c:pt idx="3">
                  <c:v>0</c:v>
                </c:pt>
              </c:numCache>
            </c:numRef>
          </c:val>
        </c:ser>
        <c:ser>
          <c:idx val="2"/>
          <c:order val="2"/>
          <c:spPr>
            <a:solidFill>
              <a:srgbClr val="FF0000"/>
            </a:solidFill>
          </c:spPr>
          <c:cat>
            <c:strRef>
              <c:f>'Painel de Gestão - 3'!$B$31:$B$34</c:f>
              <c:strCache>
                <c:ptCount val="4"/>
                <c:pt idx="0">
                  <c:v>OBJETIVO 1</c:v>
                </c:pt>
                <c:pt idx="1">
                  <c:v>OBJETIVO 2</c:v>
                </c:pt>
                <c:pt idx="2">
                  <c:v>OBJETIVO 3</c:v>
                </c:pt>
                <c:pt idx="3">
                  <c:v>OBJETIVO 4</c:v>
                </c:pt>
              </c:strCache>
            </c:strRef>
          </c:cat>
          <c:val>
            <c:numRef>
              <c:f>'Painel de Gestão - 3'!$F$31:$F$34</c:f>
              <c:numCache>
                <c:formatCode>General</c:formatCode>
                <c:ptCount val="4"/>
                <c:pt idx="0">
                  <c:v>3</c:v>
                </c:pt>
                <c:pt idx="1">
                  <c:v>0</c:v>
                </c:pt>
                <c:pt idx="2">
                  <c:v>0</c:v>
                </c:pt>
                <c:pt idx="3">
                  <c:v>0</c:v>
                </c:pt>
              </c:numCache>
            </c:numRef>
          </c:val>
        </c:ser>
        <c:ser>
          <c:idx val="3"/>
          <c:order val="3"/>
          <c:spPr>
            <a:solidFill>
              <a:srgbClr val="FFC000"/>
            </a:solidFill>
          </c:spPr>
          <c:cat>
            <c:strRef>
              <c:f>'Painel de Gestão - 3'!$B$31:$B$34</c:f>
              <c:strCache>
                <c:ptCount val="4"/>
                <c:pt idx="0">
                  <c:v>OBJETIVO 1</c:v>
                </c:pt>
                <c:pt idx="1">
                  <c:v>OBJETIVO 2</c:v>
                </c:pt>
                <c:pt idx="2">
                  <c:v>OBJETIVO 3</c:v>
                </c:pt>
                <c:pt idx="3">
                  <c:v>OBJETIVO 4</c:v>
                </c:pt>
              </c:strCache>
            </c:strRef>
          </c:cat>
          <c:val>
            <c:numRef>
              <c:f>'Painel de Gestão - 3'!$G$31:$G$34</c:f>
              <c:numCache>
                <c:formatCode>General</c:formatCode>
                <c:ptCount val="4"/>
                <c:pt idx="0">
                  <c:v>4</c:v>
                </c:pt>
                <c:pt idx="1">
                  <c:v>3</c:v>
                </c:pt>
                <c:pt idx="2">
                  <c:v>2</c:v>
                </c:pt>
                <c:pt idx="3">
                  <c:v>0</c:v>
                </c:pt>
              </c:numCache>
            </c:numRef>
          </c:val>
        </c:ser>
        <c:ser>
          <c:idx val="4"/>
          <c:order val="4"/>
          <c:spPr>
            <a:solidFill>
              <a:srgbClr val="92D050"/>
            </a:solidFill>
          </c:spPr>
          <c:cat>
            <c:strRef>
              <c:f>'Painel de Gestão - 3'!$B$31:$B$34</c:f>
              <c:strCache>
                <c:ptCount val="4"/>
                <c:pt idx="0">
                  <c:v>OBJETIVO 1</c:v>
                </c:pt>
                <c:pt idx="1">
                  <c:v>OBJETIVO 2</c:v>
                </c:pt>
                <c:pt idx="2">
                  <c:v>OBJETIVO 3</c:v>
                </c:pt>
                <c:pt idx="3">
                  <c:v>OBJETIVO 4</c:v>
                </c:pt>
              </c:strCache>
            </c:strRef>
          </c:cat>
          <c:val>
            <c:numRef>
              <c:f>'Painel de Gestão - 3'!$H$31:$H$34</c:f>
              <c:numCache>
                <c:formatCode>General</c:formatCode>
                <c:ptCount val="4"/>
                <c:pt idx="0">
                  <c:v>7</c:v>
                </c:pt>
                <c:pt idx="1">
                  <c:v>5</c:v>
                </c:pt>
                <c:pt idx="2">
                  <c:v>6</c:v>
                </c:pt>
                <c:pt idx="3">
                  <c:v>7</c:v>
                </c:pt>
              </c:numCache>
            </c:numRef>
          </c:val>
        </c:ser>
        <c:ser>
          <c:idx val="5"/>
          <c:order val="5"/>
          <c:spPr>
            <a:solidFill>
              <a:srgbClr val="0070C0"/>
            </a:solidFill>
          </c:spPr>
          <c:cat>
            <c:strRef>
              <c:f>'Painel de Gestão - 3'!$B$31:$B$34</c:f>
              <c:strCache>
                <c:ptCount val="4"/>
                <c:pt idx="0">
                  <c:v>OBJETIVO 1</c:v>
                </c:pt>
                <c:pt idx="1">
                  <c:v>OBJETIVO 2</c:v>
                </c:pt>
                <c:pt idx="2">
                  <c:v>OBJETIVO 3</c:v>
                </c:pt>
                <c:pt idx="3">
                  <c:v>OBJETIVO 4</c:v>
                </c:pt>
              </c:strCache>
            </c:strRef>
          </c:cat>
          <c:val>
            <c:numRef>
              <c:f>'Painel de Gestão - 3'!$I$31:$I$34</c:f>
              <c:numCache>
                <c:formatCode>General</c:formatCode>
                <c:ptCount val="4"/>
                <c:pt idx="0">
                  <c:v>5</c:v>
                </c:pt>
                <c:pt idx="1">
                  <c:v>1</c:v>
                </c:pt>
                <c:pt idx="2">
                  <c:v>1</c:v>
                </c:pt>
                <c:pt idx="3">
                  <c:v>1</c:v>
                </c:pt>
              </c:numCache>
            </c:numRef>
          </c:val>
        </c:ser>
        <c:overlap val="100"/>
        <c:axId val="71174016"/>
        <c:axId val="71175552"/>
      </c:barChart>
      <c:catAx>
        <c:axId val="71174016"/>
        <c:scaling>
          <c:orientation val="maxMin"/>
        </c:scaling>
        <c:axPos val="l"/>
        <c:numFmt formatCode="g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1175552"/>
        <c:crosses val="autoZero"/>
        <c:auto val="1"/>
        <c:lblAlgn val="ctr"/>
        <c:lblOffset val="100"/>
      </c:catAx>
      <c:valAx>
        <c:axId val="71175552"/>
        <c:scaling>
          <c:orientation val="minMax"/>
        </c:scaling>
        <c:axPos val="t"/>
        <c:majorGridlines/>
        <c:numFmt formatCode="General" sourceLinked="1"/>
        <c:tickLblPos val="nextTo"/>
        <c:txPr>
          <a:bodyPr rot="0" vert="horz"/>
          <a:lstStyle/>
          <a:p>
            <a:pPr>
              <a:defRPr sz="1000" b="0" i="0" u="none" strike="noStrike" baseline="0">
                <a:solidFill>
                  <a:srgbClr val="000000"/>
                </a:solidFill>
                <a:latin typeface="Calibri"/>
                <a:ea typeface="Calibri"/>
                <a:cs typeface="Calibri"/>
              </a:defRPr>
            </a:pPr>
            <a:endParaRPr lang="pt-BR"/>
          </a:p>
        </c:txPr>
        <c:crossAx val="71174016"/>
        <c:crosses val="autoZero"/>
        <c:crossBetween val="between"/>
      </c:valAx>
    </c:plotArea>
    <c:plotVisOnly val="1"/>
    <c:dispBlanksAs val="gap"/>
  </c:chart>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97" footer="0.31496062000000097"/>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1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hyperlink" Target="#SUM&#193;RIO!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drawing7.xml.rels><?xml version="1.0" encoding="UTF-8" standalone="yes"?>
<Relationships xmlns="http://schemas.openxmlformats.org/package/2006/relationships"><Relationship Id="rId1" Type="http://schemas.openxmlformats.org/officeDocument/2006/relationships/hyperlink" Target="#SUM&#193;RIO!A1"/></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hyperlink" Target="#SUM&#193;RIO!A1"/></Relationships>
</file>

<file path=xl/drawings/_rels/drawing9.xml.rels><?xml version="1.0" encoding="UTF-8" standalone="yes"?>
<Relationships xmlns="http://schemas.openxmlformats.org/package/2006/relationships"><Relationship Id="rId1"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209550</xdr:rowOff>
    </xdr:to>
    <xdr:pic>
      <xdr:nvPicPr>
        <xdr:cNvPr id="18466" name="Imagem 8"/>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rcRect/>
        <a:stretch>
          <a:fillRect/>
        </a:stretch>
      </xdr:blipFill>
      <xdr:spPr bwMode="auto">
        <a:xfrm>
          <a:off x="85725" y="104775"/>
          <a:ext cx="971550" cy="10191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17</xdr:col>
      <xdr:colOff>38100</xdr:colOff>
      <xdr:row>20</xdr:row>
      <xdr:rowOff>28575</xdr:rowOff>
    </xdr:from>
    <xdr:to>
      <xdr:col>18</xdr:col>
      <xdr:colOff>457200</xdr:colOff>
      <xdr:row>24</xdr:row>
      <xdr:rowOff>95250</xdr:rowOff>
    </xdr:to>
    <xdr:pic>
      <xdr:nvPicPr>
        <xdr:cNvPr id="18467" name="Imagem 9"/>
        <xdr:cNvPicPr>
          <a:picLocks noChangeAspect="1"/>
        </xdr:cNvPicPr>
      </xdr:nvPicPr>
      <xdr:blipFill>
        <a:blip xmlns:r="http://schemas.openxmlformats.org/officeDocument/2006/relationships" r:embed="rId4">
          <a:extLst>
            <a:ext uri="{28A0092B-C50C-407E-A947-70E740481C1C}">
              <a14:useLocalDpi xmlns="" xmlns:a14="http://schemas.microsoft.com/office/drawing/2010/main" val="0"/>
            </a:ext>
          </a:extLst>
        </a:blip>
        <a:srcRect/>
        <a:stretch>
          <a:fillRect/>
        </a:stretch>
      </xdr:blipFill>
      <xdr:spPr bwMode="auto">
        <a:xfrm>
          <a:off x="10401300" y="3895725"/>
          <a:ext cx="1028700" cy="714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oneCellAnchor>
    <xdr:from>
      <xdr:col>15</xdr:col>
      <xdr:colOff>219075</xdr:colOff>
      <xdr:row>23</xdr:row>
      <xdr:rowOff>28575</xdr:rowOff>
    </xdr:from>
    <xdr:ext cx="878574" cy="264560"/>
    <xdr:sp macro="" textlink="">
      <xdr:nvSpPr>
        <xdr:cNvPr id="11" name="CaixaDeTexto 10"/>
        <xdr:cNvSpPr txBox="1"/>
      </xdr:nvSpPr>
      <xdr:spPr>
        <a:xfrm>
          <a:off x="9327356" y="4469606"/>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lnSpc>
              <a:spcPts val="900"/>
            </a:lnSpc>
          </a:pPr>
          <a:r>
            <a:rPr lang="pt-BR" sz="1050" b="1"/>
            <a:t>PAINEL DE GESTÃO  </a:t>
          </a:r>
        </a:p>
        <a:p>
          <a:pPr algn="ctr">
            <a:lnSpc>
              <a:spcPts val="1000"/>
            </a:lnSpc>
          </a:pP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640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640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1640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333375</xdr:colOff>
      <xdr:row>8</xdr:row>
      <xdr:rowOff>95250</xdr:rowOff>
    </xdr:from>
    <xdr:to>
      <xdr:col>9</xdr:col>
      <xdr:colOff>333375</xdr:colOff>
      <xdr:row>18</xdr:row>
      <xdr:rowOff>85725</xdr:rowOff>
    </xdr:to>
    <xdr:pic>
      <xdr:nvPicPr>
        <xdr:cNvPr id="11308" name="Imagem 1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l="1932" t="27274" r="7153" b="12579"/>
        <a:stretch>
          <a:fillRect/>
        </a:stretch>
      </xdr:blipFill>
      <xdr:spPr bwMode="auto">
        <a:xfrm>
          <a:off x="942975" y="1619250"/>
          <a:ext cx="4857750" cy="18954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314325</xdr:colOff>
      <xdr:row>8</xdr:row>
      <xdr:rowOff>104775</xdr:rowOff>
    </xdr:from>
    <xdr:to>
      <xdr:col>1</xdr:col>
      <xdr:colOff>95250</xdr:colOff>
      <xdr:row>10</xdr:row>
      <xdr:rowOff>0</xdr:rowOff>
    </xdr:to>
    <xdr:sp macro="" textlink="">
      <xdr:nvSpPr>
        <xdr:cNvPr id="11309" name="Seta para a direita 12"/>
        <xdr:cNvSpPr>
          <a:spLocks/>
        </xdr:cNvSpPr>
      </xdr:nvSpPr>
      <xdr:spPr bwMode="auto">
        <a:xfrm>
          <a:off x="314325" y="1628775"/>
          <a:ext cx="390525" cy="276225"/>
        </a:xfrm>
        <a:prstGeom prst="rightArrow">
          <a:avLst>
            <a:gd name="adj1" fmla="val 50000"/>
            <a:gd name="adj2" fmla="val 46564"/>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352425</xdr:colOff>
      <xdr:row>22</xdr:row>
      <xdr:rowOff>114300</xdr:rowOff>
    </xdr:from>
    <xdr:to>
      <xdr:col>9</xdr:col>
      <xdr:colOff>390525</xdr:colOff>
      <xdr:row>32</xdr:row>
      <xdr:rowOff>114300</xdr:rowOff>
    </xdr:to>
    <xdr:pic>
      <xdr:nvPicPr>
        <xdr:cNvPr id="11312" name="Imagem 15"/>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l="1768" t="27255" r="6619" b="12447"/>
        <a:stretch>
          <a:fillRect/>
        </a:stretch>
      </xdr:blipFill>
      <xdr:spPr bwMode="auto">
        <a:xfrm>
          <a:off x="962025" y="4305300"/>
          <a:ext cx="4895850" cy="1905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333375</xdr:colOff>
      <xdr:row>23</xdr:row>
      <xdr:rowOff>47625</xdr:rowOff>
    </xdr:from>
    <xdr:to>
      <xdr:col>1</xdr:col>
      <xdr:colOff>114300</xdr:colOff>
      <xdr:row>24</xdr:row>
      <xdr:rowOff>123825</xdr:rowOff>
    </xdr:to>
    <xdr:sp macro="" textlink="">
      <xdr:nvSpPr>
        <xdr:cNvPr id="11313" name="Seta para a direita 5"/>
        <xdr:cNvSpPr>
          <a:spLocks/>
        </xdr:cNvSpPr>
      </xdr:nvSpPr>
      <xdr:spPr bwMode="auto">
        <a:xfrm>
          <a:off x="333375" y="4429125"/>
          <a:ext cx="390525" cy="266700"/>
        </a:xfrm>
        <a:prstGeom prst="rightArrow">
          <a:avLst>
            <a:gd name="adj1" fmla="val 50000"/>
            <a:gd name="adj2" fmla="val 4689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390525</xdr:colOff>
      <xdr:row>99</xdr:row>
      <xdr:rowOff>152400</xdr:rowOff>
    </xdr:from>
    <xdr:to>
      <xdr:col>1</xdr:col>
      <xdr:colOff>180975</xdr:colOff>
      <xdr:row>101</xdr:row>
      <xdr:rowOff>57150</xdr:rowOff>
    </xdr:to>
    <xdr:sp macro="" textlink="">
      <xdr:nvSpPr>
        <xdr:cNvPr id="11316" name="Seta para a direita 21"/>
        <xdr:cNvSpPr>
          <a:spLocks/>
        </xdr:cNvSpPr>
      </xdr:nvSpPr>
      <xdr:spPr bwMode="auto">
        <a:xfrm>
          <a:off x="390525" y="19002375"/>
          <a:ext cx="400050" cy="285750"/>
        </a:xfrm>
        <a:prstGeom prst="rightArrow">
          <a:avLst>
            <a:gd name="adj1" fmla="val 50000"/>
            <a:gd name="adj2" fmla="val 49927"/>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447675</xdr:colOff>
      <xdr:row>99</xdr:row>
      <xdr:rowOff>38100</xdr:rowOff>
    </xdr:from>
    <xdr:to>
      <xdr:col>9</xdr:col>
      <xdr:colOff>438150</xdr:colOff>
      <xdr:row>104</xdr:row>
      <xdr:rowOff>180975</xdr:rowOff>
    </xdr:to>
    <xdr:pic>
      <xdr:nvPicPr>
        <xdr:cNvPr id="11317" name="Imagem 18"/>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rcRect l="34662" t="35849" r="7829" b="42233"/>
        <a:stretch>
          <a:fillRect/>
        </a:stretch>
      </xdr:blipFill>
      <xdr:spPr bwMode="auto">
        <a:xfrm>
          <a:off x="1057275" y="18888075"/>
          <a:ext cx="4848225" cy="10953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lnSpc>
              <a:spcPts val="900"/>
            </a:lnSpc>
          </a:pP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200025</xdr:colOff>
      <xdr:row>37</xdr:row>
      <xdr:rowOff>47625</xdr:rowOff>
    </xdr:from>
    <xdr:to>
      <xdr:col>14</xdr:col>
      <xdr:colOff>152400</xdr:colOff>
      <xdr:row>53</xdr:row>
      <xdr:rowOff>85725</xdr:rowOff>
    </xdr:to>
    <xdr:pic>
      <xdr:nvPicPr>
        <xdr:cNvPr id="11320" name="Imagem 2"/>
        <xdr:cNvPicPr>
          <a:picLocks noChangeAspect="1"/>
        </xdr:cNvPicPr>
      </xdr:nvPicPr>
      <xdr:blipFill>
        <a:blip xmlns:r="http://schemas.openxmlformats.org/officeDocument/2006/relationships" r:embed="rId5">
          <a:extLst>
            <a:ext uri="{28A0092B-C50C-407E-A947-70E740481C1C}">
              <a14:useLocalDpi xmlns="" xmlns:a14="http://schemas.microsoft.com/office/drawing/2010/main" val="0"/>
            </a:ext>
          </a:extLst>
        </a:blip>
        <a:srcRect/>
        <a:stretch>
          <a:fillRect/>
        </a:stretch>
      </xdr:blipFill>
      <xdr:spPr bwMode="auto">
        <a:xfrm>
          <a:off x="1400175" y="7096125"/>
          <a:ext cx="7267575" cy="307657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3331"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231539</xdr:colOff>
      <xdr:row>12</xdr:row>
      <xdr:rowOff>263601</xdr:rowOff>
    </xdr:from>
    <xdr:to>
      <xdr:col>13</xdr:col>
      <xdr:colOff>190039</xdr:colOff>
      <xdr:row>13</xdr:row>
      <xdr:rowOff>211018</xdr:rowOff>
    </xdr:to>
    <xdr:sp macro="" textlink="">
      <xdr:nvSpPr>
        <xdr:cNvPr id="3" name="CaixaDeTexto 2"/>
        <xdr:cNvSpPr txBox="1"/>
      </xdr:nvSpPr>
      <xdr:spPr>
        <a:xfrm>
          <a:off x="8391289" y="2666018"/>
          <a:ext cx="1800000" cy="72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3333"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40</xdr:row>
      <xdr:rowOff>28575</xdr:rowOff>
    </xdr:to>
    <xdr:graphicFrame macro="">
      <xdr:nvGraphicFramePr>
        <xdr:cNvPr id="13334" name="Gráfico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242656</xdr:colOff>
      <xdr:row>12</xdr:row>
      <xdr:rowOff>310561</xdr:rowOff>
    </xdr:from>
    <xdr:to>
      <xdr:col>20</xdr:col>
      <xdr:colOff>201156</xdr:colOff>
      <xdr:row>13</xdr:row>
      <xdr:rowOff>257978</xdr:rowOff>
    </xdr:to>
    <xdr:sp macro="" textlink="">
      <xdr:nvSpPr>
        <xdr:cNvPr id="16" name="CaixaDeTexto 15"/>
        <xdr:cNvSpPr txBox="1"/>
      </xdr:nvSpPr>
      <xdr:spPr>
        <a:xfrm>
          <a:off x="12699239" y="2712978"/>
          <a:ext cx="1800000" cy="72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247650</xdr:colOff>
      <xdr:row>12</xdr:row>
      <xdr:rowOff>228600</xdr:rowOff>
    </xdr:from>
    <xdr:to>
      <xdr:col>13</xdr:col>
      <xdr:colOff>476250</xdr:colOff>
      <xdr:row>27</xdr:row>
      <xdr:rowOff>19050</xdr:rowOff>
    </xdr:to>
    <xdr:graphicFrame macro="">
      <xdr:nvGraphicFramePr>
        <xdr:cNvPr id="14354"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433916</xdr:colOff>
      <xdr:row>12</xdr:row>
      <xdr:rowOff>316516</xdr:rowOff>
    </xdr:from>
    <xdr:to>
      <xdr:col>13</xdr:col>
      <xdr:colOff>270063</xdr:colOff>
      <xdr:row>13</xdr:row>
      <xdr:rowOff>381000</xdr:rowOff>
    </xdr:to>
    <xdr:sp macro="" textlink="">
      <xdr:nvSpPr>
        <xdr:cNvPr id="3" name="CaixaDeTexto 2"/>
        <xdr:cNvSpPr txBox="1"/>
      </xdr:nvSpPr>
      <xdr:spPr>
        <a:xfrm>
          <a:off x="8635999" y="2718933"/>
          <a:ext cx="1677647" cy="8053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 </a:t>
          </a:r>
        </a:p>
        <a:p>
          <a:pPr algn="ctr"/>
          <a:r>
            <a:rPr lang="pt-BR" sz="1100" b="1" baseline="0"/>
            <a:t>Monitoria Anual</a:t>
          </a:r>
          <a:endParaRPr lang="pt-BR" sz="1100" b="1"/>
        </a:p>
      </xdr:txBody>
    </xdr:sp>
    <xdr:clientData/>
  </xdr:twoCellAnchor>
  <xdr:twoCellAnchor>
    <xdr:from>
      <xdr:col>13</xdr:col>
      <xdr:colOff>581025</xdr:colOff>
      <xdr:row>12</xdr:row>
      <xdr:rowOff>238125</xdr:rowOff>
    </xdr:from>
    <xdr:to>
      <xdr:col>20</xdr:col>
      <xdr:colOff>295275</xdr:colOff>
      <xdr:row>27</xdr:row>
      <xdr:rowOff>28575</xdr:rowOff>
    </xdr:to>
    <xdr:graphicFrame macro="">
      <xdr:nvGraphicFramePr>
        <xdr:cNvPr id="14356"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349251</xdr:colOff>
      <xdr:row>29</xdr:row>
      <xdr:rowOff>28575</xdr:rowOff>
    </xdr:from>
    <xdr:to>
      <xdr:col>18</xdr:col>
      <xdr:colOff>114301</xdr:colOff>
      <xdr:row>35</xdr:row>
      <xdr:rowOff>148167</xdr:rowOff>
    </xdr:to>
    <xdr:graphicFrame macro="">
      <xdr:nvGraphicFramePr>
        <xdr:cNvPr id="14357"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381535</xdr:colOff>
      <xdr:row>12</xdr:row>
      <xdr:rowOff>310561</xdr:rowOff>
    </xdr:from>
    <xdr:to>
      <xdr:col>20</xdr:col>
      <xdr:colOff>217682</xdr:colOff>
      <xdr:row>13</xdr:row>
      <xdr:rowOff>361103</xdr:rowOff>
    </xdr:to>
    <xdr:sp macro="" textlink="">
      <xdr:nvSpPr>
        <xdr:cNvPr id="6" name="CaixaDeTexto 5"/>
        <xdr:cNvSpPr txBox="1"/>
      </xdr:nvSpPr>
      <xdr:spPr>
        <a:xfrm>
          <a:off x="12880452" y="2712978"/>
          <a:ext cx="1677647" cy="791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300567</xdr:colOff>
      <xdr:row>12</xdr:row>
      <xdr:rowOff>218017</xdr:rowOff>
    </xdr:from>
    <xdr:to>
      <xdr:col>13</xdr:col>
      <xdr:colOff>529167</xdr:colOff>
      <xdr:row>27</xdr:row>
      <xdr:rowOff>8467</xdr:rowOff>
    </xdr:to>
    <xdr:graphicFrame macro="">
      <xdr:nvGraphicFramePr>
        <xdr:cNvPr id="15378"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14</xdr:col>
      <xdr:colOff>41275</xdr:colOff>
      <xdr:row>12</xdr:row>
      <xdr:rowOff>222249</xdr:rowOff>
    </xdr:from>
    <xdr:to>
      <xdr:col>20</xdr:col>
      <xdr:colOff>560917</xdr:colOff>
      <xdr:row>27</xdr:row>
      <xdr:rowOff>31751</xdr:rowOff>
    </xdr:to>
    <xdr:graphicFrame macro="">
      <xdr:nvGraphicFramePr>
        <xdr:cNvPr id="15380"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352425</xdr:colOff>
      <xdr:row>29</xdr:row>
      <xdr:rowOff>28575</xdr:rowOff>
    </xdr:from>
    <xdr:to>
      <xdr:col>18</xdr:col>
      <xdr:colOff>114300</xdr:colOff>
      <xdr:row>34</xdr:row>
      <xdr:rowOff>28575</xdr:rowOff>
    </xdr:to>
    <xdr:graphicFrame macro="">
      <xdr:nvGraphicFramePr>
        <xdr:cNvPr id="15381"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582075</xdr:colOff>
      <xdr:row>12</xdr:row>
      <xdr:rowOff>310562</xdr:rowOff>
    </xdr:from>
    <xdr:to>
      <xdr:col>20</xdr:col>
      <xdr:colOff>450508</xdr:colOff>
      <xdr:row>14</xdr:row>
      <xdr:rowOff>1</xdr:rowOff>
    </xdr:to>
    <xdr:sp macro="" textlink="">
      <xdr:nvSpPr>
        <xdr:cNvPr id="6" name="CaixaDeTexto 5"/>
        <xdr:cNvSpPr txBox="1"/>
      </xdr:nvSpPr>
      <xdr:spPr>
        <a:xfrm>
          <a:off x="13080992" y="2839979"/>
          <a:ext cx="1709933" cy="8430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t>SITUAÇÃO</a:t>
          </a:r>
          <a:r>
            <a:rPr lang="pt-BR" sz="1100" b="1" baseline="0"/>
            <a:t> DO PAN</a:t>
          </a:r>
        </a:p>
        <a:p>
          <a:pPr algn="ct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Plan1"/>
  <dimension ref="A1:Z33"/>
  <sheetViews>
    <sheetView zoomScale="80" zoomScaleNormal="80" workbookViewId="0"/>
  </sheetViews>
  <sheetFormatPr defaultRowHeight="15"/>
  <cols>
    <col min="1" max="16384" width="9.140625" style="4"/>
  </cols>
  <sheetData>
    <row r="1" spans="1:26" s="57" customFormat="1" ht="53.25" customHeight="1">
      <c r="B1" s="58"/>
      <c r="C1" s="58" t="s">
        <v>65</v>
      </c>
      <c r="D1" s="58"/>
      <c r="E1" s="58"/>
      <c r="F1" s="58"/>
      <c r="G1" s="58"/>
      <c r="H1" s="58"/>
      <c r="I1" s="58"/>
      <c r="J1" s="58"/>
      <c r="K1" s="58"/>
      <c r="L1" s="58"/>
      <c r="M1" s="58"/>
      <c r="N1" s="58"/>
      <c r="O1" s="58"/>
      <c r="P1" s="58"/>
      <c r="Q1" s="58"/>
      <c r="R1" s="58"/>
      <c r="S1" s="58"/>
      <c r="T1" s="58"/>
      <c r="U1" s="58"/>
      <c r="V1" s="58"/>
      <c r="W1" s="58"/>
      <c r="X1" s="58"/>
      <c r="Y1" s="58"/>
      <c r="Z1" s="58"/>
    </row>
    <row r="2" spans="1:26" s="61" customFormat="1" ht="6" customHeight="1">
      <c r="A2" s="59"/>
      <c r="B2" s="59"/>
      <c r="C2" s="59"/>
      <c r="D2" s="59"/>
      <c r="E2" s="59"/>
      <c r="F2" s="59"/>
      <c r="G2" s="59"/>
      <c r="H2" s="60"/>
      <c r="I2" s="60"/>
      <c r="J2" s="60"/>
      <c r="K2" s="60"/>
      <c r="L2" s="60"/>
      <c r="M2" s="60"/>
      <c r="N2" s="59"/>
      <c r="O2" s="59"/>
      <c r="P2" s="59"/>
    </row>
    <row r="3" spans="1:26" s="61" customFormat="1" ht="12.75"/>
    <row r="4" spans="1:26" s="61" customFormat="1" ht="22.5" customHeight="1"/>
    <row r="5" spans="1:26" s="61" customFormat="1" ht="18.75">
      <c r="A5" s="62" t="s">
        <v>66</v>
      </c>
      <c r="B5" s="62"/>
      <c r="C5" s="62"/>
    </row>
    <row r="6" spans="1:26" s="61" customFormat="1" ht="12.75"/>
    <row r="7" spans="1:26" s="61" customFormat="1" ht="12.75"/>
    <row r="8" spans="1:26" s="61" customFormat="1" ht="12.75"/>
    <row r="9" spans="1:26" s="61" customFormat="1" ht="12.75"/>
    <row r="10" spans="1:26" s="61" customFormat="1" ht="12.75"/>
    <row r="11" spans="1:26" s="61" customFormat="1" ht="12.75"/>
    <row r="12" spans="1:26" s="61" customFormat="1" ht="12.75"/>
    <row r="13" spans="1:26" s="61" customFormat="1" ht="12.75"/>
    <row r="14" spans="1:26" s="61" customFormat="1" ht="12.75"/>
    <row r="15" spans="1:26" s="61" customFormat="1" ht="12.75"/>
    <row r="16" spans="1:26" s="61" customFormat="1" ht="12.75"/>
    <row r="17" spans="11:18" s="61" customFormat="1" ht="12.75"/>
    <row r="18" spans="11:18" s="61" customFormat="1" ht="12.75"/>
    <row r="19" spans="11:18" s="61" customFormat="1" ht="12.75"/>
    <row r="20" spans="11:18" s="61" customFormat="1" ht="12.75"/>
    <row r="21" spans="11:18" s="61" customFormat="1" ht="12.75"/>
    <row r="22" spans="11:18" s="61" customFormat="1" ht="12.75"/>
    <row r="23" spans="11:18" s="61" customFormat="1" ht="12.75"/>
    <row r="24" spans="11:18" s="61" customFormat="1" ht="12.75"/>
    <row r="25" spans="11:18" s="61" customFormat="1" ht="12.75"/>
    <row r="26" spans="11:18" s="61" customFormat="1" ht="12.75">
      <c r="K26" s="63"/>
      <c r="R26" s="63" t="s">
        <v>67</v>
      </c>
    </row>
    <row r="27" spans="11:18" s="61" customFormat="1" ht="12.75"/>
    <row r="28" spans="11:18" s="61" customFormat="1" ht="12.75"/>
    <row r="29" spans="11:18" s="61" customFormat="1" ht="12.75"/>
    <row r="30" spans="11:18" s="61" customFormat="1" ht="12.75"/>
    <row r="31" spans="11:18" s="61" customFormat="1" ht="12.75"/>
    <row r="32" spans="11:18" s="61" customFormat="1" ht="12.75"/>
    <row r="33" s="61" customFormat="1" ht="12.75"/>
  </sheetData>
  <sheetProtection password="ECFE" sheet="1" objects="1" scenarios="1"/>
  <hyperlinks>
    <hyperlink ref="R26" r:id="rId1"/>
  </hyperlinks>
  <pageMargins left="0.511811024" right="0.511811024" top="0.78740157499999996" bottom="0.78740157499999996" header="0.31496062000000002" footer="0.31496062000000002"/>
  <drawing r:id="rId2"/>
</worksheet>
</file>

<file path=xl/worksheets/sheet10.xml><?xml version="1.0" encoding="utf-8"?>
<worksheet xmlns="http://schemas.openxmlformats.org/spreadsheetml/2006/main" xmlns:r="http://schemas.openxmlformats.org/officeDocument/2006/relationships">
  <sheetPr codeName="Plan10"/>
  <dimension ref="A1:S41"/>
  <sheetViews>
    <sheetView showGridLines="0" zoomScale="90" zoomScaleNormal="90" zoomScalePageLayoutView="70" workbookViewId="0">
      <selection activeCell="W10" sqref="W10"/>
    </sheetView>
  </sheetViews>
  <sheetFormatPr defaultRowHeight="15"/>
  <cols>
    <col min="1" max="1" width="0.85546875" customWidth="1"/>
    <col min="2" max="2" width="36.7109375" customWidth="1"/>
    <col min="3" max="3" width="14.28515625" customWidth="1"/>
    <col min="5" max="5" width="13.28515625" customWidth="1"/>
    <col min="6" max="6" width="11.57031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313" t="str">
        <f>'Monitoria Anual 1'!A3</f>
        <v>PLANO DE AÇÃO NACIONAL PARA A CONSERVAÇÃO DO SOLDADINHO-DO-ARARIPE</v>
      </c>
      <c r="B3" s="313"/>
      <c r="C3" s="313"/>
      <c r="D3" s="313"/>
      <c r="E3" s="313"/>
      <c r="F3" s="313"/>
      <c r="G3" s="313"/>
      <c r="H3" s="313"/>
      <c r="I3" s="313"/>
      <c r="J3" s="313"/>
      <c r="K3" s="313"/>
      <c r="L3" s="313"/>
      <c r="M3" s="313"/>
      <c r="N3" s="313"/>
      <c r="O3" s="313"/>
      <c r="P3" s="313"/>
    </row>
    <row r="4" spans="1:19" s="1" customFormat="1" ht="15.75" thickTop="1">
      <c r="H4" s="18"/>
      <c r="I4" s="18"/>
      <c r="J4" s="18"/>
      <c r="K4" s="18"/>
      <c r="L4" s="18"/>
      <c r="M4" s="18"/>
    </row>
    <row r="5" spans="1:19" s="6" customFormat="1" ht="57.75" customHeight="1" thickBot="1">
      <c r="A5" s="7" t="s">
        <v>1</v>
      </c>
      <c r="B5" s="7"/>
      <c r="C5" s="330" t="str">
        <f>'Monitoria Anual 1'!D5</f>
        <v xml:space="preserve">Garantir hábitat para o aumento populacional do soldadinho-do-araripe (novo) 
Evitar a extinção de Antilophia bokermanni
</v>
      </c>
      <c r="D5" s="330"/>
      <c r="E5" s="330"/>
      <c r="F5" s="330"/>
      <c r="G5" s="330"/>
      <c r="H5" s="330"/>
      <c r="I5" s="330"/>
      <c r="J5" s="330"/>
      <c r="K5" s="330"/>
      <c r="L5" s="330"/>
      <c r="M5" s="330"/>
      <c r="N5" s="330"/>
      <c r="O5" s="330"/>
      <c r="P5" s="338"/>
    </row>
    <row r="6" spans="1:19" s="1" customFormat="1" ht="15.75" thickTop="1">
      <c r="H6" s="18"/>
      <c r="I6" s="18"/>
      <c r="J6" s="18"/>
      <c r="K6" s="18"/>
      <c r="L6" s="18"/>
      <c r="M6" s="18"/>
    </row>
    <row r="7" spans="1:19" s="1" customFormat="1" ht="15.75" thickBot="1">
      <c r="A7" s="7" t="s">
        <v>2</v>
      </c>
      <c r="B7" s="7"/>
      <c r="C7" s="289">
        <v>42296</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317" t="s">
        <v>82</v>
      </c>
      <c r="F12" s="318"/>
    </row>
    <row r="13" spans="1:19" ht="57.75" customHeight="1" thickTop="1" thickBot="1">
      <c r="B13" s="311" t="s">
        <v>34</v>
      </c>
      <c r="C13" s="312"/>
      <c r="D13" s="332"/>
      <c r="E13" s="315" t="s">
        <v>81</v>
      </c>
      <c r="F13" s="316"/>
    </row>
    <row r="14" spans="1:19" s="78" customFormat="1" ht="31.9" customHeight="1" thickTop="1" thickBot="1">
      <c r="B14" s="79" t="s">
        <v>40</v>
      </c>
      <c r="C14" s="81" t="s">
        <v>79</v>
      </c>
      <c r="D14" s="80" t="s">
        <v>41</v>
      </c>
      <c r="E14" s="81" t="s">
        <v>72</v>
      </c>
      <c r="F14" s="80" t="s">
        <v>41</v>
      </c>
    </row>
    <row r="15" spans="1:19" ht="16.5" thickTop="1">
      <c r="B15" s="53" t="s">
        <v>35</v>
      </c>
      <c r="C15" s="90"/>
      <c r="D15" s="91"/>
      <c r="E15" s="90">
        <f>COUNTA('Monitoria Anual 4'!N11:N56)</f>
        <v>1</v>
      </c>
      <c r="F15" s="91"/>
    </row>
    <row r="16" spans="1:19" ht="15.75">
      <c r="B16" s="38" t="s">
        <v>47</v>
      </c>
      <c r="C16" s="92">
        <f>COUNTA('Monitoria Anual 4'!I11:I56)</f>
        <v>0</v>
      </c>
      <c r="D16" s="93">
        <f>C16/C22</f>
        <v>0</v>
      </c>
      <c r="E16" s="92">
        <v>0</v>
      </c>
      <c r="F16" s="93">
        <f t="shared" ref="F16:F21" si="0">E16/$E$22</f>
        <v>0</v>
      </c>
    </row>
    <row r="17" spans="2:17" ht="15.75">
      <c r="B17" s="31" t="s">
        <v>36</v>
      </c>
      <c r="C17" s="94">
        <f>COUNTA('Monitoria Anual 4'!J11:J56)</f>
        <v>21</v>
      </c>
      <c r="D17" s="95">
        <f>C17/C22</f>
        <v>0.46666666666666667</v>
      </c>
      <c r="E17" s="94">
        <v>3</v>
      </c>
      <c r="F17" s="93">
        <f t="shared" si="0"/>
        <v>0.11538461538461539</v>
      </c>
    </row>
    <row r="18" spans="2:17" ht="15.75">
      <c r="B18" s="32" t="s">
        <v>37</v>
      </c>
      <c r="C18" s="94">
        <f>COUNTA('Monitoria Anual 4'!K11:K56)</f>
        <v>0</v>
      </c>
      <c r="D18" s="95">
        <f>C18/C22</f>
        <v>0</v>
      </c>
      <c r="E18" s="94">
        <v>1</v>
      </c>
      <c r="F18" s="93">
        <f t="shared" si="0"/>
        <v>3.8461538461538464E-2</v>
      </c>
    </row>
    <row r="19" spans="2:17" ht="15.75">
      <c r="B19" s="33" t="s">
        <v>38</v>
      </c>
      <c r="C19" s="94">
        <f>COUNTA('Monitoria Anual 4'!L11:L56)</f>
        <v>0</v>
      </c>
      <c r="D19" s="95">
        <f>C19/C22</f>
        <v>0</v>
      </c>
      <c r="E19" s="94">
        <v>1</v>
      </c>
      <c r="F19" s="93">
        <f t="shared" si="0"/>
        <v>3.8461538461538464E-2</v>
      </c>
    </row>
    <row r="20" spans="2:17" ht="16.5" thickBot="1">
      <c r="B20" s="34" t="s">
        <v>39</v>
      </c>
      <c r="C20" s="94">
        <f>COUNTA('Monitoria Anual 4'!M11:M56)</f>
        <v>24</v>
      </c>
      <c r="D20" s="95">
        <f>C20/C22</f>
        <v>0.53333333333333333</v>
      </c>
      <c r="E20" s="94">
        <v>21</v>
      </c>
      <c r="F20" s="93">
        <f t="shared" si="0"/>
        <v>0.80769230769230771</v>
      </c>
    </row>
    <row r="21" spans="2:17" ht="17.25" thickTop="1" thickBot="1">
      <c r="B21" s="87" t="s">
        <v>63</v>
      </c>
      <c r="C21" s="94"/>
      <c r="D21" s="95"/>
      <c r="E21" s="94">
        <f>'Monitoria Anual 4'!B62</f>
        <v>0</v>
      </c>
      <c r="F21" s="93">
        <f t="shared" si="0"/>
        <v>0</v>
      </c>
    </row>
    <row r="22" spans="2:17" ht="16.5" thickTop="1" thickBot="1">
      <c r="B22" s="97" t="s">
        <v>42</v>
      </c>
      <c r="C22" s="98">
        <f>C16+C17+C18+C19+C20</f>
        <v>45</v>
      </c>
      <c r="D22" s="99">
        <f>SUM(D15:D21)</f>
        <v>1</v>
      </c>
      <c r="E22" s="98">
        <f>SUM(E16:E21)</f>
        <v>26</v>
      </c>
      <c r="F22" s="96">
        <f>SUM(F16:F21)</f>
        <v>1</v>
      </c>
    </row>
    <row r="23" spans="2:17" ht="16.5" thickTop="1" thickBot="1">
      <c r="B23" s="314" t="s">
        <v>78</v>
      </c>
      <c r="C23" s="314"/>
      <c r="D23" s="314"/>
      <c r="E23" s="102">
        <f>COUNTIF('Monitoria Anual 4'!N11:N56,'Monitoria Anual 4'!AF7)</f>
        <v>0</v>
      </c>
      <c r="F23" s="100"/>
    </row>
    <row r="24" spans="2:17" ht="16.5" thickTop="1" thickBot="1">
      <c r="B24" s="314" t="s">
        <v>77</v>
      </c>
      <c r="C24" s="314"/>
      <c r="D24" s="314"/>
      <c r="E24" s="102">
        <f>COUNTIF('Monitoria Anual 4'!N11:N56,'Monitoria Anual 4'!AF8)</f>
        <v>1</v>
      </c>
      <c r="F24" s="101"/>
    </row>
    <row r="25" spans="2:17" ht="15.75" thickTop="1"/>
    <row r="26" spans="2:17">
      <c r="B26" s="29" t="s">
        <v>44</v>
      </c>
      <c r="C26" s="30"/>
      <c r="D26" s="30"/>
    </row>
    <row r="27" spans="2:17" ht="3" customHeight="1"/>
    <row r="28" spans="2:17" ht="36" customHeight="1">
      <c r="B28" s="51" t="s">
        <v>33</v>
      </c>
      <c r="C28" s="37">
        <f>COUNTA('Monitoria Anual 4'!A11:A56)</f>
        <v>4</v>
      </c>
      <c r="O28" t="s">
        <v>75</v>
      </c>
      <c r="Q28" t="s">
        <v>76</v>
      </c>
    </row>
    <row r="29" spans="2:17" ht="6.6" customHeight="1" thickBot="1"/>
    <row r="30" spans="2:17" ht="16.5" thickTop="1" thickBot="1">
      <c r="B30" s="35" t="s">
        <v>45</v>
      </c>
      <c r="C30" s="85" t="s">
        <v>46</v>
      </c>
      <c r="D30" s="39"/>
      <c r="E30" s="40"/>
      <c r="F30" s="41"/>
      <c r="G30" s="42"/>
      <c r="H30" s="43"/>
      <c r="I30" s="44"/>
    </row>
    <row r="31" spans="2:17" ht="15.75" thickTop="1">
      <c r="B31" s="45" t="s">
        <v>48</v>
      </c>
      <c r="C31" s="47">
        <f>COUNTA('Monitoria Anual 4'!B11:B25)</f>
        <v>15</v>
      </c>
      <c r="D31" s="50">
        <f>COUNTA('Monitoria Anual 4'!N11:N25)</f>
        <v>0</v>
      </c>
      <c r="E31" s="50">
        <f>COUNTA('Monitoria Anual 4'!I11:I25)</f>
        <v>0</v>
      </c>
      <c r="F31" s="50">
        <f>COUNTA('Monitoria Anual 4'!J11:J25)</f>
        <v>8</v>
      </c>
      <c r="G31" s="50">
        <f>COUNTA('Monitoria Anual 4'!K11:K25)</f>
        <v>0</v>
      </c>
      <c r="H31" s="50">
        <f>COUNTA('Monitoria Anual 4'!L11:L25)</f>
        <v>0</v>
      </c>
      <c r="I31" s="50">
        <f>COUNTA('Monitoria Anual 4'!M11:M25)</f>
        <v>7</v>
      </c>
    </row>
    <row r="32" spans="2:17">
      <c r="B32" s="46" t="s">
        <v>49</v>
      </c>
      <c r="C32" s="48">
        <f>COUNTA('Monitoria Anual 4'!B26:B41)</f>
        <v>16</v>
      </c>
      <c r="D32" s="48">
        <f>COUNTA('Monitoria Anual 4'!N26:N41)</f>
        <v>1</v>
      </c>
      <c r="E32" s="48">
        <f>COUNTA('Monitoria Anual 4'!I26:I41)</f>
        <v>0</v>
      </c>
      <c r="F32" s="48">
        <f>COUNTA('Monitoria Anual 4'!J26:J41)</f>
        <v>6</v>
      </c>
      <c r="G32" s="48">
        <f>COUNTA('Monitoria Anual 4'!K26:K41)</f>
        <v>0</v>
      </c>
      <c r="H32" s="48">
        <f>COUNTA('Monitoria Anual 4'!L26:L41)</f>
        <v>0</v>
      </c>
      <c r="I32" s="48">
        <f>COUNTA('Monitoria Anual 4'!M26:M41)</f>
        <v>9</v>
      </c>
    </row>
    <row r="33" spans="2:9">
      <c r="B33" s="46" t="s">
        <v>50</v>
      </c>
      <c r="C33" s="48">
        <f>COUNTA('Monitoria Anual 4'!B42:B56)</f>
        <v>15</v>
      </c>
      <c r="D33" s="48">
        <f>COUNTA('Monitoria Anual 4'!N42:N56)</f>
        <v>0</v>
      </c>
      <c r="E33" s="48">
        <f>COUNTA('Monitoria Anual 4'!I42:I56)</f>
        <v>0</v>
      </c>
      <c r="F33" s="48">
        <f>COUNTA('Monitoria Anual 4'!J42:J56)</f>
        <v>7</v>
      </c>
      <c r="G33" s="48">
        <f>COUNTA('Monitoria Anual 4'!K42:K56)</f>
        <v>0</v>
      </c>
      <c r="H33" s="48">
        <f>COUNTA('Monitoria Anual 4'!L42:L56)</f>
        <v>0</v>
      </c>
      <c r="I33" s="48">
        <f>COUNTA('Monitoria Anual 4'!M42:M56)</f>
        <v>8</v>
      </c>
    </row>
    <row r="34" spans="2:9">
      <c r="B34" s="46" t="s">
        <v>51</v>
      </c>
      <c r="C34" s="48">
        <f>COUNTA('Monitoria Anual 4'!#REF!)</f>
        <v>1</v>
      </c>
      <c r="D34" s="48">
        <f>COUNTA('Monitoria Anual 4'!#REF!)</f>
        <v>1</v>
      </c>
      <c r="E34" s="48">
        <f>COUNTA('Monitoria Anual 4'!#REF!)</f>
        <v>1</v>
      </c>
      <c r="F34" s="48">
        <f>COUNTA('Monitoria Anual 4'!#REF!)</f>
        <v>1</v>
      </c>
      <c r="G34" s="48">
        <f>COUNTA('Monitoria Anual 4'!#REF!)</f>
        <v>1</v>
      </c>
      <c r="H34" s="48">
        <f>COUNTA('Monitoria Anual 4'!#REF!)</f>
        <v>1</v>
      </c>
      <c r="I34" s="48">
        <f>COUNTA('Monitoria Anual 4'!#REF!)</f>
        <v>1</v>
      </c>
    </row>
    <row r="35" spans="2:9">
      <c r="B35" s="46" t="s">
        <v>52</v>
      </c>
      <c r="C35" s="48">
        <f>COUNTA('Monitoria Anual 4'!#REF!)</f>
        <v>1</v>
      </c>
      <c r="D35" s="48">
        <f>COUNTA('Monitoria Anual 4'!#REF!)</f>
        <v>1</v>
      </c>
      <c r="E35" s="48">
        <f>COUNTA('Monitoria Anual 4'!#REF!)</f>
        <v>1</v>
      </c>
      <c r="F35" s="48">
        <f>COUNTA('Monitoria Anual 4'!#REF!)</f>
        <v>1</v>
      </c>
      <c r="G35" s="48">
        <f>COUNTA('Monitoria Anual 4'!#REF!)</f>
        <v>1</v>
      </c>
      <c r="H35" s="48">
        <f>COUNTA('Monitoria Anual 4'!#REF!)</f>
        <v>1</v>
      </c>
      <c r="I35" s="48">
        <f>COUNTA('Monitoria Anual 4'!#REF!)</f>
        <v>1</v>
      </c>
    </row>
    <row r="36" spans="2:9">
      <c r="B36" s="46" t="s">
        <v>53</v>
      </c>
      <c r="C36" s="48">
        <f>COUNTA('Monitoria Anual 4'!#REF!)</f>
        <v>1</v>
      </c>
      <c r="D36" s="48">
        <f>COUNTA('Monitoria Anual 4'!#REF!)</f>
        <v>1</v>
      </c>
      <c r="E36" s="48">
        <f>COUNTA('Monitoria Anual 4'!#REF!)</f>
        <v>1</v>
      </c>
      <c r="F36" s="48">
        <f>COUNTA('Monitoria Anual 4'!#REF!)</f>
        <v>1</v>
      </c>
      <c r="G36" s="48">
        <f>COUNTA('Monitoria Anual 4'!#REF!)</f>
        <v>1</v>
      </c>
      <c r="H36" s="48">
        <f>COUNTA('Monitoria Anual 4'!#REF!)</f>
        <v>1</v>
      </c>
      <c r="I36" s="48">
        <f>COUNTA('Monitoria Anual 4'!#REF!)</f>
        <v>1</v>
      </c>
    </row>
    <row r="37" spans="2:9">
      <c r="B37" s="46" t="s">
        <v>54</v>
      </c>
      <c r="C37" s="48">
        <f>COUNTA('Monitoria Anual 4'!#REF!)</f>
        <v>1</v>
      </c>
      <c r="D37" s="48">
        <f>COUNTA('Monitoria Anual 4'!#REF!)</f>
        <v>1</v>
      </c>
      <c r="E37" s="48">
        <f>COUNTA('Monitoria Anual 4'!#REF!)</f>
        <v>1</v>
      </c>
      <c r="F37" s="48">
        <f>COUNTA('Monitoria Anual 4'!#REF!)</f>
        <v>1</v>
      </c>
      <c r="G37" s="48">
        <f>COUNTA('Monitoria Anual 4'!#REF!)</f>
        <v>1</v>
      </c>
      <c r="H37" s="48">
        <f>COUNTA('Monitoria Anual 4'!#REF!)</f>
        <v>1</v>
      </c>
      <c r="I37" s="48">
        <f>COUNTA('Monitoria Anual 4'!#REF!)</f>
        <v>1</v>
      </c>
    </row>
    <row r="38" spans="2:9">
      <c r="B38" s="46" t="s">
        <v>55</v>
      </c>
      <c r="C38" s="48">
        <f>COUNTA('Monitoria Anual 4'!#REF!)</f>
        <v>1</v>
      </c>
      <c r="D38" s="48">
        <f>COUNTA('Monitoria Anual 4'!#REF!)</f>
        <v>1</v>
      </c>
      <c r="E38" s="48">
        <f>COUNTA('Monitoria Anual 4'!#REF!)</f>
        <v>1</v>
      </c>
      <c r="F38" s="48">
        <f>COUNTA('Monitoria Anual 4'!#REF!)</f>
        <v>1</v>
      </c>
      <c r="G38" s="48">
        <f>COUNTA('Monitoria Anual 4'!#REF!)</f>
        <v>1</v>
      </c>
      <c r="H38" s="48">
        <f>COUNTA('Monitoria Anual 4'!#REF!)</f>
        <v>1</v>
      </c>
      <c r="I38" s="48">
        <f>COUNTA('Monitoria Anual 4'!#REF!)</f>
        <v>1</v>
      </c>
    </row>
    <row r="39" spans="2:9">
      <c r="B39" s="46" t="s">
        <v>56</v>
      </c>
      <c r="C39" s="48">
        <f>COUNTA('Monitoria Anual 4'!#REF!)</f>
        <v>1</v>
      </c>
      <c r="D39" s="48">
        <f>COUNTA('Monitoria Anual 4'!#REF!)</f>
        <v>1</v>
      </c>
      <c r="E39" s="48">
        <f>COUNTA('Monitoria Anual 4'!#REF!)</f>
        <v>1</v>
      </c>
      <c r="F39" s="48">
        <f>COUNTA('Monitoria Anual 4'!#REF!)</f>
        <v>1</v>
      </c>
      <c r="G39" s="48">
        <f>COUNTA('Monitoria Anual 4'!#REF!)</f>
        <v>1</v>
      </c>
      <c r="H39" s="48">
        <f>COUNTA('Monitoria Anual 4'!#REF!)</f>
        <v>1</v>
      </c>
      <c r="I39" s="48">
        <f>COUNTA('Monitoria Anual 4'!#REF!)</f>
        <v>1</v>
      </c>
    </row>
    <row r="40" spans="2:9" ht="15.75" thickBot="1">
      <c r="B40" s="54" t="s">
        <v>57</v>
      </c>
      <c r="C40" s="49">
        <f>COUNTA('Monitoria Anual 4'!#REF!)</f>
        <v>1</v>
      </c>
      <c r="D40" s="49">
        <f>COUNTA('Monitoria Anual 4'!#REF!)</f>
        <v>1</v>
      </c>
      <c r="E40" s="49">
        <f>COUNTA('Monitoria Anual 4'!#REF!)</f>
        <v>1</v>
      </c>
      <c r="F40" s="49">
        <f>COUNTA('Monitoria Anual 4'!#REF!)</f>
        <v>1</v>
      </c>
      <c r="G40" s="49">
        <f>COUNTA('Monitoria Anual 4'!#REF!)</f>
        <v>1</v>
      </c>
      <c r="H40" s="49">
        <f>COUNTA('Monitoria Anual 4'!#REF!)</f>
        <v>1</v>
      </c>
      <c r="I40" s="49">
        <f>COUNTA('Monitoria Anual 4'!#REF!)</f>
        <v>1</v>
      </c>
    </row>
    <row r="41" spans="2:9" ht="15.75" thickTop="1"/>
  </sheetData>
  <sheetProtection password="ECFE" sheet="1" objects="1" scenarios="1"/>
  <mergeCells count="7">
    <mergeCell ref="A3:P3"/>
    <mergeCell ref="B13:D13"/>
    <mergeCell ref="B23:D23"/>
    <mergeCell ref="B24:D24"/>
    <mergeCell ref="E12:F12"/>
    <mergeCell ref="E13:F13"/>
    <mergeCell ref="C5:P5"/>
  </mergeCells>
  <conditionalFormatting sqref="D31:I40">
    <cfRule type="cellIs" dxfId="9" priority="10" stopIfTrue="1" operator="equal">
      <formula>0</formula>
    </cfRule>
  </conditionalFormatting>
  <conditionalFormatting sqref="F31">
    <cfRule type="cellIs" dxfId="8" priority="9" operator="equal">
      <formula>0</formula>
    </cfRule>
  </conditionalFormatting>
  <conditionalFormatting sqref="G31">
    <cfRule type="cellIs" dxfId="7" priority="8" operator="equal">
      <formula>0</formula>
    </cfRule>
  </conditionalFormatting>
  <conditionalFormatting sqref="H31">
    <cfRule type="cellIs" dxfId="6" priority="7" operator="equal">
      <formula>0</formula>
    </cfRule>
  </conditionalFormatting>
  <conditionalFormatting sqref="I31">
    <cfRule type="cellIs" dxfId="5" priority="6" operator="equal">
      <formula>0</formula>
    </cfRule>
  </conditionalFormatting>
  <conditionalFormatting sqref="D31:E31 E32:E40 F31:I40">
    <cfRule type="cellIs" dxfId="4" priority="5" stopIfTrue="1" operator="equal">
      <formula>0</formula>
    </cfRule>
  </conditionalFormatting>
  <conditionalFormatting sqref="F31">
    <cfRule type="cellIs" dxfId="3" priority="4" operator="equal">
      <formula>0</formula>
    </cfRule>
  </conditionalFormatting>
  <conditionalFormatting sqref="G31">
    <cfRule type="cellIs" dxfId="2" priority="3" operator="equal">
      <formula>0</formula>
    </cfRule>
  </conditionalFormatting>
  <conditionalFormatting sqref="H31">
    <cfRule type="cellIs" dxfId="1" priority="2" operator="equal">
      <formula>0</formula>
    </cfRule>
  </conditionalFormatting>
  <conditionalFormatting sqref="I31">
    <cfRule type="cellIs" dxfId="0"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2.xml><?xml version="1.0" encoding="utf-8"?>
<worksheet xmlns="http://schemas.openxmlformats.org/spreadsheetml/2006/main" xmlns:r="http://schemas.openxmlformats.org/officeDocument/2006/relationships">
  <sheetPr codeName="Plan2"/>
  <dimension ref="A1:T44"/>
  <sheetViews>
    <sheetView showGridLines="0" zoomScale="85" zoomScaleNormal="85" workbookViewId="0"/>
  </sheetViews>
  <sheetFormatPr defaultRowHeight="15"/>
  <cols>
    <col min="2" max="2" width="8.85546875" customWidth="1"/>
  </cols>
  <sheetData>
    <row r="1" spans="1:18" s="2" customFormat="1">
      <c r="A1" s="3" t="s">
        <v>64</v>
      </c>
      <c r="I1" s="16"/>
      <c r="J1" s="16"/>
      <c r="K1" s="16"/>
      <c r="L1" s="16"/>
      <c r="M1" s="16"/>
      <c r="R1" s="16"/>
    </row>
    <row r="39" spans="17:20">
      <c r="Q39" s="74"/>
    </row>
    <row r="40" spans="17:20" ht="14.45" customHeight="1">
      <c r="Q40" s="295"/>
      <c r="R40" s="295"/>
      <c r="S40" s="295"/>
      <c r="T40" s="295"/>
    </row>
    <row r="41" spans="17:20">
      <c r="Q41" s="295"/>
      <c r="R41" s="295"/>
      <c r="S41" s="295"/>
      <c r="T41" s="295"/>
    </row>
    <row r="42" spans="17:20">
      <c r="Q42" s="295"/>
      <c r="R42" s="295"/>
      <c r="S42" s="295"/>
      <c r="T42" s="295"/>
    </row>
    <row r="43" spans="17:20">
      <c r="Q43" s="295"/>
      <c r="R43" s="295"/>
      <c r="S43" s="295"/>
      <c r="T43" s="295"/>
    </row>
    <row r="44" spans="17:20">
      <c r="Q44" s="295"/>
      <c r="R44" s="295"/>
      <c r="S44" s="295"/>
      <c r="T44" s="295"/>
    </row>
  </sheetData>
  <sheetProtection password="ECFE" sheet="1" objects="1" scenarios="1"/>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sheetPr codeName="Plan3"/>
  <dimension ref="A1:AF76"/>
  <sheetViews>
    <sheetView showGridLines="0" topLeftCell="A7" zoomScale="90" zoomScaleNormal="90" workbookViewId="0">
      <pane xSplit="2" ySplit="4" topLeftCell="C16" activePane="bottomRight" state="frozen"/>
      <selection activeCell="A7" sqref="A7"/>
      <selection pane="topRight" activeCell="C7" sqref="C7"/>
      <selection pane="bottomLeft" activeCell="A11" sqref="A11"/>
      <selection pane="bottomRight" activeCell="B16" sqref="B16"/>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0" width="28.85546875" style="157" customWidth="1"/>
    <col min="21" max="21" width="28.85546875" style="1" customWidth="1"/>
    <col min="22" max="26" width="18.7109375" style="1" customWidth="1"/>
    <col min="27" max="27" width="22.7109375" style="1" customWidth="1"/>
    <col min="28" max="28" width="8.85546875" style="1" customWidth="1"/>
    <col min="29" max="31" width="8.85546875" style="1"/>
    <col min="32" max="32" width="0" style="1" hidden="1" customWidth="1"/>
    <col min="33" max="16384" width="8.85546875" style="1"/>
  </cols>
  <sheetData>
    <row r="1" spans="1:32" s="2" customFormat="1">
      <c r="A1" s="3" t="s">
        <v>0</v>
      </c>
      <c r="I1" s="16"/>
      <c r="J1" s="16"/>
      <c r="K1" s="16"/>
      <c r="L1" s="16"/>
      <c r="M1" s="16"/>
      <c r="N1" s="16"/>
      <c r="T1" s="154"/>
    </row>
    <row r="2" spans="1:32" s="4" customFormat="1" ht="4.1500000000000004" customHeight="1">
      <c r="I2" s="17"/>
      <c r="J2" s="17"/>
      <c r="K2" s="17"/>
      <c r="L2" s="17"/>
      <c r="M2" s="17"/>
      <c r="N2" s="17"/>
      <c r="T2" s="155"/>
    </row>
    <row r="3" spans="1:32" s="5" customFormat="1" ht="15.75" thickBot="1">
      <c r="A3" s="67" t="s">
        <v>83</v>
      </c>
      <c r="B3" s="67"/>
      <c r="C3" s="67"/>
      <c r="D3" s="67"/>
      <c r="E3" s="67"/>
      <c r="F3" s="67"/>
      <c r="G3" s="67"/>
      <c r="H3" s="67"/>
      <c r="I3" s="67"/>
      <c r="J3" s="67"/>
      <c r="K3" s="67"/>
      <c r="L3" s="67"/>
      <c r="M3" s="67"/>
      <c r="O3" s="67"/>
      <c r="P3" s="67"/>
      <c r="Q3" s="67"/>
      <c r="T3" s="156"/>
    </row>
    <row r="4" spans="1:32" ht="15.75" thickTop="1"/>
    <row r="5" spans="1:32" s="6" customFormat="1" ht="25.9" customHeight="1" thickBot="1">
      <c r="A5" s="7" t="s">
        <v>1</v>
      </c>
      <c r="B5" s="7"/>
      <c r="C5" s="8"/>
      <c r="D5" s="305" t="s">
        <v>84</v>
      </c>
      <c r="E5" s="306"/>
      <c r="F5" s="306"/>
      <c r="G5" s="306"/>
      <c r="H5" s="306"/>
      <c r="I5" s="12"/>
      <c r="J5" s="12"/>
      <c r="K5" s="12"/>
      <c r="L5" s="12"/>
      <c r="M5" s="13"/>
      <c r="T5" s="157"/>
    </row>
    <row r="6" spans="1:32" ht="15.75" thickTop="1"/>
    <row r="7" spans="1:32" ht="15.75" thickBot="1">
      <c r="A7" s="7" t="s">
        <v>2</v>
      </c>
      <c r="B7" s="7"/>
      <c r="C7" s="8"/>
      <c r="D7" s="10" t="s">
        <v>85</v>
      </c>
      <c r="E7" s="10"/>
      <c r="F7" s="10"/>
      <c r="G7" s="11"/>
      <c r="H7" s="18"/>
      <c r="AF7" s="1" t="s">
        <v>73</v>
      </c>
    </row>
    <row r="8" spans="1:32" ht="15.75" thickTop="1">
      <c r="AF8" s="82" t="s">
        <v>74</v>
      </c>
    </row>
    <row r="9" spans="1:32" ht="16.5" thickBot="1">
      <c r="A9" s="64" t="s">
        <v>11</v>
      </c>
      <c r="B9" s="65"/>
      <c r="C9" s="65"/>
      <c r="D9" s="65"/>
      <c r="E9" s="65"/>
      <c r="F9" s="65"/>
      <c r="G9" s="65"/>
      <c r="H9" s="66"/>
      <c r="I9" s="296" t="s">
        <v>68</v>
      </c>
      <c r="J9" s="297"/>
      <c r="K9" s="297"/>
      <c r="L9" s="297"/>
      <c r="M9" s="297"/>
      <c r="N9" s="297"/>
      <c r="O9" s="297"/>
      <c r="P9" s="297"/>
      <c r="Q9" s="297"/>
      <c r="R9" s="298"/>
      <c r="S9" s="77"/>
      <c r="T9" s="299" t="s">
        <v>30</v>
      </c>
      <c r="U9" s="300"/>
      <c r="V9" s="300"/>
      <c r="W9" s="300"/>
      <c r="X9" s="300"/>
      <c r="Y9" s="300"/>
      <c r="Z9" s="300"/>
      <c r="AA9" s="301"/>
    </row>
    <row r="10" spans="1:32" ht="64.5" thickTop="1" thickBot="1">
      <c r="A10" s="24" t="s">
        <v>3</v>
      </c>
      <c r="B10" s="24" t="s">
        <v>4</v>
      </c>
      <c r="C10" s="24" t="s">
        <v>5</v>
      </c>
      <c r="D10" s="24" t="s">
        <v>9</v>
      </c>
      <c r="E10" s="24" t="s">
        <v>10</v>
      </c>
      <c r="F10" s="24" t="s">
        <v>6</v>
      </c>
      <c r="G10" s="24" t="s">
        <v>8</v>
      </c>
      <c r="H10" s="24" t="s">
        <v>71</v>
      </c>
      <c r="I10" s="19" t="s">
        <v>12</v>
      </c>
      <c r="J10" s="20" t="s">
        <v>13</v>
      </c>
      <c r="K10" s="21" t="s">
        <v>14</v>
      </c>
      <c r="L10" s="22" t="s">
        <v>15</v>
      </c>
      <c r="M10" s="23" t="s">
        <v>16</v>
      </c>
      <c r="N10" s="76" t="s">
        <v>17</v>
      </c>
      <c r="O10" s="25" t="s">
        <v>18</v>
      </c>
      <c r="P10" s="25" t="s">
        <v>19</v>
      </c>
      <c r="Q10" s="25" t="s">
        <v>20</v>
      </c>
      <c r="R10" s="25" t="s">
        <v>21</v>
      </c>
      <c r="S10" s="25" t="s">
        <v>69</v>
      </c>
      <c r="T10" s="163" t="s">
        <v>22</v>
      </c>
      <c r="U10" s="27" t="s">
        <v>23</v>
      </c>
      <c r="V10" s="27" t="s">
        <v>24</v>
      </c>
      <c r="W10" s="27" t="s">
        <v>25</v>
      </c>
      <c r="X10" s="27" t="s">
        <v>26</v>
      </c>
      <c r="Y10" s="27" t="s">
        <v>27</v>
      </c>
      <c r="Z10" s="27" t="s">
        <v>28</v>
      </c>
      <c r="AA10" s="27" t="s">
        <v>29</v>
      </c>
    </row>
    <row r="11" spans="1:32" s="133" customFormat="1" ht="130.5" customHeight="1" thickTop="1">
      <c r="A11" s="307" t="s">
        <v>86</v>
      </c>
      <c r="B11" s="105" t="s">
        <v>89</v>
      </c>
      <c r="C11" s="128" t="s">
        <v>90</v>
      </c>
      <c r="D11" s="129">
        <v>40391</v>
      </c>
      <c r="E11" s="129">
        <v>40878</v>
      </c>
      <c r="F11" s="130" t="s">
        <v>171</v>
      </c>
      <c r="G11" s="128" t="s">
        <v>172</v>
      </c>
      <c r="H11" s="130" t="s">
        <v>237</v>
      </c>
      <c r="I11" s="131"/>
      <c r="J11" s="131"/>
      <c r="K11" s="131"/>
      <c r="L11" s="131"/>
      <c r="M11" s="131" t="s">
        <v>70</v>
      </c>
      <c r="N11" s="132"/>
      <c r="O11" s="109" t="s">
        <v>540</v>
      </c>
      <c r="P11" s="109" t="s">
        <v>253</v>
      </c>
      <c r="Q11" s="109" t="s">
        <v>539</v>
      </c>
      <c r="R11" s="130" t="s">
        <v>171</v>
      </c>
      <c r="S11" s="151"/>
      <c r="T11" s="159" t="s">
        <v>400</v>
      </c>
      <c r="U11" s="109"/>
      <c r="V11" s="130"/>
      <c r="W11" s="130"/>
      <c r="X11" s="130"/>
      <c r="Y11" s="130"/>
      <c r="Z11" s="128"/>
      <c r="AA11" s="128"/>
      <c r="AB11" s="127"/>
    </row>
    <row r="12" spans="1:32" s="133" customFormat="1" ht="135">
      <c r="A12" s="308"/>
      <c r="B12" s="105" t="s">
        <v>91</v>
      </c>
      <c r="C12" s="128" t="s">
        <v>92</v>
      </c>
      <c r="D12" s="129">
        <v>40391</v>
      </c>
      <c r="E12" s="129">
        <v>40878</v>
      </c>
      <c r="F12" s="130" t="s">
        <v>173</v>
      </c>
      <c r="G12" s="128" t="s">
        <v>174</v>
      </c>
      <c r="H12" s="130" t="s">
        <v>238</v>
      </c>
      <c r="I12" s="131"/>
      <c r="J12" s="131" t="s">
        <v>70</v>
      </c>
      <c r="K12" s="131"/>
      <c r="L12" s="131"/>
      <c r="M12" s="131"/>
      <c r="N12" s="132"/>
      <c r="O12" s="134" t="s">
        <v>254</v>
      </c>
      <c r="P12" s="109" t="s">
        <v>255</v>
      </c>
      <c r="Q12" s="109" t="s">
        <v>256</v>
      </c>
      <c r="R12" s="130" t="s">
        <v>257</v>
      </c>
      <c r="S12" s="135"/>
      <c r="T12" s="128" t="s">
        <v>408</v>
      </c>
      <c r="U12" s="109" t="s">
        <v>335</v>
      </c>
      <c r="V12" s="129">
        <v>41091</v>
      </c>
      <c r="W12" s="129">
        <v>41609</v>
      </c>
      <c r="X12" s="130" t="s">
        <v>336</v>
      </c>
      <c r="Y12" s="136">
        <v>10000</v>
      </c>
      <c r="Z12" s="128" t="s">
        <v>337</v>
      </c>
      <c r="AA12" s="128"/>
      <c r="AB12" s="127"/>
    </row>
    <row r="13" spans="1:32" s="133" customFormat="1" ht="129.75" customHeight="1">
      <c r="A13" s="308"/>
      <c r="B13" s="105" t="s">
        <v>93</v>
      </c>
      <c r="C13" s="128" t="s">
        <v>94</v>
      </c>
      <c r="D13" s="129">
        <v>40391</v>
      </c>
      <c r="E13" s="129">
        <v>41244</v>
      </c>
      <c r="F13" s="130" t="s">
        <v>175</v>
      </c>
      <c r="G13" s="128" t="s">
        <v>176</v>
      </c>
      <c r="H13" s="107"/>
      <c r="I13" s="131"/>
      <c r="J13" s="131"/>
      <c r="K13" s="131" t="s">
        <v>70</v>
      </c>
      <c r="L13" s="131"/>
      <c r="M13" s="131"/>
      <c r="N13" s="132"/>
      <c r="O13" s="109" t="s">
        <v>258</v>
      </c>
      <c r="P13" s="109"/>
      <c r="Q13" s="109"/>
      <c r="R13" s="130" t="s">
        <v>259</v>
      </c>
      <c r="S13" s="135"/>
      <c r="T13" s="128" t="s">
        <v>409</v>
      </c>
      <c r="U13" s="109" t="s">
        <v>338</v>
      </c>
      <c r="V13" s="129">
        <v>41091</v>
      </c>
      <c r="W13" s="129">
        <v>41456</v>
      </c>
      <c r="X13" s="130" t="s">
        <v>339</v>
      </c>
      <c r="Y13" s="137">
        <v>5000</v>
      </c>
      <c r="Z13" s="128" t="s">
        <v>340</v>
      </c>
      <c r="AA13" s="128" t="s">
        <v>341</v>
      </c>
      <c r="AB13" s="127"/>
    </row>
    <row r="14" spans="1:32" s="133" customFormat="1" ht="60" customHeight="1">
      <c r="A14" s="308"/>
      <c r="B14" s="105" t="s">
        <v>95</v>
      </c>
      <c r="C14" s="128" t="s">
        <v>96</v>
      </c>
      <c r="D14" s="129">
        <v>40391</v>
      </c>
      <c r="E14" s="129">
        <v>40391</v>
      </c>
      <c r="F14" s="130" t="s">
        <v>177</v>
      </c>
      <c r="G14" s="128" t="s">
        <v>178</v>
      </c>
      <c r="H14" s="130" t="s">
        <v>239</v>
      </c>
      <c r="I14" s="131"/>
      <c r="J14" s="131"/>
      <c r="K14" s="131"/>
      <c r="L14" s="131"/>
      <c r="M14" s="131" t="s">
        <v>70</v>
      </c>
      <c r="N14" s="132"/>
      <c r="O14" s="108"/>
      <c r="P14" s="109" t="s">
        <v>260</v>
      </c>
      <c r="Q14" s="109"/>
      <c r="R14" s="130"/>
      <c r="S14" s="135"/>
      <c r="T14" s="159" t="s">
        <v>401</v>
      </c>
      <c r="U14" s="109"/>
      <c r="V14" s="129"/>
      <c r="W14" s="129"/>
      <c r="X14" s="130"/>
      <c r="Y14" s="137"/>
      <c r="Z14" s="128"/>
      <c r="AA14" s="128" t="s">
        <v>395</v>
      </c>
      <c r="AB14" s="127"/>
    </row>
    <row r="15" spans="1:32" s="133" customFormat="1" ht="120">
      <c r="A15" s="308"/>
      <c r="B15" s="105" t="s">
        <v>97</v>
      </c>
      <c r="C15" s="128" t="s">
        <v>98</v>
      </c>
      <c r="D15" s="129">
        <v>40391</v>
      </c>
      <c r="E15" s="129">
        <v>40817</v>
      </c>
      <c r="F15" s="130" t="s">
        <v>179</v>
      </c>
      <c r="G15" s="128" t="s">
        <v>180</v>
      </c>
      <c r="H15" s="130" t="s">
        <v>240</v>
      </c>
      <c r="I15" s="131"/>
      <c r="J15" s="131"/>
      <c r="K15" s="131" t="s">
        <v>70</v>
      </c>
      <c r="L15" s="131"/>
      <c r="M15" s="131"/>
      <c r="N15" s="132"/>
      <c r="O15" s="109" t="s">
        <v>261</v>
      </c>
      <c r="P15" s="109" t="s">
        <v>262</v>
      </c>
      <c r="Q15" s="109" t="s">
        <v>263</v>
      </c>
      <c r="R15" s="130" t="s">
        <v>264</v>
      </c>
      <c r="S15" s="135"/>
      <c r="T15" s="128" t="s">
        <v>410</v>
      </c>
      <c r="U15" s="110" t="s">
        <v>342</v>
      </c>
      <c r="V15" s="129">
        <v>41153</v>
      </c>
      <c r="W15" s="129">
        <v>42339</v>
      </c>
      <c r="X15" s="130"/>
      <c r="Y15" s="136">
        <v>4000</v>
      </c>
      <c r="Z15" s="128" t="s">
        <v>380</v>
      </c>
      <c r="AA15" s="128"/>
      <c r="AB15" s="112"/>
    </row>
    <row r="16" spans="1:32" s="133" customFormat="1" ht="132.75" customHeight="1">
      <c r="A16" s="308"/>
      <c r="B16" s="105" t="s">
        <v>99</v>
      </c>
      <c r="C16" s="128" t="s">
        <v>100</v>
      </c>
      <c r="D16" s="129">
        <v>40391</v>
      </c>
      <c r="E16" s="129">
        <v>40513</v>
      </c>
      <c r="F16" s="130" t="s">
        <v>181</v>
      </c>
      <c r="G16" s="128" t="s">
        <v>182</v>
      </c>
      <c r="H16" s="130" t="s">
        <v>241</v>
      </c>
      <c r="I16" s="131"/>
      <c r="J16" s="131"/>
      <c r="K16" s="131"/>
      <c r="L16" s="131"/>
      <c r="M16" s="131" t="s">
        <v>70</v>
      </c>
      <c r="N16" s="132"/>
      <c r="O16" s="110" t="s">
        <v>385</v>
      </c>
      <c r="P16" s="109" t="s">
        <v>265</v>
      </c>
      <c r="Q16" s="109"/>
      <c r="R16" s="130" t="s">
        <v>266</v>
      </c>
      <c r="S16" s="111"/>
      <c r="T16" s="160" t="s">
        <v>420</v>
      </c>
      <c r="U16" s="109"/>
      <c r="V16" s="129"/>
      <c r="W16" s="129"/>
      <c r="X16" s="130"/>
      <c r="Y16" s="130"/>
      <c r="Z16" s="128"/>
      <c r="AA16" s="109" t="s">
        <v>379</v>
      </c>
      <c r="AB16" s="112"/>
    </row>
    <row r="17" spans="1:28" s="133" customFormat="1" ht="90">
      <c r="A17" s="308"/>
      <c r="B17" s="105" t="s">
        <v>101</v>
      </c>
      <c r="C17" s="128" t="s">
        <v>102</v>
      </c>
      <c r="D17" s="129">
        <v>40391</v>
      </c>
      <c r="E17" s="129">
        <v>40878</v>
      </c>
      <c r="F17" s="130" t="s">
        <v>171</v>
      </c>
      <c r="G17" s="128" t="s">
        <v>183</v>
      </c>
      <c r="H17" s="136">
        <v>2000</v>
      </c>
      <c r="I17" s="131"/>
      <c r="J17" s="131" t="s">
        <v>70</v>
      </c>
      <c r="K17" s="131"/>
      <c r="L17" s="131"/>
      <c r="M17" s="131"/>
      <c r="N17" s="132"/>
      <c r="O17" s="109" t="s">
        <v>267</v>
      </c>
      <c r="P17" s="109" t="s">
        <v>268</v>
      </c>
      <c r="Q17" s="109" t="s">
        <v>269</v>
      </c>
      <c r="R17" s="130" t="s">
        <v>171</v>
      </c>
      <c r="S17" s="130" t="s">
        <v>396</v>
      </c>
      <c r="T17" s="128" t="s">
        <v>411</v>
      </c>
      <c r="U17" s="109" t="s">
        <v>343</v>
      </c>
      <c r="V17" s="129">
        <v>41153</v>
      </c>
      <c r="W17" s="129">
        <v>42339</v>
      </c>
      <c r="X17" s="130"/>
      <c r="Y17" s="136">
        <v>50000</v>
      </c>
      <c r="Z17" s="128" t="s">
        <v>344</v>
      </c>
      <c r="AA17" s="109" t="s">
        <v>379</v>
      </c>
      <c r="AB17" s="112"/>
    </row>
    <row r="18" spans="1:28" s="133" customFormat="1" ht="120">
      <c r="A18" s="308"/>
      <c r="B18" s="105" t="s">
        <v>103</v>
      </c>
      <c r="C18" s="128" t="s">
        <v>104</v>
      </c>
      <c r="D18" s="129">
        <v>40391</v>
      </c>
      <c r="E18" s="129">
        <v>40878</v>
      </c>
      <c r="F18" s="130" t="s">
        <v>179</v>
      </c>
      <c r="G18" s="128" t="s">
        <v>184</v>
      </c>
      <c r="H18" s="130" t="s">
        <v>239</v>
      </c>
      <c r="I18" s="131"/>
      <c r="J18" s="131"/>
      <c r="K18" s="131" t="s">
        <v>70</v>
      </c>
      <c r="L18" s="131"/>
      <c r="M18" s="131"/>
      <c r="N18" s="132" t="s">
        <v>74</v>
      </c>
      <c r="O18" s="109" t="s">
        <v>381</v>
      </c>
      <c r="P18" s="109" t="s">
        <v>270</v>
      </c>
      <c r="Q18" s="109" t="s">
        <v>271</v>
      </c>
      <c r="R18" s="130" t="s">
        <v>272</v>
      </c>
      <c r="S18" s="130" t="s">
        <v>386</v>
      </c>
      <c r="T18" s="158"/>
      <c r="U18" s="109"/>
      <c r="V18" s="129"/>
      <c r="W18" s="129"/>
      <c r="X18" s="130"/>
      <c r="Y18" s="130"/>
      <c r="Z18" s="128"/>
      <c r="AA18" s="128"/>
      <c r="AB18" s="138"/>
    </row>
    <row r="19" spans="1:28" s="133" customFormat="1" ht="132.75" customHeight="1">
      <c r="A19" s="308"/>
      <c r="B19" s="105" t="s">
        <v>105</v>
      </c>
      <c r="C19" s="128" t="s">
        <v>106</v>
      </c>
      <c r="D19" s="129">
        <v>40391</v>
      </c>
      <c r="E19" s="129">
        <v>40695</v>
      </c>
      <c r="F19" s="130" t="s">
        <v>185</v>
      </c>
      <c r="G19" s="128" t="s">
        <v>186</v>
      </c>
      <c r="H19" s="130" t="s">
        <v>237</v>
      </c>
      <c r="I19" s="131"/>
      <c r="J19" s="131" t="s">
        <v>70</v>
      </c>
      <c r="K19" s="131"/>
      <c r="L19" s="131"/>
      <c r="M19" s="131"/>
      <c r="N19" s="132" t="s">
        <v>74</v>
      </c>
      <c r="O19" s="110" t="s">
        <v>273</v>
      </c>
      <c r="P19" s="109"/>
      <c r="Q19" s="109"/>
      <c r="R19" s="130" t="s">
        <v>274</v>
      </c>
      <c r="S19" s="130" t="s">
        <v>387</v>
      </c>
      <c r="T19" s="158"/>
      <c r="U19" s="109"/>
      <c r="V19" s="129"/>
      <c r="W19" s="129"/>
      <c r="X19" s="130"/>
      <c r="Y19" s="130"/>
      <c r="Z19" s="128"/>
      <c r="AA19" s="128"/>
      <c r="AB19" s="138"/>
    </row>
    <row r="20" spans="1:28" s="133" customFormat="1" ht="103.5" customHeight="1">
      <c r="A20" s="309"/>
      <c r="B20" s="106" t="s">
        <v>107</v>
      </c>
      <c r="C20" s="139" t="s">
        <v>108</v>
      </c>
      <c r="D20" s="129">
        <v>40391</v>
      </c>
      <c r="E20" s="140">
        <v>40695</v>
      </c>
      <c r="F20" s="141" t="s">
        <v>187</v>
      </c>
      <c r="G20" s="139" t="s">
        <v>188</v>
      </c>
      <c r="H20" s="141" t="s">
        <v>239</v>
      </c>
      <c r="I20" s="131"/>
      <c r="J20" s="131" t="s">
        <v>70</v>
      </c>
      <c r="K20" s="131"/>
      <c r="L20" s="131"/>
      <c r="M20" s="131"/>
      <c r="N20" s="132" t="s">
        <v>74</v>
      </c>
      <c r="O20" s="134" t="s">
        <v>275</v>
      </c>
      <c r="P20" s="134"/>
      <c r="Q20" s="134" t="s">
        <v>276</v>
      </c>
      <c r="R20" s="130" t="s">
        <v>274</v>
      </c>
      <c r="S20" s="130"/>
      <c r="T20" s="158"/>
      <c r="U20" s="134"/>
      <c r="V20" s="140"/>
      <c r="W20" s="140"/>
      <c r="X20" s="141"/>
      <c r="Y20" s="141"/>
      <c r="Z20" s="139"/>
      <c r="AA20" s="139"/>
      <c r="AB20" s="138"/>
    </row>
    <row r="21" spans="1:28" s="133" customFormat="1" ht="119.25" customHeight="1">
      <c r="A21" s="310" t="s">
        <v>382</v>
      </c>
      <c r="B21" s="106" t="s">
        <v>109</v>
      </c>
      <c r="C21" s="139" t="s">
        <v>110</v>
      </c>
      <c r="D21" s="129">
        <v>40391</v>
      </c>
      <c r="E21" s="140">
        <v>40664</v>
      </c>
      <c r="F21" s="141" t="s">
        <v>171</v>
      </c>
      <c r="G21" s="139" t="s">
        <v>189</v>
      </c>
      <c r="H21" s="141" t="s">
        <v>242</v>
      </c>
      <c r="I21" s="131"/>
      <c r="J21" s="131"/>
      <c r="K21" s="131" t="s">
        <v>70</v>
      </c>
      <c r="L21" s="131"/>
      <c r="M21" s="131"/>
      <c r="N21" s="132" t="s">
        <v>73</v>
      </c>
      <c r="O21" s="134" t="s">
        <v>277</v>
      </c>
      <c r="P21" s="134"/>
      <c r="Q21" s="134" t="s">
        <v>278</v>
      </c>
      <c r="R21" s="141" t="s">
        <v>279</v>
      </c>
      <c r="S21" s="141" t="s">
        <v>422</v>
      </c>
      <c r="T21" s="158"/>
      <c r="U21" s="134"/>
      <c r="V21" s="140"/>
      <c r="W21" s="140"/>
      <c r="X21" s="141"/>
      <c r="Y21" s="141"/>
      <c r="Z21" s="139"/>
      <c r="AA21" s="139"/>
      <c r="AB21" s="112"/>
    </row>
    <row r="22" spans="1:28" s="133" customFormat="1" ht="114.75" customHeight="1">
      <c r="A22" s="308"/>
      <c r="B22" s="106" t="s">
        <v>111</v>
      </c>
      <c r="C22" s="139" t="s">
        <v>112</v>
      </c>
      <c r="D22" s="129">
        <v>40391</v>
      </c>
      <c r="E22" s="140">
        <v>40513</v>
      </c>
      <c r="F22" s="141" t="s">
        <v>190</v>
      </c>
      <c r="G22" s="139" t="s">
        <v>191</v>
      </c>
      <c r="H22" s="141" t="s">
        <v>243</v>
      </c>
      <c r="I22" s="131"/>
      <c r="J22" s="131"/>
      <c r="K22" s="131" t="s">
        <v>70</v>
      </c>
      <c r="L22" s="131"/>
      <c r="M22" s="131"/>
      <c r="N22" s="132" t="s">
        <v>73</v>
      </c>
      <c r="O22" s="134" t="s">
        <v>280</v>
      </c>
      <c r="P22" s="134"/>
      <c r="Q22" s="134" t="s">
        <v>281</v>
      </c>
      <c r="R22" s="141" t="s">
        <v>259</v>
      </c>
      <c r="S22" s="141" t="s">
        <v>422</v>
      </c>
      <c r="T22" s="158"/>
      <c r="U22" s="134"/>
      <c r="V22" s="140"/>
      <c r="W22" s="140"/>
      <c r="X22" s="141"/>
      <c r="Y22" s="141"/>
      <c r="Z22" s="139"/>
      <c r="AA22" s="139"/>
      <c r="AB22" s="112"/>
    </row>
    <row r="23" spans="1:28" s="133" customFormat="1" ht="111.75" customHeight="1">
      <c r="A23" s="308"/>
      <c r="B23" s="106" t="s">
        <v>113</v>
      </c>
      <c r="C23" s="139" t="s">
        <v>114</v>
      </c>
      <c r="D23" s="129">
        <v>40391</v>
      </c>
      <c r="E23" s="140">
        <v>42339</v>
      </c>
      <c r="F23" s="141" t="s">
        <v>192</v>
      </c>
      <c r="G23" s="139" t="s">
        <v>193</v>
      </c>
      <c r="H23" s="137">
        <v>6000</v>
      </c>
      <c r="I23" s="131" t="s">
        <v>70</v>
      </c>
      <c r="J23" s="131"/>
      <c r="K23" s="131"/>
      <c r="L23" s="131"/>
      <c r="M23" s="131"/>
      <c r="N23" s="132" t="s">
        <v>73</v>
      </c>
      <c r="O23" s="134" t="s">
        <v>282</v>
      </c>
      <c r="P23" s="134"/>
      <c r="Q23" s="134"/>
      <c r="R23" s="141"/>
      <c r="S23" s="141" t="s">
        <v>422</v>
      </c>
      <c r="T23" s="158"/>
      <c r="U23" s="134"/>
      <c r="V23" s="140"/>
      <c r="W23" s="140"/>
      <c r="X23" s="141"/>
      <c r="Y23" s="141"/>
      <c r="Z23" s="139"/>
      <c r="AA23" s="139"/>
      <c r="AB23" s="112"/>
    </row>
    <row r="24" spans="1:28" s="133" customFormat="1" ht="120">
      <c r="A24" s="308"/>
      <c r="B24" s="106" t="s">
        <v>115</v>
      </c>
      <c r="C24" s="139" t="s">
        <v>116</v>
      </c>
      <c r="D24" s="129">
        <v>40391</v>
      </c>
      <c r="E24" s="140">
        <v>40878</v>
      </c>
      <c r="F24" s="141" t="s">
        <v>179</v>
      </c>
      <c r="G24" s="139" t="s">
        <v>194</v>
      </c>
      <c r="H24" s="141" t="s">
        <v>244</v>
      </c>
      <c r="I24" s="131"/>
      <c r="J24" s="131"/>
      <c r="K24" s="131" t="s">
        <v>70</v>
      </c>
      <c r="L24" s="131"/>
      <c r="M24" s="131"/>
      <c r="N24" s="132"/>
      <c r="O24" s="134" t="s">
        <v>283</v>
      </c>
      <c r="P24" s="134"/>
      <c r="Q24" s="134" t="s">
        <v>284</v>
      </c>
      <c r="R24" s="141" t="s">
        <v>285</v>
      </c>
      <c r="S24" s="131"/>
      <c r="T24" s="106" t="s">
        <v>412</v>
      </c>
      <c r="U24" s="134"/>
      <c r="V24" s="140">
        <v>41153</v>
      </c>
      <c r="W24" s="140">
        <v>42339</v>
      </c>
      <c r="X24" s="141"/>
      <c r="Y24" s="141"/>
      <c r="Z24" s="139"/>
      <c r="AA24" s="139"/>
      <c r="AB24" s="112"/>
    </row>
    <row r="25" spans="1:28" s="133" customFormat="1" ht="137.25" customHeight="1">
      <c r="A25" s="308"/>
      <c r="B25" s="106" t="s">
        <v>117</v>
      </c>
      <c r="C25" s="139" t="s">
        <v>118</v>
      </c>
      <c r="D25" s="129">
        <v>40391</v>
      </c>
      <c r="E25" s="140">
        <v>40878</v>
      </c>
      <c r="F25" s="141" t="s">
        <v>187</v>
      </c>
      <c r="G25" s="139" t="s">
        <v>195</v>
      </c>
      <c r="H25" s="137">
        <v>15000</v>
      </c>
      <c r="I25" s="131"/>
      <c r="J25" s="131"/>
      <c r="K25" s="131"/>
      <c r="L25" s="131"/>
      <c r="M25" s="131" t="s">
        <v>70</v>
      </c>
      <c r="N25" s="132"/>
      <c r="O25" s="134"/>
      <c r="P25" s="134" t="s">
        <v>286</v>
      </c>
      <c r="Q25" s="134"/>
      <c r="R25" s="141" t="s">
        <v>274</v>
      </c>
      <c r="S25" s="131"/>
      <c r="T25" s="159" t="s">
        <v>402</v>
      </c>
      <c r="U25" s="134"/>
      <c r="V25" s="140"/>
      <c r="W25" s="140"/>
      <c r="X25" s="141"/>
      <c r="Y25" s="141"/>
      <c r="Z25" s="139"/>
      <c r="AA25" s="139" t="s">
        <v>379</v>
      </c>
      <c r="AB25" s="112"/>
    </row>
    <row r="26" spans="1:28" s="133" customFormat="1" ht="99.75" customHeight="1">
      <c r="A26" s="308"/>
      <c r="B26" s="106" t="s">
        <v>119</v>
      </c>
      <c r="C26" s="139" t="s">
        <v>120</v>
      </c>
      <c r="D26" s="129">
        <v>40391</v>
      </c>
      <c r="E26" s="140">
        <v>40878</v>
      </c>
      <c r="F26" s="141" t="s">
        <v>187</v>
      </c>
      <c r="G26" s="139" t="s">
        <v>195</v>
      </c>
      <c r="H26" s="137">
        <v>10000</v>
      </c>
      <c r="I26" s="131"/>
      <c r="J26" s="131" t="s">
        <v>70</v>
      </c>
      <c r="K26" s="131"/>
      <c r="L26" s="131"/>
      <c r="M26" s="131"/>
      <c r="N26" s="132" t="s">
        <v>74</v>
      </c>
      <c r="O26" s="134" t="s">
        <v>287</v>
      </c>
      <c r="P26" s="134"/>
      <c r="Q26" s="134"/>
      <c r="R26" s="141" t="s">
        <v>274</v>
      </c>
      <c r="S26" s="130" t="s">
        <v>388</v>
      </c>
      <c r="T26" s="158"/>
      <c r="U26" s="134"/>
      <c r="V26" s="140"/>
      <c r="W26" s="140"/>
      <c r="X26" s="141"/>
      <c r="Y26" s="141"/>
      <c r="Z26" s="139"/>
      <c r="AA26" s="139"/>
      <c r="AB26" s="138"/>
    </row>
    <row r="27" spans="1:28" s="133" customFormat="1" ht="90">
      <c r="A27" s="308"/>
      <c r="B27" s="106" t="s">
        <v>121</v>
      </c>
      <c r="C27" s="139" t="s">
        <v>122</v>
      </c>
      <c r="D27" s="129">
        <v>40391</v>
      </c>
      <c r="E27" s="140">
        <v>40878</v>
      </c>
      <c r="F27" s="141" t="s">
        <v>196</v>
      </c>
      <c r="G27" s="139" t="s">
        <v>197</v>
      </c>
      <c r="H27" s="141" t="s">
        <v>245</v>
      </c>
      <c r="I27" s="131"/>
      <c r="J27" s="131"/>
      <c r="K27" s="131"/>
      <c r="L27" s="131"/>
      <c r="M27" s="131" t="s">
        <v>70</v>
      </c>
      <c r="N27" s="132"/>
      <c r="O27" s="134"/>
      <c r="P27" s="134" t="s">
        <v>288</v>
      </c>
      <c r="Q27" s="134"/>
      <c r="R27" s="141" t="s">
        <v>289</v>
      </c>
      <c r="S27" s="131"/>
      <c r="T27" s="159" t="s">
        <v>403</v>
      </c>
      <c r="U27" s="134"/>
      <c r="V27" s="140"/>
      <c r="W27" s="140"/>
      <c r="X27" s="141"/>
      <c r="Y27" s="141"/>
      <c r="Z27" s="139"/>
      <c r="AA27" s="139"/>
      <c r="AB27" s="112"/>
    </row>
    <row r="28" spans="1:28" s="133" customFormat="1" ht="60">
      <c r="A28" s="308"/>
      <c r="B28" s="106" t="s">
        <v>123</v>
      </c>
      <c r="C28" s="139" t="s">
        <v>124</v>
      </c>
      <c r="D28" s="129">
        <v>40391</v>
      </c>
      <c r="E28" s="140">
        <v>40878</v>
      </c>
      <c r="F28" s="141" t="s">
        <v>198</v>
      </c>
      <c r="G28" s="139" t="s">
        <v>199</v>
      </c>
      <c r="H28" s="141" t="s">
        <v>246</v>
      </c>
      <c r="I28" s="131"/>
      <c r="J28" s="131" t="s">
        <v>70</v>
      </c>
      <c r="K28" s="131"/>
      <c r="L28" s="131"/>
      <c r="M28" s="131"/>
      <c r="N28" s="132"/>
      <c r="O28" s="134" t="s">
        <v>290</v>
      </c>
      <c r="P28" s="134"/>
      <c r="Q28" s="134"/>
      <c r="R28" s="141" t="s">
        <v>291</v>
      </c>
      <c r="S28" s="131"/>
      <c r="T28" s="161" t="s">
        <v>404</v>
      </c>
      <c r="U28" s="134"/>
      <c r="V28" s="140">
        <v>41153</v>
      </c>
      <c r="W28" s="140">
        <v>42339</v>
      </c>
      <c r="X28" s="141" t="s">
        <v>345</v>
      </c>
      <c r="Y28" s="137">
        <v>50000</v>
      </c>
      <c r="Z28" s="139" t="s">
        <v>346</v>
      </c>
      <c r="AA28" s="139"/>
      <c r="AB28" s="112"/>
    </row>
    <row r="29" spans="1:28" s="133" customFormat="1" ht="44.25" customHeight="1">
      <c r="A29" s="308"/>
      <c r="B29" s="106" t="s">
        <v>125</v>
      </c>
      <c r="C29" s="139" t="s">
        <v>126</v>
      </c>
      <c r="D29" s="129">
        <v>40391</v>
      </c>
      <c r="E29" s="140">
        <v>41548</v>
      </c>
      <c r="F29" s="141" t="s">
        <v>192</v>
      </c>
      <c r="G29" s="139" t="s">
        <v>200</v>
      </c>
      <c r="H29" s="141" t="s">
        <v>247</v>
      </c>
      <c r="I29" s="131"/>
      <c r="J29" s="131"/>
      <c r="K29" s="131" t="s">
        <v>70</v>
      </c>
      <c r="L29" s="131"/>
      <c r="M29" s="131"/>
      <c r="N29" s="132"/>
      <c r="O29" s="134" t="s">
        <v>292</v>
      </c>
      <c r="P29" s="134"/>
      <c r="Q29" s="134"/>
      <c r="R29" s="141" t="s">
        <v>259</v>
      </c>
      <c r="S29" s="131"/>
      <c r="T29" s="161" t="s">
        <v>405</v>
      </c>
      <c r="U29" s="134"/>
      <c r="V29" s="140">
        <v>41122</v>
      </c>
      <c r="W29" s="140">
        <v>41791</v>
      </c>
      <c r="X29" s="141" t="s">
        <v>259</v>
      </c>
      <c r="Y29" s="137">
        <v>300000</v>
      </c>
      <c r="Z29" s="139"/>
      <c r="AA29" s="139"/>
      <c r="AB29" s="112"/>
    </row>
    <row r="30" spans="1:28" s="133" customFormat="1" ht="93" customHeight="1">
      <c r="A30" s="308"/>
      <c r="B30" s="106" t="s">
        <v>127</v>
      </c>
      <c r="C30" s="139" t="s">
        <v>128</v>
      </c>
      <c r="D30" s="129">
        <v>40391</v>
      </c>
      <c r="E30" s="140">
        <v>40391</v>
      </c>
      <c r="F30" s="141" t="s">
        <v>201</v>
      </c>
      <c r="G30" s="139" t="s">
        <v>202</v>
      </c>
      <c r="H30" s="141" t="s">
        <v>248</v>
      </c>
      <c r="I30" s="131"/>
      <c r="J30" s="131"/>
      <c r="K30" s="131"/>
      <c r="L30" s="131"/>
      <c r="M30" s="131" t="s">
        <v>70</v>
      </c>
      <c r="N30" s="132"/>
      <c r="O30" s="134" t="s">
        <v>293</v>
      </c>
      <c r="P30" s="134" t="s">
        <v>294</v>
      </c>
      <c r="Q30" s="134" t="s">
        <v>295</v>
      </c>
      <c r="R30" s="141" t="s">
        <v>296</v>
      </c>
      <c r="S30" s="131"/>
      <c r="T30" s="159" t="s">
        <v>406</v>
      </c>
      <c r="U30" s="134"/>
      <c r="V30" s="140"/>
      <c r="W30" s="140"/>
      <c r="X30" s="141"/>
      <c r="Y30" s="141"/>
      <c r="Z30" s="139"/>
      <c r="AA30" s="139"/>
      <c r="AB30" s="112"/>
    </row>
    <row r="31" spans="1:28" s="133" customFormat="1" ht="97.5" customHeight="1">
      <c r="A31" s="308"/>
      <c r="B31" s="106" t="s">
        <v>129</v>
      </c>
      <c r="C31" s="139" t="s">
        <v>130</v>
      </c>
      <c r="D31" s="129">
        <v>40391</v>
      </c>
      <c r="E31" s="140">
        <v>40513</v>
      </c>
      <c r="F31" s="141" t="s">
        <v>201</v>
      </c>
      <c r="G31" s="139" t="s">
        <v>203</v>
      </c>
      <c r="H31" s="137">
        <v>2000</v>
      </c>
      <c r="I31" s="131"/>
      <c r="J31" s="131"/>
      <c r="K31" s="131"/>
      <c r="L31" s="131"/>
      <c r="M31" s="131" t="s">
        <v>70</v>
      </c>
      <c r="N31" s="132"/>
      <c r="O31" s="134" t="s">
        <v>297</v>
      </c>
      <c r="P31" s="134" t="s">
        <v>298</v>
      </c>
      <c r="Q31" s="134" t="s">
        <v>299</v>
      </c>
      <c r="R31" s="141" t="s">
        <v>300</v>
      </c>
      <c r="S31" s="131"/>
      <c r="T31" s="159" t="s">
        <v>407</v>
      </c>
      <c r="U31" s="134"/>
      <c r="V31" s="140"/>
      <c r="W31" s="140"/>
      <c r="X31" s="141"/>
      <c r="Y31" s="141"/>
      <c r="Z31" s="139"/>
      <c r="AA31" s="139"/>
      <c r="AB31" s="112"/>
    </row>
    <row r="32" spans="1:28" s="133" customFormat="1" ht="87.75" customHeight="1">
      <c r="A32" s="309"/>
      <c r="B32" s="105" t="s">
        <v>131</v>
      </c>
      <c r="C32" s="128" t="s">
        <v>126</v>
      </c>
      <c r="D32" s="129">
        <v>40391</v>
      </c>
      <c r="E32" s="129">
        <v>40756</v>
      </c>
      <c r="F32" s="130" t="s">
        <v>204</v>
      </c>
      <c r="G32" s="128" t="s">
        <v>205</v>
      </c>
      <c r="H32" s="130" t="s">
        <v>249</v>
      </c>
      <c r="I32" s="131"/>
      <c r="J32" s="131" t="s">
        <v>70</v>
      </c>
      <c r="K32" s="131"/>
      <c r="L32" s="131"/>
      <c r="M32" s="131"/>
      <c r="N32" s="132" t="s">
        <v>74</v>
      </c>
      <c r="O32" s="109" t="s">
        <v>301</v>
      </c>
      <c r="P32" s="109"/>
      <c r="Q32" s="109"/>
      <c r="R32" s="130"/>
      <c r="S32" s="130" t="s">
        <v>347</v>
      </c>
      <c r="T32" s="158"/>
      <c r="U32" s="109"/>
      <c r="V32" s="129"/>
      <c r="W32" s="129"/>
      <c r="X32" s="130"/>
      <c r="Y32" s="130"/>
      <c r="Z32" s="128"/>
      <c r="AA32" s="128"/>
      <c r="AB32" s="138"/>
    </row>
    <row r="33" spans="1:28" s="133" customFormat="1" ht="136.5" customHeight="1">
      <c r="A33" s="310" t="s">
        <v>87</v>
      </c>
      <c r="B33" s="106" t="s">
        <v>132</v>
      </c>
      <c r="C33" s="139" t="s">
        <v>133</v>
      </c>
      <c r="D33" s="129">
        <v>40391</v>
      </c>
      <c r="E33" s="140">
        <v>40878</v>
      </c>
      <c r="F33" s="141" t="s">
        <v>179</v>
      </c>
      <c r="G33" s="139" t="s">
        <v>206</v>
      </c>
      <c r="H33" s="137">
        <v>1500000</v>
      </c>
      <c r="I33" s="151"/>
      <c r="J33" s="131" t="s">
        <v>70</v>
      </c>
      <c r="K33" s="131"/>
      <c r="L33" s="131"/>
      <c r="M33" s="131"/>
      <c r="N33" s="132" t="s">
        <v>73</v>
      </c>
      <c r="O33" s="134" t="s">
        <v>302</v>
      </c>
      <c r="P33" s="134" t="s">
        <v>303</v>
      </c>
      <c r="Q33" s="134" t="s">
        <v>304</v>
      </c>
      <c r="R33" s="141" t="s">
        <v>264</v>
      </c>
      <c r="S33" s="130" t="s">
        <v>389</v>
      </c>
      <c r="T33" s="160"/>
      <c r="U33" s="134"/>
      <c r="V33" s="140"/>
      <c r="W33" s="140"/>
      <c r="X33" s="141"/>
      <c r="Y33" s="141"/>
      <c r="Z33" s="139"/>
      <c r="AA33" s="139"/>
      <c r="AB33" s="112"/>
    </row>
    <row r="34" spans="1:28" s="133" customFormat="1" ht="135">
      <c r="A34" s="308"/>
      <c r="B34" s="106" t="s">
        <v>134</v>
      </c>
      <c r="C34" s="139" t="s">
        <v>135</v>
      </c>
      <c r="D34" s="129">
        <v>40391</v>
      </c>
      <c r="E34" s="140">
        <v>42339</v>
      </c>
      <c r="F34" s="141" t="s">
        <v>198</v>
      </c>
      <c r="G34" s="139" t="s">
        <v>207</v>
      </c>
      <c r="H34" s="137">
        <v>15000</v>
      </c>
      <c r="I34" s="131"/>
      <c r="J34" s="131"/>
      <c r="K34" s="131"/>
      <c r="L34" s="131" t="s">
        <v>70</v>
      </c>
      <c r="M34" s="131"/>
      <c r="N34" s="132"/>
      <c r="O34" s="134" t="s">
        <v>305</v>
      </c>
      <c r="P34" s="113" t="s">
        <v>394</v>
      </c>
      <c r="Q34" s="134"/>
      <c r="R34" s="141"/>
      <c r="S34" s="135"/>
      <c r="T34" s="161" t="s">
        <v>421</v>
      </c>
      <c r="U34" s="134"/>
      <c r="V34" s="140"/>
      <c r="W34" s="140"/>
      <c r="X34" s="141" t="s">
        <v>259</v>
      </c>
      <c r="Y34" s="137">
        <v>100000</v>
      </c>
      <c r="Z34" s="139" t="s">
        <v>345</v>
      </c>
      <c r="AA34" s="139"/>
      <c r="AB34" s="112"/>
    </row>
    <row r="35" spans="1:28" s="133" customFormat="1" ht="87" customHeight="1">
      <c r="A35" s="308"/>
      <c r="B35" s="106" t="s">
        <v>136</v>
      </c>
      <c r="C35" s="139" t="s">
        <v>137</v>
      </c>
      <c r="D35" s="129">
        <v>40391</v>
      </c>
      <c r="E35" s="140">
        <v>40756</v>
      </c>
      <c r="F35" s="141" t="s">
        <v>171</v>
      </c>
      <c r="G35" s="139" t="s">
        <v>208</v>
      </c>
      <c r="H35" s="137">
        <v>10000</v>
      </c>
      <c r="I35" s="131"/>
      <c r="J35" s="131" t="s">
        <v>70</v>
      </c>
      <c r="K35" s="131"/>
      <c r="L35" s="131"/>
      <c r="M35" s="131"/>
      <c r="N35" s="132" t="s">
        <v>74</v>
      </c>
      <c r="O35" s="134" t="s">
        <v>306</v>
      </c>
      <c r="P35" s="134"/>
      <c r="Q35" s="134" t="s">
        <v>307</v>
      </c>
      <c r="R35" s="130" t="s">
        <v>171</v>
      </c>
      <c r="S35" s="130" t="s">
        <v>390</v>
      </c>
      <c r="T35" s="158"/>
      <c r="U35" s="134"/>
      <c r="V35" s="140"/>
      <c r="W35" s="140"/>
      <c r="X35" s="141"/>
      <c r="Y35" s="141"/>
      <c r="Z35" s="139"/>
      <c r="AA35" s="139"/>
      <c r="AB35" s="138"/>
    </row>
    <row r="36" spans="1:28" s="133" customFormat="1" ht="165">
      <c r="A36" s="309"/>
      <c r="B36" s="106" t="s">
        <v>138</v>
      </c>
      <c r="C36" s="128" t="s">
        <v>139</v>
      </c>
      <c r="D36" s="129">
        <v>40391</v>
      </c>
      <c r="E36" s="129">
        <v>40878</v>
      </c>
      <c r="F36" s="130" t="s">
        <v>209</v>
      </c>
      <c r="G36" s="128" t="s">
        <v>210</v>
      </c>
      <c r="H36" s="136">
        <v>2500</v>
      </c>
      <c r="I36" s="131"/>
      <c r="J36" s="131" t="s">
        <v>70</v>
      </c>
      <c r="K36" s="131"/>
      <c r="L36" s="131"/>
      <c r="M36" s="131"/>
      <c r="N36" s="132"/>
      <c r="O36" s="109" t="s">
        <v>308</v>
      </c>
      <c r="P36" s="109"/>
      <c r="Q36" s="109"/>
      <c r="R36" s="130" t="s">
        <v>309</v>
      </c>
      <c r="S36" s="131"/>
      <c r="T36" s="128" t="s">
        <v>413</v>
      </c>
      <c r="U36" s="109" t="s">
        <v>348</v>
      </c>
      <c r="V36" s="129">
        <v>41334</v>
      </c>
      <c r="W36" s="129">
        <v>42339</v>
      </c>
      <c r="X36" s="130" t="s">
        <v>345</v>
      </c>
      <c r="Y36" s="130"/>
      <c r="Z36" s="128" t="s">
        <v>349</v>
      </c>
      <c r="AA36" s="128"/>
      <c r="AB36" s="112"/>
    </row>
    <row r="37" spans="1:28" s="133" customFormat="1" ht="135" customHeight="1">
      <c r="A37" s="310" t="s">
        <v>383</v>
      </c>
      <c r="B37" s="106" t="s">
        <v>140</v>
      </c>
      <c r="C37" s="139" t="s">
        <v>141</v>
      </c>
      <c r="D37" s="129">
        <v>40391</v>
      </c>
      <c r="E37" s="140">
        <v>41487</v>
      </c>
      <c r="F37" s="141" t="s">
        <v>211</v>
      </c>
      <c r="G37" s="139" t="s">
        <v>212</v>
      </c>
      <c r="H37" s="137">
        <v>10000</v>
      </c>
      <c r="I37" s="131"/>
      <c r="J37" s="131"/>
      <c r="K37" s="131"/>
      <c r="L37" s="131" t="s">
        <v>70</v>
      </c>
      <c r="M37" s="131"/>
      <c r="N37" s="132"/>
      <c r="O37" s="134" t="s">
        <v>310</v>
      </c>
      <c r="P37" s="134" t="s">
        <v>311</v>
      </c>
      <c r="Q37" s="134"/>
      <c r="R37" s="141" t="s">
        <v>211</v>
      </c>
      <c r="S37" s="135"/>
      <c r="T37" s="161" t="s">
        <v>429</v>
      </c>
      <c r="U37" s="134"/>
      <c r="V37" s="140"/>
      <c r="W37" s="140"/>
      <c r="X37" s="141"/>
      <c r="Y37" s="141"/>
      <c r="Z37" s="139"/>
      <c r="AA37" s="139" t="s">
        <v>350</v>
      </c>
      <c r="AB37" s="112"/>
    </row>
    <row r="38" spans="1:28" s="133" customFormat="1" ht="100.5" customHeight="1">
      <c r="A38" s="308"/>
      <c r="B38" s="106" t="s">
        <v>142</v>
      </c>
      <c r="C38" s="139" t="s">
        <v>143</v>
      </c>
      <c r="D38" s="129">
        <v>40391</v>
      </c>
      <c r="E38" s="140">
        <v>40878</v>
      </c>
      <c r="F38" s="141" t="s">
        <v>213</v>
      </c>
      <c r="G38" s="139" t="s">
        <v>214</v>
      </c>
      <c r="H38" s="137">
        <v>150000</v>
      </c>
      <c r="I38" s="131"/>
      <c r="J38" s="131" t="s">
        <v>70</v>
      </c>
      <c r="K38" s="131"/>
      <c r="L38" s="131"/>
      <c r="M38" s="131"/>
      <c r="N38" s="132"/>
      <c r="O38" s="134" t="s">
        <v>282</v>
      </c>
      <c r="P38" s="134"/>
      <c r="Q38" s="134"/>
      <c r="R38" s="141"/>
      <c r="S38" s="135"/>
      <c r="T38" s="139" t="s">
        <v>414</v>
      </c>
      <c r="U38" s="134" t="s">
        <v>351</v>
      </c>
      <c r="V38" s="114">
        <v>41214</v>
      </c>
      <c r="W38" s="114">
        <v>41791</v>
      </c>
      <c r="X38" s="115"/>
      <c r="Y38" s="141"/>
      <c r="Z38" s="139"/>
      <c r="AA38" s="139"/>
      <c r="AB38" s="112"/>
    </row>
    <row r="39" spans="1:28" s="133" customFormat="1" ht="93" customHeight="1">
      <c r="A39" s="308"/>
      <c r="B39" s="106" t="s">
        <v>144</v>
      </c>
      <c r="C39" s="139" t="s">
        <v>145</v>
      </c>
      <c r="D39" s="129">
        <v>40391</v>
      </c>
      <c r="E39" s="140">
        <v>40817</v>
      </c>
      <c r="F39" s="141" t="s">
        <v>179</v>
      </c>
      <c r="G39" s="139" t="s">
        <v>215</v>
      </c>
      <c r="H39" s="137">
        <v>1000000</v>
      </c>
      <c r="I39" s="131"/>
      <c r="J39" s="131" t="s">
        <v>70</v>
      </c>
      <c r="K39" s="131"/>
      <c r="L39" s="131"/>
      <c r="M39" s="131"/>
      <c r="N39" s="132" t="s">
        <v>74</v>
      </c>
      <c r="O39" s="134" t="s">
        <v>312</v>
      </c>
      <c r="P39" s="134"/>
      <c r="Q39" s="134" t="s">
        <v>313</v>
      </c>
      <c r="R39" s="141" t="s">
        <v>285</v>
      </c>
      <c r="S39" s="130" t="s">
        <v>391</v>
      </c>
      <c r="T39" s="157"/>
      <c r="U39" s="134"/>
      <c r="V39" s="140"/>
      <c r="W39" s="140"/>
      <c r="X39" s="141"/>
      <c r="Y39" s="141"/>
      <c r="Z39" s="139"/>
      <c r="AA39" s="139"/>
      <c r="AB39" s="138"/>
    </row>
    <row r="40" spans="1:28" s="133" customFormat="1" ht="234.75" customHeight="1">
      <c r="A40" s="308"/>
      <c r="B40" s="106" t="s">
        <v>146</v>
      </c>
      <c r="C40" s="139" t="s">
        <v>147</v>
      </c>
      <c r="D40" s="129">
        <v>40391</v>
      </c>
      <c r="E40" s="140">
        <v>42248</v>
      </c>
      <c r="F40" s="141" t="s">
        <v>177</v>
      </c>
      <c r="G40" s="139" t="s">
        <v>216</v>
      </c>
      <c r="H40" s="137">
        <v>200000</v>
      </c>
      <c r="I40" s="131"/>
      <c r="J40" s="131"/>
      <c r="K40" s="131"/>
      <c r="L40" s="131" t="s">
        <v>70</v>
      </c>
      <c r="M40" s="131"/>
      <c r="N40" s="132"/>
      <c r="O40" s="134"/>
      <c r="P40" s="113"/>
      <c r="Q40" s="134"/>
      <c r="R40" s="141"/>
      <c r="S40" s="135"/>
      <c r="T40" s="161" t="s">
        <v>423</v>
      </c>
      <c r="U40" s="134"/>
      <c r="V40" s="140"/>
      <c r="W40" s="140"/>
      <c r="X40" s="141"/>
      <c r="Y40" s="141"/>
      <c r="Z40" s="139"/>
      <c r="AA40" s="150" t="s">
        <v>384</v>
      </c>
      <c r="AB40" s="112"/>
    </row>
    <row r="41" spans="1:28" s="133" customFormat="1" ht="61.5" customHeight="1">
      <c r="A41" s="308"/>
      <c r="B41" s="106" t="s">
        <v>148</v>
      </c>
      <c r="C41" s="139" t="s">
        <v>147</v>
      </c>
      <c r="D41" s="129">
        <v>40391</v>
      </c>
      <c r="E41" s="140">
        <v>42156</v>
      </c>
      <c r="F41" s="141" t="s">
        <v>217</v>
      </c>
      <c r="G41" s="139" t="s">
        <v>218</v>
      </c>
      <c r="H41" s="137">
        <v>100000</v>
      </c>
      <c r="I41" s="131"/>
      <c r="J41" s="131"/>
      <c r="K41" s="131"/>
      <c r="L41" s="131" t="s">
        <v>70</v>
      </c>
      <c r="M41" s="131"/>
      <c r="N41" s="132"/>
      <c r="O41" s="134" t="s">
        <v>314</v>
      </c>
      <c r="P41" s="134"/>
      <c r="Q41" s="134"/>
      <c r="R41" s="141" t="s">
        <v>217</v>
      </c>
      <c r="S41" s="135"/>
      <c r="T41" s="161" t="s">
        <v>424</v>
      </c>
      <c r="U41" s="134"/>
      <c r="V41" s="140"/>
      <c r="W41" s="140"/>
      <c r="X41" s="141"/>
      <c r="Y41" s="141"/>
      <c r="Z41" s="139"/>
      <c r="AA41" s="139"/>
      <c r="AB41" s="112"/>
    </row>
    <row r="42" spans="1:28" s="133" customFormat="1" ht="111" customHeight="1">
      <c r="A42" s="308"/>
      <c r="B42" s="106" t="s">
        <v>149</v>
      </c>
      <c r="C42" s="139" t="s">
        <v>150</v>
      </c>
      <c r="D42" s="129">
        <v>40391</v>
      </c>
      <c r="E42" s="140">
        <v>41153</v>
      </c>
      <c r="F42" s="141" t="s">
        <v>219</v>
      </c>
      <c r="G42" s="139" t="s">
        <v>220</v>
      </c>
      <c r="H42" s="137">
        <v>10000</v>
      </c>
      <c r="I42" s="131"/>
      <c r="J42" s="131"/>
      <c r="K42" s="131" t="s">
        <v>70</v>
      </c>
      <c r="L42" s="131"/>
      <c r="M42" s="131"/>
      <c r="N42" s="132"/>
      <c r="O42" s="134"/>
      <c r="P42" s="134" t="s">
        <v>315</v>
      </c>
      <c r="Q42" s="134"/>
      <c r="R42" s="141"/>
      <c r="S42" s="135"/>
      <c r="T42" s="139" t="s">
        <v>415</v>
      </c>
      <c r="U42" s="134"/>
      <c r="V42" s="140">
        <v>41183</v>
      </c>
      <c r="W42" s="140">
        <v>42339</v>
      </c>
      <c r="X42" s="141"/>
      <c r="Y42" s="141"/>
      <c r="Z42" s="139"/>
      <c r="AA42" s="139"/>
      <c r="AB42" s="112"/>
    </row>
    <row r="43" spans="1:28" s="133" customFormat="1" ht="76.5" customHeight="1">
      <c r="A43" s="308"/>
      <c r="B43" s="106" t="s">
        <v>151</v>
      </c>
      <c r="C43" s="139" t="s">
        <v>152</v>
      </c>
      <c r="D43" s="129">
        <v>40391</v>
      </c>
      <c r="E43" s="140">
        <v>42217</v>
      </c>
      <c r="F43" s="141" t="s">
        <v>221</v>
      </c>
      <c r="G43" s="139" t="s">
        <v>222</v>
      </c>
      <c r="H43" s="141" t="s">
        <v>239</v>
      </c>
      <c r="I43" s="131"/>
      <c r="J43" s="131" t="s">
        <v>70</v>
      </c>
      <c r="K43" s="131"/>
      <c r="L43" s="131"/>
      <c r="M43" s="131"/>
      <c r="N43" s="132" t="s">
        <v>74</v>
      </c>
      <c r="O43" s="134" t="s">
        <v>316</v>
      </c>
      <c r="P43" s="134"/>
      <c r="Q43" s="134"/>
      <c r="R43" s="141"/>
      <c r="S43" s="130" t="s">
        <v>392</v>
      </c>
      <c r="T43" s="157"/>
      <c r="U43" s="134"/>
      <c r="V43" s="140"/>
      <c r="W43" s="140"/>
      <c r="X43" s="141"/>
      <c r="Y43" s="141"/>
      <c r="Z43" s="139"/>
      <c r="AA43" s="139"/>
      <c r="AB43" s="138"/>
    </row>
    <row r="44" spans="1:28" s="133" customFormat="1" ht="180">
      <c r="A44" s="308"/>
      <c r="B44" s="106" t="s">
        <v>153</v>
      </c>
      <c r="C44" s="139" t="s">
        <v>154</v>
      </c>
      <c r="D44" s="129">
        <v>40391</v>
      </c>
      <c r="E44" s="140">
        <v>40878</v>
      </c>
      <c r="F44" s="141" t="s">
        <v>223</v>
      </c>
      <c r="G44" s="139" t="s">
        <v>224</v>
      </c>
      <c r="H44" s="137">
        <v>550000</v>
      </c>
      <c r="I44" s="131"/>
      <c r="J44" s="131" t="s">
        <v>70</v>
      </c>
      <c r="K44" s="131"/>
      <c r="L44" s="131"/>
      <c r="M44" s="131"/>
      <c r="N44" s="132"/>
      <c r="O44" s="134" t="s">
        <v>317</v>
      </c>
      <c r="P44" s="134"/>
      <c r="Q44" s="134"/>
      <c r="R44" s="141" t="s">
        <v>211</v>
      </c>
      <c r="S44" s="135"/>
      <c r="T44" s="106" t="s">
        <v>416</v>
      </c>
      <c r="U44" s="134" t="s">
        <v>352</v>
      </c>
      <c r="V44" s="140">
        <v>41122</v>
      </c>
      <c r="W44" s="140">
        <v>42339</v>
      </c>
      <c r="X44" s="141"/>
      <c r="Y44" s="141"/>
      <c r="Z44" s="139" t="s">
        <v>353</v>
      </c>
      <c r="AA44" s="139"/>
      <c r="AB44" s="112"/>
    </row>
    <row r="45" spans="1:28" s="133" customFormat="1" ht="105" customHeight="1">
      <c r="A45" s="308"/>
      <c r="B45" s="106" t="s">
        <v>155</v>
      </c>
      <c r="C45" s="139" t="s">
        <v>156</v>
      </c>
      <c r="D45" s="129">
        <v>40391</v>
      </c>
      <c r="E45" s="140">
        <v>41183</v>
      </c>
      <c r="F45" s="141" t="s">
        <v>225</v>
      </c>
      <c r="G45" s="139" t="s">
        <v>226</v>
      </c>
      <c r="H45" s="141" t="s">
        <v>250</v>
      </c>
      <c r="I45" s="131"/>
      <c r="J45" s="131"/>
      <c r="K45" s="131"/>
      <c r="L45" s="131" t="s">
        <v>70</v>
      </c>
      <c r="M45" s="131"/>
      <c r="N45" s="132"/>
      <c r="O45" s="134" t="s">
        <v>318</v>
      </c>
      <c r="P45" s="134" t="s">
        <v>319</v>
      </c>
      <c r="Q45" s="134" t="s">
        <v>320</v>
      </c>
      <c r="R45" s="130" t="s">
        <v>171</v>
      </c>
      <c r="S45" s="131"/>
      <c r="T45" s="139" t="s">
        <v>417</v>
      </c>
      <c r="U45" s="134" t="s">
        <v>354</v>
      </c>
      <c r="V45" s="140">
        <v>41153</v>
      </c>
      <c r="W45" s="140">
        <v>42339</v>
      </c>
      <c r="X45" s="141"/>
      <c r="Y45" s="141"/>
      <c r="Z45" s="139"/>
      <c r="AA45" s="139"/>
      <c r="AB45" s="112"/>
    </row>
    <row r="46" spans="1:28" s="133" customFormat="1" ht="177.75" customHeight="1">
      <c r="A46" s="309"/>
      <c r="B46" s="105" t="s">
        <v>157</v>
      </c>
      <c r="C46" s="139" t="s">
        <v>158</v>
      </c>
      <c r="D46" s="129">
        <v>40391</v>
      </c>
      <c r="E46" s="129">
        <v>41183</v>
      </c>
      <c r="F46" s="130" t="s">
        <v>227</v>
      </c>
      <c r="G46" s="128" t="s">
        <v>228</v>
      </c>
      <c r="H46" s="130" t="s">
        <v>251</v>
      </c>
      <c r="I46" s="131"/>
      <c r="J46" s="131"/>
      <c r="K46" s="131" t="s">
        <v>70</v>
      </c>
      <c r="L46" s="131"/>
      <c r="M46" s="131"/>
      <c r="N46" s="132"/>
      <c r="O46" s="109" t="s">
        <v>321</v>
      </c>
      <c r="P46" s="109"/>
      <c r="Q46" s="109"/>
      <c r="R46" s="130" t="s">
        <v>322</v>
      </c>
      <c r="S46" s="131"/>
      <c r="T46" s="105" t="s">
        <v>418</v>
      </c>
      <c r="U46" s="109" t="s">
        <v>355</v>
      </c>
      <c r="V46" s="129">
        <v>41183</v>
      </c>
      <c r="W46" s="129">
        <v>42339</v>
      </c>
      <c r="X46" s="130" t="s">
        <v>356</v>
      </c>
      <c r="Y46" s="130"/>
      <c r="Z46" s="128" t="s">
        <v>357</v>
      </c>
      <c r="AA46" s="128"/>
      <c r="AB46" s="112"/>
    </row>
    <row r="47" spans="1:28" s="133" customFormat="1" ht="165">
      <c r="A47" s="310" t="s">
        <v>88</v>
      </c>
      <c r="B47" s="106" t="s">
        <v>159</v>
      </c>
      <c r="C47" s="139" t="s">
        <v>160</v>
      </c>
      <c r="D47" s="129">
        <v>40391</v>
      </c>
      <c r="E47" s="140">
        <v>40848</v>
      </c>
      <c r="F47" s="141" t="s">
        <v>219</v>
      </c>
      <c r="G47" s="139" t="s">
        <v>229</v>
      </c>
      <c r="H47" s="137">
        <v>450000</v>
      </c>
      <c r="I47" s="131"/>
      <c r="J47" s="131"/>
      <c r="K47" s="131"/>
      <c r="L47" s="131" t="s">
        <v>70</v>
      </c>
      <c r="M47" s="131"/>
      <c r="N47" s="132"/>
      <c r="O47" s="134" t="s">
        <v>323</v>
      </c>
      <c r="P47" s="134" t="s">
        <v>324</v>
      </c>
      <c r="Q47" s="134"/>
      <c r="R47" s="141" t="s">
        <v>325</v>
      </c>
      <c r="S47" s="135"/>
      <c r="T47" s="106" t="s">
        <v>419</v>
      </c>
      <c r="U47" s="134"/>
      <c r="V47" s="140">
        <v>40391</v>
      </c>
      <c r="W47" s="140">
        <v>42339</v>
      </c>
      <c r="X47" s="141"/>
      <c r="Y47" s="137">
        <v>750000</v>
      </c>
      <c r="Z47" s="139"/>
      <c r="AA47" s="139"/>
      <c r="AB47" s="112"/>
    </row>
    <row r="48" spans="1:28" s="133" customFormat="1" ht="172.5" customHeight="1">
      <c r="A48" s="308"/>
      <c r="B48" s="106" t="s">
        <v>161</v>
      </c>
      <c r="C48" s="139" t="s">
        <v>162</v>
      </c>
      <c r="D48" s="129">
        <v>40391</v>
      </c>
      <c r="E48" s="140">
        <v>42217</v>
      </c>
      <c r="F48" s="141" t="s">
        <v>171</v>
      </c>
      <c r="G48" s="139" t="s">
        <v>230</v>
      </c>
      <c r="H48" s="137">
        <v>10000</v>
      </c>
      <c r="I48" s="131"/>
      <c r="J48" s="131"/>
      <c r="K48" s="131"/>
      <c r="L48" s="131" t="s">
        <v>70</v>
      </c>
      <c r="M48" s="131"/>
      <c r="N48" s="132"/>
      <c r="O48" s="134" t="s">
        <v>326</v>
      </c>
      <c r="P48" s="134" t="s">
        <v>327</v>
      </c>
      <c r="Q48" s="134"/>
      <c r="R48" s="130" t="s">
        <v>171</v>
      </c>
      <c r="S48" s="135"/>
      <c r="T48" s="161" t="s">
        <v>425</v>
      </c>
      <c r="U48" s="134"/>
      <c r="V48" s="140"/>
      <c r="W48" s="140"/>
      <c r="X48" s="141"/>
      <c r="Y48" s="141"/>
      <c r="Z48" s="139"/>
      <c r="AA48" s="139"/>
      <c r="AB48" s="112"/>
    </row>
    <row r="49" spans="1:28" s="133" customFormat="1" ht="103.5" customHeight="1">
      <c r="A49" s="308"/>
      <c r="B49" s="106" t="s">
        <v>163</v>
      </c>
      <c r="C49" s="139" t="s">
        <v>164</v>
      </c>
      <c r="D49" s="129">
        <v>40391</v>
      </c>
      <c r="E49" s="140">
        <v>42217</v>
      </c>
      <c r="F49" s="141" t="s">
        <v>223</v>
      </c>
      <c r="G49" s="139" t="s">
        <v>231</v>
      </c>
      <c r="H49" s="137">
        <v>50000</v>
      </c>
      <c r="I49" s="131"/>
      <c r="J49" s="131"/>
      <c r="K49" s="131"/>
      <c r="L49" s="131" t="s">
        <v>70</v>
      </c>
      <c r="M49" s="131"/>
      <c r="N49" s="132"/>
      <c r="O49" s="134" t="s">
        <v>328</v>
      </c>
      <c r="P49" s="134" t="s">
        <v>329</v>
      </c>
      <c r="Q49" s="134"/>
      <c r="R49" s="141" t="s">
        <v>171</v>
      </c>
      <c r="S49" s="135"/>
      <c r="T49" s="161" t="s">
        <v>426</v>
      </c>
      <c r="U49" s="134"/>
      <c r="V49" s="140"/>
      <c r="W49" s="140"/>
      <c r="X49" s="141"/>
      <c r="Y49" s="141"/>
      <c r="Z49" s="139"/>
      <c r="AA49" s="139"/>
      <c r="AB49" s="112"/>
    </row>
    <row r="50" spans="1:28" s="133" customFormat="1" ht="72.75" customHeight="1">
      <c r="A50" s="308"/>
      <c r="B50" s="106" t="s">
        <v>165</v>
      </c>
      <c r="C50" s="139" t="s">
        <v>166</v>
      </c>
      <c r="D50" s="129">
        <v>40391</v>
      </c>
      <c r="E50" s="140">
        <v>40695</v>
      </c>
      <c r="F50" s="141" t="s">
        <v>232</v>
      </c>
      <c r="G50" s="139" t="s">
        <v>233</v>
      </c>
      <c r="H50" s="137">
        <v>1000</v>
      </c>
      <c r="I50" s="131"/>
      <c r="J50" s="131" t="s">
        <v>70</v>
      </c>
      <c r="K50" s="131"/>
      <c r="L50" s="131"/>
      <c r="M50" s="131"/>
      <c r="N50" s="132" t="s">
        <v>74</v>
      </c>
      <c r="O50" s="134"/>
      <c r="P50" s="134"/>
      <c r="Q50" s="134"/>
      <c r="R50" s="141"/>
      <c r="S50" s="130" t="s">
        <v>393</v>
      </c>
      <c r="T50" s="157"/>
      <c r="U50" s="134"/>
      <c r="V50" s="140"/>
      <c r="W50" s="140"/>
      <c r="X50" s="141"/>
      <c r="Y50" s="141"/>
      <c r="Z50" s="139"/>
      <c r="AA50" s="139"/>
      <c r="AB50" s="138"/>
    </row>
    <row r="51" spans="1:28" s="133" customFormat="1" ht="337.5" customHeight="1">
      <c r="A51" s="308"/>
      <c r="B51" s="106" t="s">
        <v>167</v>
      </c>
      <c r="C51" s="139" t="s">
        <v>168</v>
      </c>
      <c r="D51" s="129">
        <v>40391</v>
      </c>
      <c r="E51" s="140">
        <v>40513</v>
      </c>
      <c r="F51" s="141" t="s">
        <v>185</v>
      </c>
      <c r="G51" s="139" t="s">
        <v>234</v>
      </c>
      <c r="H51" s="137">
        <v>10000</v>
      </c>
      <c r="I51" s="131"/>
      <c r="J51" s="131" t="s">
        <v>70</v>
      </c>
      <c r="K51" s="131"/>
      <c r="L51" s="131"/>
      <c r="M51" s="131"/>
      <c r="N51" s="132"/>
      <c r="O51" s="134" t="s">
        <v>330</v>
      </c>
      <c r="P51" s="134" t="s">
        <v>331</v>
      </c>
      <c r="Q51" s="134"/>
      <c r="R51" s="141" t="s">
        <v>325</v>
      </c>
      <c r="S51" s="135"/>
      <c r="T51" s="161" t="s">
        <v>427</v>
      </c>
      <c r="U51" s="134"/>
      <c r="V51" s="140">
        <v>40391</v>
      </c>
      <c r="W51" s="140">
        <v>42339</v>
      </c>
      <c r="X51" s="141"/>
      <c r="Y51" s="141"/>
      <c r="Z51" s="139"/>
      <c r="AA51" s="139"/>
      <c r="AB51" s="112"/>
    </row>
    <row r="52" spans="1:28" s="133" customFormat="1" ht="120" customHeight="1">
      <c r="A52" s="309"/>
      <c r="B52" s="106" t="s">
        <v>169</v>
      </c>
      <c r="C52" s="139" t="s">
        <v>170</v>
      </c>
      <c r="D52" s="129">
        <v>40391</v>
      </c>
      <c r="E52" s="140">
        <v>41244</v>
      </c>
      <c r="F52" s="141" t="s">
        <v>235</v>
      </c>
      <c r="G52" s="139" t="s">
        <v>236</v>
      </c>
      <c r="H52" s="141" t="s">
        <v>252</v>
      </c>
      <c r="I52" s="131"/>
      <c r="J52" s="131"/>
      <c r="K52" s="131"/>
      <c r="L52" s="131" t="s">
        <v>70</v>
      </c>
      <c r="M52" s="131"/>
      <c r="N52" s="132"/>
      <c r="O52" s="134" t="s">
        <v>332</v>
      </c>
      <c r="P52" s="134" t="s">
        <v>333</v>
      </c>
      <c r="Q52" s="134"/>
      <c r="R52" s="141" t="s">
        <v>334</v>
      </c>
      <c r="S52" s="135"/>
      <c r="T52" s="161" t="s">
        <v>428</v>
      </c>
      <c r="U52" s="134"/>
      <c r="V52" s="140"/>
      <c r="W52" s="140"/>
      <c r="X52" s="141"/>
      <c r="Y52" s="141"/>
      <c r="Z52" s="139"/>
      <c r="AA52" s="139"/>
      <c r="AB52" s="112"/>
    </row>
    <row r="53" spans="1:28" s="133" customFormat="1">
      <c r="I53" s="142"/>
      <c r="J53" s="142"/>
      <c r="K53" s="142"/>
      <c r="L53" s="142"/>
      <c r="M53" s="142"/>
      <c r="N53" s="142"/>
      <c r="T53" s="157"/>
    </row>
    <row r="54" spans="1:28" s="133" customFormat="1">
      <c r="I54" s="142"/>
      <c r="J54" s="142"/>
      <c r="K54" s="142"/>
      <c r="L54" s="142"/>
      <c r="M54" s="142"/>
      <c r="N54" s="142"/>
      <c r="T54" s="157"/>
    </row>
    <row r="55" spans="1:28" s="133" customFormat="1">
      <c r="I55" s="142"/>
      <c r="J55" s="142"/>
      <c r="K55" s="142"/>
      <c r="L55" s="142"/>
      <c r="M55" s="142"/>
      <c r="N55" s="142"/>
      <c r="T55" s="157"/>
    </row>
    <row r="56" spans="1:28" s="133" customFormat="1">
      <c r="I56" s="142"/>
      <c r="J56" s="142"/>
      <c r="K56" s="142"/>
      <c r="L56" s="142"/>
      <c r="M56" s="142"/>
      <c r="N56" s="142"/>
      <c r="T56" s="157"/>
    </row>
    <row r="57" spans="1:28" s="133" customFormat="1" ht="15.75" thickBot="1">
      <c r="I57" s="142"/>
      <c r="J57" s="142"/>
      <c r="K57" s="142"/>
      <c r="L57" s="142"/>
      <c r="M57" s="142"/>
      <c r="N57" s="142"/>
      <c r="T57" s="157"/>
    </row>
    <row r="58" spans="1:28" s="133" customFormat="1" ht="43.5" customHeight="1" thickTop="1" thickBot="1">
      <c r="A58" s="143" t="s">
        <v>58</v>
      </c>
      <c r="B58" s="144">
        <f>COUNTA(B63:B67,B70:B71,B74:B76)</f>
        <v>10</v>
      </c>
      <c r="I58" s="142"/>
      <c r="J58" s="142"/>
      <c r="K58" s="142"/>
      <c r="L58" s="142"/>
      <c r="M58" s="142"/>
      <c r="N58" s="142"/>
      <c r="T58" s="157"/>
    </row>
    <row r="59" spans="1:28" s="133" customFormat="1" ht="15.75" thickTop="1">
      <c r="I59" s="142"/>
      <c r="J59" s="142"/>
      <c r="K59" s="142"/>
      <c r="L59" s="142"/>
      <c r="M59" s="142"/>
      <c r="N59" s="142"/>
      <c r="T59" s="157"/>
    </row>
    <row r="60" spans="1:28" s="133" customFormat="1">
      <c r="I60" s="142"/>
      <c r="J60" s="142"/>
      <c r="K60" s="142"/>
      <c r="L60" s="142"/>
      <c r="M60" s="142"/>
      <c r="N60" s="142"/>
      <c r="T60" s="157"/>
    </row>
    <row r="61" spans="1:28" s="133" customFormat="1" ht="15.75" thickBot="1">
      <c r="I61" s="142"/>
      <c r="J61" s="142"/>
      <c r="K61" s="142"/>
      <c r="L61" s="142"/>
      <c r="M61" s="142"/>
      <c r="N61" s="142"/>
      <c r="T61" s="157"/>
    </row>
    <row r="62" spans="1:28" s="133" customFormat="1" ht="17.25" thickTop="1" thickBot="1">
      <c r="A62" s="143" t="s">
        <v>62</v>
      </c>
      <c r="B62" s="88" t="s">
        <v>61</v>
      </c>
      <c r="C62" s="145" t="s">
        <v>5</v>
      </c>
      <c r="D62" s="145" t="s">
        <v>9</v>
      </c>
      <c r="E62" s="145" t="s">
        <v>10</v>
      </c>
      <c r="F62" s="145" t="s">
        <v>7</v>
      </c>
      <c r="G62" s="145" t="s">
        <v>6</v>
      </c>
      <c r="H62" s="145" t="s">
        <v>8</v>
      </c>
      <c r="I62" s="145" t="s">
        <v>80</v>
      </c>
      <c r="J62" s="142"/>
      <c r="K62" s="142"/>
      <c r="L62" s="142"/>
      <c r="M62" s="142"/>
      <c r="N62" s="142"/>
      <c r="T62" s="157"/>
    </row>
    <row r="63" spans="1:28" s="133" customFormat="1" ht="113.25" customHeight="1" thickTop="1">
      <c r="A63" s="302" t="s">
        <v>398</v>
      </c>
      <c r="B63" s="116" t="s">
        <v>430</v>
      </c>
      <c r="C63" s="146" t="s">
        <v>358</v>
      </c>
      <c r="D63" s="147">
        <v>41214</v>
      </c>
      <c r="E63" s="147">
        <v>42339</v>
      </c>
      <c r="F63" s="148">
        <v>90000</v>
      </c>
      <c r="G63" s="149" t="s">
        <v>177</v>
      </c>
      <c r="H63" s="146" t="s">
        <v>359</v>
      </c>
      <c r="I63" s="152" t="s">
        <v>431</v>
      </c>
      <c r="J63" s="142"/>
      <c r="K63" s="142"/>
      <c r="L63" s="142"/>
      <c r="M63" s="142"/>
      <c r="N63" s="142"/>
      <c r="T63" s="157"/>
    </row>
    <row r="64" spans="1:28" ht="243" customHeight="1">
      <c r="A64" s="303"/>
      <c r="B64" s="117" t="s">
        <v>432</v>
      </c>
      <c r="C64" s="118" t="s">
        <v>360</v>
      </c>
      <c r="D64" s="119">
        <v>41153</v>
      </c>
      <c r="E64" s="119">
        <v>42339</v>
      </c>
      <c r="F64" s="120">
        <v>500000</v>
      </c>
      <c r="G64" s="121" t="s">
        <v>361</v>
      </c>
      <c r="H64" s="122" t="s">
        <v>362</v>
      </c>
      <c r="I64" s="121" t="s">
        <v>433</v>
      </c>
    </row>
    <row r="65" spans="1:9" ht="141.75" customHeight="1">
      <c r="A65" s="303"/>
      <c r="B65" s="117" t="s">
        <v>447</v>
      </c>
      <c r="C65" s="118" t="s">
        <v>363</v>
      </c>
      <c r="D65" s="119">
        <v>41153</v>
      </c>
      <c r="E65" s="119">
        <v>41974</v>
      </c>
      <c r="F65" s="120">
        <v>1000000</v>
      </c>
      <c r="G65" s="123" t="s">
        <v>364</v>
      </c>
      <c r="H65" s="124" t="s">
        <v>365</v>
      </c>
      <c r="I65" s="121" t="s">
        <v>446</v>
      </c>
    </row>
    <row r="66" spans="1:9" ht="90">
      <c r="A66" s="303"/>
      <c r="B66" s="117" t="s">
        <v>434</v>
      </c>
      <c r="C66" s="118" t="s">
        <v>366</v>
      </c>
      <c r="D66" s="119">
        <v>41153</v>
      </c>
      <c r="E66" s="119">
        <v>42339</v>
      </c>
      <c r="F66" s="120">
        <v>15000</v>
      </c>
      <c r="G66" s="121" t="s">
        <v>171</v>
      </c>
      <c r="H66" s="124" t="s">
        <v>367</v>
      </c>
      <c r="I66" s="121" t="s">
        <v>435</v>
      </c>
    </row>
    <row r="67" spans="1:9" ht="92.25" customHeight="1">
      <c r="A67" s="304"/>
      <c r="B67" s="117" t="s">
        <v>437</v>
      </c>
      <c r="C67" s="118" t="s">
        <v>368</v>
      </c>
      <c r="D67" s="119">
        <v>41153</v>
      </c>
      <c r="E67" s="119">
        <v>42339</v>
      </c>
      <c r="F67" s="120">
        <v>50000</v>
      </c>
      <c r="G67" s="121" t="s">
        <v>300</v>
      </c>
      <c r="H67" s="124" t="s">
        <v>369</v>
      </c>
      <c r="I67" s="121" t="s">
        <v>436</v>
      </c>
    </row>
    <row r="68" spans="1:9" ht="15.75" thickBot="1"/>
    <row r="69" spans="1:9" ht="17.25" thickTop="1" thickBot="1">
      <c r="A69" s="88" t="s">
        <v>62</v>
      </c>
      <c r="B69" s="88" t="s">
        <v>61</v>
      </c>
      <c r="C69" s="88" t="s">
        <v>5</v>
      </c>
      <c r="D69" s="88" t="s">
        <v>9</v>
      </c>
      <c r="E69" s="88" t="s">
        <v>10</v>
      </c>
      <c r="F69" s="88" t="s">
        <v>7</v>
      </c>
      <c r="G69" s="88" t="s">
        <v>6</v>
      </c>
      <c r="H69" s="88" t="s">
        <v>8</v>
      </c>
      <c r="I69" s="89" t="s">
        <v>80</v>
      </c>
    </row>
    <row r="70" spans="1:9" ht="115.5" customHeight="1" thickTop="1">
      <c r="A70" s="302" t="s">
        <v>397</v>
      </c>
      <c r="B70" s="117" t="s">
        <v>439</v>
      </c>
      <c r="C70" s="124" t="s">
        <v>370</v>
      </c>
      <c r="D70" s="125">
        <v>41153</v>
      </c>
      <c r="E70" s="125">
        <v>42339</v>
      </c>
      <c r="F70" s="120">
        <v>100000</v>
      </c>
      <c r="G70" s="121" t="s">
        <v>285</v>
      </c>
      <c r="H70" s="124" t="s">
        <v>371</v>
      </c>
      <c r="I70" s="121" t="s">
        <v>438</v>
      </c>
    </row>
    <row r="71" spans="1:9" ht="130.5" customHeight="1">
      <c r="A71" s="304"/>
      <c r="B71" s="117" t="s">
        <v>440</v>
      </c>
      <c r="C71" s="124" t="s">
        <v>372</v>
      </c>
      <c r="D71" s="125">
        <v>41153</v>
      </c>
      <c r="E71" s="125">
        <v>42339</v>
      </c>
      <c r="F71" s="120">
        <v>1500000</v>
      </c>
      <c r="G71" s="121" t="s">
        <v>285</v>
      </c>
      <c r="H71" s="124" t="s">
        <v>373</v>
      </c>
      <c r="I71" s="162" t="s">
        <v>441</v>
      </c>
    </row>
    <row r="72" spans="1:9" ht="15.75" thickBot="1"/>
    <row r="73" spans="1:9" ht="17.25" thickTop="1" thickBot="1">
      <c r="A73" s="88" t="s">
        <v>62</v>
      </c>
      <c r="B73" s="88" t="s">
        <v>61</v>
      </c>
      <c r="C73" s="88" t="s">
        <v>5</v>
      </c>
      <c r="D73" s="88" t="s">
        <v>9</v>
      </c>
      <c r="E73" s="88" t="s">
        <v>10</v>
      </c>
      <c r="F73" s="88" t="s">
        <v>7</v>
      </c>
      <c r="G73" s="88" t="s">
        <v>6</v>
      </c>
      <c r="H73" s="88" t="s">
        <v>8</v>
      </c>
      <c r="I73" s="89" t="s">
        <v>80</v>
      </c>
    </row>
    <row r="74" spans="1:9" ht="75.75" customHeight="1" thickTop="1">
      <c r="A74" s="302" t="s">
        <v>399</v>
      </c>
      <c r="B74" s="126" t="s">
        <v>442</v>
      </c>
      <c r="C74" s="118" t="s">
        <v>374</v>
      </c>
      <c r="D74" s="119">
        <v>41153</v>
      </c>
      <c r="E74" s="119">
        <v>42339</v>
      </c>
      <c r="F74" s="121" t="s">
        <v>375</v>
      </c>
      <c r="G74" s="121" t="s">
        <v>171</v>
      </c>
      <c r="H74" s="124"/>
      <c r="I74" s="121" t="s">
        <v>443</v>
      </c>
    </row>
    <row r="75" spans="1:9" ht="104.25" customHeight="1">
      <c r="A75" s="303"/>
      <c r="B75" s="126" t="s">
        <v>444</v>
      </c>
      <c r="C75" s="118" t="s">
        <v>376</v>
      </c>
      <c r="D75" s="119">
        <v>41487</v>
      </c>
      <c r="E75" s="119">
        <v>42339</v>
      </c>
      <c r="F75" s="120">
        <v>10000</v>
      </c>
      <c r="G75" s="121" t="s">
        <v>171</v>
      </c>
      <c r="H75" s="124" t="s">
        <v>377</v>
      </c>
      <c r="I75" s="153"/>
    </row>
    <row r="76" spans="1:9" ht="213" customHeight="1">
      <c r="A76" s="304"/>
      <c r="B76" s="126" t="s">
        <v>445</v>
      </c>
      <c r="C76" s="118" t="s">
        <v>376</v>
      </c>
      <c r="D76" s="119">
        <v>41640</v>
      </c>
      <c r="E76" s="119">
        <v>42339</v>
      </c>
      <c r="F76" s="120">
        <v>30000</v>
      </c>
      <c r="G76" s="121" t="s">
        <v>211</v>
      </c>
      <c r="H76" s="124" t="s">
        <v>378</v>
      </c>
      <c r="I76" s="153"/>
    </row>
  </sheetData>
  <sheetProtection password="ECFE" sheet="1" objects="1" scenarios="1"/>
  <autoFilter ref="A10:AA52"/>
  <mergeCells count="11">
    <mergeCell ref="I9:R9"/>
    <mergeCell ref="T9:AA9"/>
    <mergeCell ref="A74:A76"/>
    <mergeCell ref="D5:H5"/>
    <mergeCell ref="A11:A20"/>
    <mergeCell ref="A21:A32"/>
    <mergeCell ref="A63:A67"/>
    <mergeCell ref="A70:A71"/>
    <mergeCell ref="A33:A36"/>
    <mergeCell ref="A37:A46"/>
    <mergeCell ref="A47:A52"/>
  </mergeCells>
  <conditionalFormatting sqref="AF7:AF8">
    <cfRule type="cellIs" dxfId="139" priority="340" stopIfTrue="1" operator="equal">
      <formula>$AF$7</formula>
    </cfRule>
  </conditionalFormatting>
  <conditionalFormatting sqref="I11:I48">
    <cfRule type="cellIs" dxfId="138" priority="339" stopIfTrue="1" operator="equal">
      <formula>"x"</formula>
    </cfRule>
  </conditionalFormatting>
  <conditionalFormatting sqref="J11:J48">
    <cfRule type="cellIs" dxfId="137" priority="338" operator="equal">
      <formula>"x"</formula>
    </cfRule>
  </conditionalFormatting>
  <conditionalFormatting sqref="K11:K48">
    <cfRule type="cellIs" dxfId="136" priority="337" operator="equal">
      <formula>"x"</formula>
    </cfRule>
  </conditionalFormatting>
  <conditionalFormatting sqref="L11:L48">
    <cfRule type="cellIs" dxfId="135" priority="336" stopIfTrue="1" operator="equal">
      <formula>"x"</formula>
    </cfRule>
  </conditionalFormatting>
  <conditionalFormatting sqref="M11:M48">
    <cfRule type="cellIs" dxfId="134" priority="335" operator="equal">
      <formula>"x"</formula>
    </cfRule>
  </conditionalFormatting>
  <conditionalFormatting sqref="I49:I51">
    <cfRule type="cellIs" dxfId="133" priority="312" stopIfTrue="1" operator="equal">
      <formula>"x"</formula>
    </cfRule>
  </conditionalFormatting>
  <conditionalFormatting sqref="J49:J51">
    <cfRule type="cellIs" dxfId="132" priority="311" operator="equal">
      <formula>"x"</formula>
    </cfRule>
  </conditionalFormatting>
  <conditionalFormatting sqref="K49:K51">
    <cfRule type="cellIs" dxfId="131" priority="310" operator="equal">
      <formula>"x"</formula>
    </cfRule>
  </conditionalFormatting>
  <conditionalFormatting sqref="L49:L51">
    <cfRule type="cellIs" dxfId="130" priority="309" stopIfTrue="1" operator="equal">
      <formula>"x"</formula>
    </cfRule>
  </conditionalFormatting>
  <conditionalFormatting sqref="M49:M51">
    <cfRule type="cellIs" dxfId="129" priority="308" operator="equal">
      <formula>"x"</formula>
    </cfRule>
  </conditionalFormatting>
  <conditionalFormatting sqref="I52">
    <cfRule type="cellIs" dxfId="128" priority="36" stopIfTrue="1" operator="equal">
      <formula>"x"</formula>
    </cfRule>
  </conditionalFormatting>
  <conditionalFormatting sqref="J52">
    <cfRule type="cellIs" dxfId="127" priority="35" operator="equal">
      <formula>"x"</formula>
    </cfRule>
  </conditionalFormatting>
  <conditionalFormatting sqref="K52">
    <cfRule type="cellIs" dxfId="126" priority="34" operator="equal">
      <formula>"x"</formula>
    </cfRule>
  </conditionalFormatting>
  <conditionalFormatting sqref="L52">
    <cfRule type="cellIs" dxfId="125" priority="33" stopIfTrue="1" operator="equal">
      <formula>"x"</formula>
    </cfRule>
  </conditionalFormatting>
  <conditionalFormatting sqref="M52">
    <cfRule type="cellIs" dxfId="124" priority="32" operator="equal">
      <formula>"x"</formula>
    </cfRule>
  </conditionalFormatting>
  <conditionalFormatting sqref="N52">
    <cfRule type="cellIs" dxfId="123" priority="31" stopIfTrue="1" operator="equal">
      <formula>"x"</formula>
    </cfRule>
  </conditionalFormatting>
  <conditionalFormatting sqref="N11:N51">
    <cfRule type="cellIs" dxfId="122" priority="27" stopIfTrue="1" operator="equal">
      <formula>$AF$8</formula>
    </cfRule>
    <cfRule type="cellIs" dxfId="121" priority="30" stopIfTrue="1" operator="equal">
      <formula>$AF$7</formula>
    </cfRule>
  </conditionalFormatting>
  <conditionalFormatting sqref="S18">
    <cfRule type="cellIs" dxfId="120" priority="26" stopIfTrue="1" operator="equal">
      <formula>"x"</formula>
    </cfRule>
  </conditionalFormatting>
  <conditionalFormatting sqref="S19">
    <cfRule type="cellIs" dxfId="119" priority="25" stopIfTrue="1" operator="equal">
      <formula>"x"</formula>
    </cfRule>
  </conditionalFormatting>
  <conditionalFormatting sqref="S20">
    <cfRule type="cellIs" dxfId="118" priority="24" stopIfTrue="1" operator="equal">
      <formula>"x"</formula>
    </cfRule>
  </conditionalFormatting>
  <conditionalFormatting sqref="S39">
    <cfRule type="cellIs" dxfId="117" priority="7" stopIfTrue="1" operator="equal">
      <formula>"x"</formula>
    </cfRule>
  </conditionalFormatting>
  <conditionalFormatting sqref="S43">
    <cfRule type="cellIs" dxfId="116" priority="6" stopIfTrue="1" operator="equal">
      <formula>"x"</formula>
    </cfRule>
  </conditionalFormatting>
  <conditionalFormatting sqref="S50">
    <cfRule type="cellIs" dxfId="115" priority="4" stopIfTrue="1" operator="equal">
      <formula>"x"</formula>
    </cfRule>
  </conditionalFormatting>
  <conditionalFormatting sqref="S21">
    <cfRule type="cellIs" dxfId="114" priority="18" stopIfTrue="1" operator="equal">
      <formula>"x"</formula>
    </cfRule>
  </conditionalFormatting>
  <conditionalFormatting sqref="S26">
    <cfRule type="cellIs" dxfId="113" priority="15" stopIfTrue="1" operator="equal">
      <formula>"x"</formula>
    </cfRule>
  </conditionalFormatting>
  <conditionalFormatting sqref="S32">
    <cfRule type="cellIs" dxfId="112" priority="14" stopIfTrue="1" operator="equal">
      <formula>"x"</formula>
    </cfRule>
  </conditionalFormatting>
  <conditionalFormatting sqref="S33">
    <cfRule type="cellIs" dxfId="111" priority="11" stopIfTrue="1" operator="equal">
      <formula>"x"</formula>
    </cfRule>
  </conditionalFormatting>
  <conditionalFormatting sqref="S35">
    <cfRule type="cellIs" dxfId="110" priority="10" stopIfTrue="1" operator="equal">
      <formula>"x"</formula>
    </cfRule>
  </conditionalFormatting>
  <conditionalFormatting sqref="S22">
    <cfRule type="cellIs" dxfId="109" priority="3" stopIfTrue="1" operator="equal">
      <formula>"x"</formula>
    </cfRule>
  </conditionalFormatting>
  <conditionalFormatting sqref="S23">
    <cfRule type="cellIs" dxfId="108" priority="1" stopIfTrue="1" operator="equal">
      <formula>"x"</formula>
    </cfRule>
  </conditionalFormatting>
  <dataValidations count="1">
    <dataValidation type="list" allowBlank="1" showInputMessage="1" showErrorMessage="1" sqref="N11:N51">
      <formula1>$AF$7:$AF$8</formula1>
    </dataValidation>
  </dataValidations>
  <pageMargins left="0.511811024" right="0.511811024" top="0.78740157499999996" bottom="0.78740157499999996" header="0.31496062000000002" footer="0.31496062000000002"/>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sheetPr codeName="Plan4"/>
  <dimension ref="A1:S41"/>
  <sheetViews>
    <sheetView showGridLines="0" topLeftCell="A4" zoomScale="80" zoomScaleNormal="80" zoomScalePageLayoutView="70" workbookViewId="0">
      <selection activeCell="C5" sqref="C5:P5"/>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313" t="str">
        <f>'Monitoria Anual 1'!A3</f>
        <v>PLANO DE AÇÃO NACIONAL PARA A CONSERVAÇÃO DO SOLDADINHO-DO-ARARIPE</v>
      </c>
      <c r="B3" s="313"/>
      <c r="C3" s="313"/>
      <c r="D3" s="313"/>
      <c r="E3" s="313"/>
      <c r="F3" s="313"/>
      <c r="G3" s="313"/>
      <c r="H3" s="313"/>
      <c r="I3" s="313"/>
      <c r="J3" s="313"/>
      <c r="K3" s="313"/>
      <c r="L3" s="313"/>
      <c r="M3" s="313"/>
      <c r="N3" s="313"/>
      <c r="O3" s="313"/>
      <c r="P3" s="313"/>
    </row>
    <row r="4" spans="1:19" s="1" customFormat="1" ht="15.75" thickTop="1">
      <c r="H4" s="18"/>
      <c r="I4" s="18"/>
      <c r="J4" s="18"/>
      <c r="K4" s="18"/>
      <c r="L4" s="18"/>
      <c r="M4" s="18"/>
    </row>
    <row r="5" spans="1:19" s="6" customFormat="1" ht="25.9" customHeight="1" thickBot="1">
      <c r="A5" s="7" t="s">
        <v>1</v>
      </c>
      <c r="B5" s="7"/>
      <c r="C5" s="306" t="str">
        <f>'Monitoria Anual 1'!D5</f>
        <v xml:space="preserve">Garantir hábitat para o aumento populacional do soldadinho-do-araripe (novo) 
Evitar a extinção de Antilophia bokermanni
</v>
      </c>
      <c r="D5" s="306"/>
      <c r="E5" s="306"/>
      <c r="F5" s="306"/>
      <c r="G5" s="306"/>
      <c r="H5" s="306"/>
      <c r="I5" s="306"/>
      <c r="J5" s="306"/>
      <c r="K5" s="306"/>
      <c r="L5" s="306"/>
      <c r="M5" s="306"/>
      <c r="N5" s="306"/>
      <c r="O5" s="306"/>
      <c r="P5" s="319"/>
    </row>
    <row r="6" spans="1:19" s="1" customFormat="1" ht="15.75" thickTop="1">
      <c r="H6" s="18"/>
      <c r="I6" s="18"/>
      <c r="J6" s="18"/>
      <c r="K6" s="18"/>
      <c r="L6" s="18"/>
      <c r="M6" s="18"/>
    </row>
    <row r="7" spans="1:19" s="1" customFormat="1" ht="15.75" thickBot="1">
      <c r="A7" s="7" t="s">
        <v>2</v>
      </c>
      <c r="B7" s="7"/>
      <c r="C7" s="9" t="s">
        <v>85</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317" t="s">
        <v>82</v>
      </c>
      <c r="F12" s="318"/>
    </row>
    <row r="13" spans="1:19" ht="60.75" customHeight="1" thickTop="1" thickBot="1">
      <c r="B13" s="311" t="s">
        <v>34</v>
      </c>
      <c r="C13" s="312"/>
      <c r="D13" s="312"/>
      <c r="E13" s="315" t="s">
        <v>81</v>
      </c>
      <c r="F13" s="316"/>
    </row>
    <row r="14" spans="1:19" s="78" customFormat="1" ht="31.9" customHeight="1" thickTop="1" thickBot="1">
      <c r="B14" s="79" t="s">
        <v>40</v>
      </c>
      <c r="C14" s="81" t="s">
        <v>79</v>
      </c>
      <c r="D14" s="80" t="s">
        <v>41</v>
      </c>
      <c r="E14" s="103" t="s">
        <v>72</v>
      </c>
      <c r="F14" s="104" t="s">
        <v>41</v>
      </c>
    </row>
    <row r="15" spans="1:19" ht="16.5" thickTop="1">
      <c r="B15" s="53" t="s">
        <v>35</v>
      </c>
      <c r="C15" s="90"/>
      <c r="D15" s="91"/>
      <c r="E15" s="90">
        <f>COUNTA('Monitoria Anual 1'!N11:N52)</f>
        <v>13</v>
      </c>
      <c r="F15" s="91"/>
    </row>
    <row r="16" spans="1:19" ht="15.75">
      <c r="B16" s="38" t="s">
        <v>47</v>
      </c>
      <c r="C16" s="92">
        <f>COUNTA('Monitoria Anual 1'!I11:I52)</f>
        <v>1</v>
      </c>
      <c r="D16" s="93">
        <f>C16/C22</f>
        <v>2.3809523809523808E-2</v>
      </c>
      <c r="E16" s="92">
        <f>C16-1</f>
        <v>0</v>
      </c>
      <c r="F16" s="93">
        <f t="shared" ref="F16:F21" si="0">E16/$E$22</f>
        <v>0</v>
      </c>
    </row>
    <row r="17" spans="2:17" ht="15.75">
      <c r="B17" s="31" t="s">
        <v>36</v>
      </c>
      <c r="C17" s="94">
        <f>COUNTA('Monitoria Anual 1'!J11:J52)</f>
        <v>16</v>
      </c>
      <c r="D17" s="95">
        <f>C17/C22</f>
        <v>0.38095238095238093</v>
      </c>
      <c r="E17" s="94">
        <f>C17-9</f>
        <v>7</v>
      </c>
      <c r="F17" s="93">
        <f t="shared" si="0"/>
        <v>0.17948717948717949</v>
      </c>
    </row>
    <row r="18" spans="2:17" ht="15.75">
      <c r="B18" s="32" t="s">
        <v>37</v>
      </c>
      <c r="C18" s="94">
        <f>COUNTA('Monitoria Anual 1'!K11:K52)</f>
        <v>9</v>
      </c>
      <c r="D18" s="95">
        <f>C18/C22</f>
        <v>0.21428571428571427</v>
      </c>
      <c r="E18" s="94">
        <f>C18-3</f>
        <v>6</v>
      </c>
      <c r="F18" s="93">
        <f t="shared" si="0"/>
        <v>0.15384615384615385</v>
      </c>
    </row>
    <row r="19" spans="2:17" ht="15.75">
      <c r="B19" s="33" t="s">
        <v>38</v>
      </c>
      <c r="C19" s="94">
        <f>COUNTA('Monitoria Anual 1'!L11:L52)</f>
        <v>9</v>
      </c>
      <c r="D19" s="95">
        <f>C19/C22</f>
        <v>0.21428571428571427</v>
      </c>
      <c r="E19" s="94">
        <f>C19-0</f>
        <v>9</v>
      </c>
      <c r="F19" s="93">
        <f t="shared" si="0"/>
        <v>0.23076923076923078</v>
      </c>
    </row>
    <row r="20" spans="2:17" ht="16.5" thickBot="1">
      <c r="B20" s="34" t="s">
        <v>39</v>
      </c>
      <c r="C20" s="94">
        <f>COUNTA('Monitoria Anual 1'!M11:M52)</f>
        <v>7</v>
      </c>
      <c r="D20" s="95">
        <f>C20/C22</f>
        <v>0.16666666666666666</v>
      </c>
      <c r="E20" s="94">
        <f>C20-0</f>
        <v>7</v>
      </c>
      <c r="F20" s="93">
        <f t="shared" si="0"/>
        <v>0.17948717948717949</v>
      </c>
    </row>
    <row r="21" spans="2:17" ht="17.25" thickTop="1" thickBot="1">
      <c r="B21" s="87" t="s">
        <v>63</v>
      </c>
      <c r="C21" s="94"/>
      <c r="D21" s="95"/>
      <c r="E21" s="94">
        <f>'Monitoria Anual 1'!B58</f>
        <v>10</v>
      </c>
      <c r="F21" s="93">
        <f t="shared" si="0"/>
        <v>0.25641025641025639</v>
      </c>
    </row>
    <row r="22" spans="2:17" ht="16.5" thickTop="1" thickBot="1">
      <c r="B22" s="97" t="s">
        <v>42</v>
      </c>
      <c r="C22" s="98">
        <f>C16+C17+C18+C19+C20</f>
        <v>42</v>
      </c>
      <c r="D22" s="99">
        <f>SUM(D15:D21)</f>
        <v>1</v>
      </c>
      <c r="E22" s="165">
        <f>SUM(E16:E21)</f>
        <v>39</v>
      </c>
      <c r="F22" s="96">
        <f>SUM(F16:F21)</f>
        <v>1</v>
      </c>
    </row>
    <row r="23" spans="2:17" ht="16.5" thickTop="1" thickBot="1">
      <c r="B23" s="314" t="s">
        <v>78</v>
      </c>
      <c r="C23" s="314"/>
      <c r="D23" s="314"/>
      <c r="E23" s="102">
        <f>COUNTIF('Monitoria Anual 1'!N11:N51,'Monitoria Anual 1'!AF7)</f>
        <v>4</v>
      </c>
      <c r="F23" s="100"/>
    </row>
    <row r="24" spans="2:17" ht="16.5" thickTop="1" thickBot="1">
      <c r="B24" s="314" t="s">
        <v>77</v>
      </c>
      <c r="C24" s="314"/>
      <c r="D24" s="314"/>
      <c r="E24" s="102">
        <f>COUNTIF('Monitoria Anual 1'!N11:N51,'Monitoria Anual 1'!AF8)</f>
        <v>9</v>
      </c>
      <c r="F24" s="101"/>
    </row>
    <row r="25" spans="2:17" ht="15.75" thickTop="1">
      <c r="F25" s="164"/>
    </row>
    <row r="26" spans="2:17">
      <c r="B26" s="29" t="s">
        <v>44</v>
      </c>
      <c r="C26" s="30"/>
      <c r="D26" s="30"/>
    </row>
    <row r="27" spans="2:17" ht="3" customHeight="1"/>
    <row r="28" spans="2:17" ht="36" customHeight="1">
      <c r="B28" s="51" t="s">
        <v>33</v>
      </c>
      <c r="C28" s="37">
        <f>COUNTA('Monitoria Anual 1'!A11:A52)</f>
        <v>5</v>
      </c>
      <c r="O28" t="s">
        <v>75</v>
      </c>
      <c r="Q28" t="s">
        <v>76</v>
      </c>
    </row>
    <row r="29" spans="2:17" ht="6.6" customHeight="1" thickBot="1"/>
    <row r="30" spans="2:17" ht="16.5" thickTop="1" thickBot="1">
      <c r="B30" s="35" t="s">
        <v>45</v>
      </c>
      <c r="C30" s="36" t="s">
        <v>46</v>
      </c>
      <c r="D30" s="39"/>
      <c r="E30" s="40"/>
      <c r="F30" s="41"/>
      <c r="G30" s="42"/>
      <c r="H30" s="43"/>
      <c r="I30" s="44"/>
    </row>
    <row r="31" spans="2:17" ht="15.75" thickTop="1">
      <c r="B31" s="45" t="s">
        <v>48</v>
      </c>
      <c r="C31" s="47">
        <f>COUNTA('Monitoria Anual 1'!B11:B20)</f>
        <v>10</v>
      </c>
      <c r="D31" s="50">
        <f>COUNTA('Monitoria Anual 1'!N11:N20)</f>
        <v>3</v>
      </c>
      <c r="E31" s="50">
        <f>COUNTA('Monitoria Anual 1'!I11:I20)</f>
        <v>0</v>
      </c>
      <c r="F31" s="50">
        <f>COUNTA('Monitoria Anual 1'!J11:J20)</f>
        <v>4</v>
      </c>
      <c r="G31" s="50">
        <f>COUNTA('Monitoria Anual 1'!K11:K20)</f>
        <v>3</v>
      </c>
      <c r="H31" s="50">
        <f>COUNTA('Monitoria Anual 1'!L11:L20)</f>
        <v>0</v>
      </c>
      <c r="I31" s="50">
        <f>COUNTA('Monitoria Anual 1'!M11:M20)</f>
        <v>3</v>
      </c>
    </row>
    <row r="32" spans="2:17">
      <c r="B32" s="46" t="s">
        <v>49</v>
      </c>
      <c r="C32" s="48">
        <f>COUNTA('Monitoria Anual 1'!B21:B32)</f>
        <v>12</v>
      </c>
      <c r="D32" s="48">
        <f>COUNTA('Monitoria Anual 1'!N21:N32)</f>
        <v>5</v>
      </c>
      <c r="E32" s="48">
        <f>COUNTA('Monitoria Anual 1'!I21:I32)</f>
        <v>1</v>
      </c>
      <c r="F32" s="48">
        <f>COUNTA('Monitoria Anual 1'!J21:J32)</f>
        <v>3</v>
      </c>
      <c r="G32" s="48">
        <f>COUNTA('Monitoria Anual 1'!K21:K32)</f>
        <v>4</v>
      </c>
      <c r="H32" s="48">
        <f>COUNTA('Monitoria Anual 1'!L21:L32)</f>
        <v>0</v>
      </c>
      <c r="I32" s="48">
        <f>COUNTA('Monitoria Anual 1'!M21:M32)</f>
        <v>4</v>
      </c>
    </row>
    <row r="33" spans="2:9">
      <c r="B33" s="46" t="s">
        <v>50</v>
      </c>
      <c r="C33" s="48">
        <f>COUNTA('Monitoria Anual 1'!B33:B36)</f>
        <v>4</v>
      </c>
      <c r="D33" s="48">
        <f>COUNTA('Monitoria Anual 1'!N33:N36)</f>
        <v>2</v>
      </c>
      <c r="E33" s="48">
        <f>COUNTA('Monitoria Anual 1'!I33:I36)</f>
        <v>0</v>
      </c>
      <c r="F33" s="48">
        <f>COUNTA('Monitoria Anual 1'!J33:J36)</f>
        <v>3</v>
      </c>
      <c r="G33" s="48">
        <f>COUNTA('Monitoria Anual 1'!K33:K36)</f>
        <v>0</v>
      </c>
      <c r="H33" s="48">
        <f>COUNTA('Monitoria Anual 1'!L33:L36)</f>
        <v>1</v>
      </c>
      <c r="I33" s="48">
        <f>COUNTA('Monitoria Anual 1'!M33:M36)</f>
        <v>0</v>
      </c>
    </row>
    <row r="34" spans="2:9">
      <c r="B34" s="46" t="s">
        <v>51</v>
      </c>
      <c r="C34" s="48">
        <f>COUNTA('Monitoria Anual 1'!B37:B46)</f>
        <v>10</v>
      </c>
      <c r="D34" s="48">
        <f>COUNTA('Monitoria Anual 1'!N37:N46)</f>
        <v>2</v>
      </c>
      <c r="E34" s="48">
        <f>COUNTA('Monitoria Anual 1'!I37:I46)</f>
        <v>0</v>
      </c>
      <c r="F34" s="48">
        <f>COUNTA('Monitoria Anual 1'!J37:J46)</f>
        <v>4</v>
      </c>
      <c r="G34" s="48">
        <f>COUNTA('Monitoria Anual 1'!K37:K46)</f>
        <v>2</v>
      </c>
      <c r="H34" s="48">
        <f>COUNTA('Monitoria Anual 1'!L37:L46)</f>
        <v>4</v>
      </c>
      <c r="I34" s="48">
        <f>COUNTA('Monitoria Anual 1'!M37:M46)</f>
        <v>0</v>
      </c>
    </row>
    <row r="35" spans="2:9">
      <c r="B35" s="46" t="s">
        <v>52</v>
      </c>
      <c r="C35" s="48">
        <f>COUNTA('Monitoria Anual 1'!B47:B52)</f>
        <v>6</v>
      </c>
      <c r="D35" s="48">
        <f>COUNTA('Monitoria Anual 1'!N47:N52)</f>
        <v>1</v>
      </c>
      <c r="E35" s="48">
        <f>COUNTA('Monitoria Anual 1'!I47:I52)</f>
        <v>0</v>
      </c>
      <c r="F35" s="48">
        <f>COUNTA('Monitoria Anual 1'!J47:J52)</f>
        <v>2</v>
      </c>
      <c r="G35" s="48">
        <f>COUNTA('Monitoria Anual 1'!K47:K52)</f>
        <v>0</v>
      </c>
      <c r="H35" s="48">
        <f>COUNTA('Monitoria Anual 1'!L47:L52)</f>
        <v>4</v>
      </c>
      <c r="I35" s="48">
        <f>COUNTA('Monitoria Anual 1'!M47:M52)</f>
        <v>0</v>
      </c>
    </row>
    <row r="36" spans="2:9">
      <c r="B36" s="46"/>
      <c r="C36" s="48"/>
      <c r="D36" s="48"/>
      <c r="E36" s="48"/>
      <c r="F36" s="48"/>
      <c r="G36" s="48"/>
      <c r="H36" s="48"/>
      <c r="I36" s="48"/>
    </row>
    <row r="37" spans="2:9">
      <c r="B37" s="46"/>
      <c r="C37" s="48"/>
      <c r="D37" s="48"/>
      <c r="E37" s="48"/>
      <c r="F37" s="48"/>
      <c r="G37" s="48"/>
      <c r="H37" s="48"/>
      <c r="I37" s="48"/>
    </row>
    <row r="38" spans="2:9">
      <c r="B38" s="46"/>
      <c r="C38" s="48"/>
      <c r="D38" s="48"/>
      <c r="E38" s="48"/>
      <c r="F38" s="48"/>
      <c r="G38" s="48"/>
      <c r="H38" s="48"/>
      <c r="I38" s="48"/>
    </row>
    <row r="39" spans="2:9">
      <c r="B39" s="46"/>
      <c r="C39" s="48"/>
      <c r="D39" s="48"/>
      <c r="E39" s="48"/>
      <c r="F39" s="48"/>
      <c r="G39" s="48"/>
      <c r="H39" s="48"/>
      <c r="I39" s="48"/>
    </row>
    <row r="40" spans="2:9" ht="15.75" thickBot="1">
      <c r="B40" s="54"/>
      <c r="C40" s="49"/>
      <c r="D40" s="49"/>
      <c r="E40" s="49"/>
      <c r="F40" s="49"/>
      <c r="G40" s="49"/>
      <c r="H40" s="49"/>
      <c r="I40" s="49"/>
    </row>
    <row r="41" spans="2:9" ht="15.75" thickTop="1"/>
  </sheetData>
  <sheetProtection password="ECFE" sheet="1" objects="1" scenarios="1"/>
  <mergeCells count="7">
    <mergeCell ref="B13:D13"/>
    <mergeCell ref="A3:P3"/>
    <mergeCell ref="B23:D23"/>
    <mergeCell ref="B24:D24"/>
    <mergeCell ref="E13:F13"/>
    <mergeCell ref="E12:F12"/>
    <mergeCell ref="C5:P5"/>
  </mergeCells>
  <conditionalFormatting sqref="D31:E31 E31:I40">
    <cfRule type="cellIs" dxfId="107" priority="5" stopIfTrue="1" operator="equal">
      <formula>0</formula>
    </cfRule>
  </conditionalFormatting>
  <conditionalFormatting sqref="F31">
    <cfRule type="cellIs" dxfId="106" priority="4" operator="equal">
      <formula>0</formula>
    </cfRule>
  </conditionalFormatting>
  <conditionalFormatting sqref="G31">
    <cfRule type="cellIs" dxfId="105" priority="3" operator="equal">
      <formula>0</formula>
    </cfRule>
  </conditionalFormatting>
  <conditionalFormatting sqref="H31">
    <cfRule type="cellIs" dxfId="104" priority="2" operator="equal">
      <formula>0</formula>
    </cfRule>
  </conditionalFormatting>
  <conditionalFormatting sqref="I31">
    <cfRule type="cellIs" dxfId="103"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ignoredErrors>
    <ignoredError sqref="E17" 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Plan5"/>
  <dimension ref="A1:AF73"/>
  <sheetViews>
    <sheetView showGridLines="0" zoomScale="80" zoomScaleNormal="80" workbookViewId="0">
      <pane xSplit="3" ySplit="10" topLeftCell="D11" activePane="bottomRight" state="frozen"/>
      <selection pane="topRight" activeCell="D1" sqref="D1"/>
      <selection pane="bottomLeft" activeCell="A11" sqref="A11"/>
      <selection pane="bottomRight" activeCell="D5" sqref="D5:L5"/>
    </sheetView>
  </sheetViews>
  <sheetFormatPr defaultColWidth="8.85546875" defaultRowHeight="15"/>
  <cols>
    <col min="1" max="1" width="23.42578125" style="189" customWidth="1"/>
    <col min="2" max="2" width="32.140625" style="189" customWidth="1"/>
    <col min="3" max="3" width="18.7109375" style="189" customWidth="1"/>
    <col min="4" max="4" width="19.42578125" style="189" customWidth="1"/>
    <col min="5" max="5" width="25.7109375" style="189" customWidth="1"/>
    <col min="6" max="6" width="27.5703125" style="189" customWidth="1"/>
    <col min="7" max="7" width="25.140625" style="189" customWidth="1"/>
    <col min="8" max="8" width="27.7109375" style="189" bestFit="1" customWidth="1"/>
    <col min="9" max="14" width="26.7109375" style="189" customWidth="1"/>
    <col min="15" max="15" width="37.85546875" style="189" customWidth="1"/>
    <col min="16" max="16" width="28.7109375" style="189" customWidth="1"/>
    <col min="17" max="17" width="40" style="189" customWidth="1"/>
    <col min="18" max="19" width="26.7109375" style="189" customWidth="1"/>
    <col min="20" max="21" width="28.85546875" style="189" customWidth="1"/>
    <col min="22" max="22" width="18.7109375" style="214" customWidth="1"/>
    <col min="23" max="23" width="18.7109375" style="189" customWidth="1"/>
    <col min="24" max="24" width="18.7109375" style="214" customWidth="1"/>
    <col min="25" max="25" width="18.7109375" style="189" customWidth="1"/>
    <col min="26" max="26" width="18.7109375" style="214" customWidth="1"/>
    <col min="27" max="27" width="22.7109375" style="189" customWidth="1"/>
    <col min="28" max="31" width="8.85546875" style="189"/>
    <col min="32" max="32" width="0" style="189" hidden="1" customWidth="1"/>
    <col min="33" max="16384" width="8.85546875" style="189"/>
  </cols>
  <sheetData>
    <row r="1" spans="1:32" s="195" customFormat="1">
      <c r="A1" s="224" t="s">
        <v>0</v>
      </c>
      <c r="V1" s="232"/>
      <c r="X1" s="232"/>
      <c r="Z1" s="232"/>
    </row>
    <row r="2" spans="1:32" s="196" customFormat="1" ht="4.1500000000000004" customHeight="1">
      <c r="A2" s="231"/>
      <c r="V2" s="233"/>
      <c r="X2" s="233"/>
      <c r="Z2" s="233"/>
    </row>
    <row r="3" spans="1:32" s="198" customFormat="1" ht="15.75" thickBot="1">
      <c r="A3" s="230" t="s">
        <v>83</v>
      </c>
      <c r="B3" s="197"/>
      <c r="C3" s="197"/>
      <c r="D3" s="197"/>
      <c r="E3" s="197"/>
      <c r="F3" s="197"/>
      <c r="G3" s="197"/>
      <c r="H3" s="197"/>
      <c r="I3" s="197"/>
      <c r="J3" s="197"/>
      <c r="K3" s="197"/>
      <c r="L3" s="197"/>
      <c r="M3" s="197"/>
      <c r="O3" s="197"/>
      <c r="P3" s="197"/>
      <c r="Q3" s="197"/>
      <c r="V3" s="234"/>
      <c r="X3" s="234"/>
      <c r="Z3" s="234"/>
    </row>
    <row r="4" spans="1:32" ht="15.75" thickTop="1"/>
    <row r="5" spans="1:32" ht="25.9" customHeight="1" thickBot="1">
      <c r="A5" s="229" t="s">
        <v>1</v>
      </c>
      <c r="B5" s="187"/>
      <c r="C5" s="188"/>
      <c r="D5" s="329" t="s">
        <v>448</v>
      </c>
      <c r="E5" s="330"/>
      <c r="F5" s="330"/>
      <c r="G5" s="330"/>
      <c r="H5" s="330"/>
      <c r="I5" s="330"/>
      <c r="J5" s="330"/>
      <c r="K5" s="330"/>
      <c r="L5" s="330"/>
      <c r="M5" s="13"/>
    </row>
    <row r="6" spans="1:32" ht="15.75" thickTop="1"/>
    <row r="7" spans="1:32" ht="30.75" thickBot="1">
      <c r="A7" s="7" t="s">
        <v>2</v>
      </c>
      <c r="B7" s="187"/>
      <c r="C7" s="188"/>
      <c r="D7" s="199" t="s">
        <v>449</v>
      </c>
      <c r="E7" s="199"/>
      <c r="F7" s="199"/>
      <c r="G7" s="200"/>
      <c r="AF7" s="189" t="s">
        <v>73</v>
      </c>
    </row>
    <row r="8" spans="1:32" ht="15.75" thickTop="1">
      <c r="AF8" s="201" t="s">
        <v>74</v>
      </c>
    </row>
    <row r="9" spans="1:32" s="6" customFormat="1" ht="16.5" thickBot="1">
      <c r="A9" s="228" t="s">
        <v>11</v>
      </c>
      <c r="B9" s="225"/>
      <c r="C9" s="225"/>
      <c r="D9" s="225"/>
      <c r="E9" s="225"/>
      <c r="F9" s="225"/>
      <c r="G9" s="225"/>
      <c r="H9" s="226"/>
      <c r="I9" s="323" t="s">
        <v>68</v>
      </c>
      <c r="J9" s="324"/>
      <c r="K9" s="324"/>
      <c r="L9" s="324"/>
      <c r="M9" s="324"/>
      <c r="N9" s="324"/>
      <c r="O9" s="324"/>
      <c r="P9" s="324"/>
      <c r="Q9" s="324"/>
      <c r="R9" s="325"/>
      <c r="S9" s="227"/>
      <c r="T9" s="326" t="s">
        <v>30</v>
      </c>
      <c r="U9" s="327"/>
      <c r="V9" s="327"/>
      <c r="W9" s="327"/>
      <c r="X9" s="327"/>
      <c r="Y9" s="327"/>
      <c r="Z9" s="327"/>
      <c r="AA9" s="328"/>
    </row>
    <row r="10" spans="1:32" ht="53.25" customHeight="1" thickTop="1" thickBot="1">
      <c r="A10" s="190" t="s">
        <v>3</v>
      </c>
      <c r="B10" s="190" t="s">
        <v>4</v>
      </c>
      <c r="C10" s="190" t="s">
        <v>5</v>
      </c>
      <c r="D10" s="190" t="s">
        <v>9</v>
      </c>
      <c r="E10" s="190" t="s">
        <v>10</v>
      </c>
      <c r="F10" s="190" t="s">
        <v>6</v>
      </c>
      <c r="G10" s="190" t="s">
        <v>8</v>
      </c>
      <c r="H10" s="190" t="s">
        <v>71</v>
      </c>
      <c r="I10" s="19" t="s">
        <v>12</v>
      </c>
      <c r="J10" s="20" t="s">
        <v>13</v>
      </c>
      <c r="K10" s="21" t="s">
        <v>14</v>
      </c>
      <c r="L10" s="22" t="s">
        <v>15</v>
      </c>
      <c r="M10" s="23" t="s">
        <v>16</v>
      </c>
      <c r="N10" s="76" t="s">
        <v>17</v>
      </c>
      <c r="O10" s="25" t="s">
        <v>18</v>
      </c>
      <c r="P10" s="25" t="s">
        <v>19</v>
      </c>
      <c r="Q10" s="25" t="s">
        <v>20</v>
      </c>
      <c r="R10" s="25" t="s">
        <v>21</v>
      </c>
      <c r="S10" s="25" t="s">
        <v>69</v>
      </c>
      <c r="T10" s="26" t="s">
        <v>22</v>
      </c>
      <c r="U10" s="27" t="s">
        <v>23</v>
      </c>
      <c r="V10" s="27" t="s">
        <v>24</v>
      </c>
      <c r="W10" s="27" t="s">
        <v>25</v>
      </c>
      <c r="X10" s="27" t="s">
        <v>26</v>
      </c>
      <c r="Y10" s="27" t="s">
        <v>27</v>
      </c>
      <c r="Z10" s="27" t="s">
        <v>28</v>
      </c>
      <c r="AA10" s="27" t="s">
        <v>29</v>
      </c>
    </row>
    <row r="11" spans="1:32" ht="114" customHeight="1" thickTop="1">
      <c r="A11" s="331" t="s">
        <v>517</v>
      </c>
      <c r="B11" s="105" t="s">
        <v>464</v>
      </c>
      <c r="C11" s="115" t="s">
        <v>90</v>
      </c>
      <c r="D11" s="114">
        <v>40391</v>
      </c>
      <c r="E11" s="168">
        <v>40878</v>
      </c>
      <c r="F11" s="169" t="s">
        <v>171</v>
      </c>
      <c r="G11" s="170"/>
      <c r="H11" s="169" t="s">
        <v>237</v>
      </c>
      <c r="I11" s="179"/>
      <c r="J11" s="179"/>
      <c r="K11" s="179"/>
      <c r="L11" s="179"/>
      <c r="M11" s="179" t="s">
        <v>70</v>
      </c>
      <c r="N11" s="191"/>
      <c r="O11" s="209"/>
      <c r="P11" s="209"/>
      <c r="Q11" s="209"/>
      <c r="R11" s="209"/>
      <c r="S11" s="209" t="s">
        <v>521</v>
      </c>
      <c r="T11" s="159" t="s">
        <v>400</v>
      </c>
      <c r="U11" s="179"/>
      <c r="V11" s="209"/>
      <c r="W11" s="179"/>
      <c r="X11" s="209"/>
      <c r="Y11" s="179"/>
      <c r="Z11" s="209"/>
      <c r="AA11" s="179"/>
    </row>
    <row r="12" spans="1:32" ht="114" customHeight="1">
      <c r="A12" s="321"/>
      <c r="B12" s="105" t="s">
        <v>465</v>
      </c>
      <c r="C12" s="169" t="s">
        <v>335</v>
      </c>
      <c r="D12" s="168">
        <v>41091</v>
      </c>
      <c r="E12" s="168">
        <v>41609</v>
      </c>
      <c r="F12" s="169" t="s">
        <v>259</v>
      </c>
      <c r="G12" s="105" t="s">
        <v>452</v>
      </c>
      <c r="H12" s="171">
        <v>10000</v>
      </c>
      <c r="I12" s="179"/>
      <c r="J12" s="179"/>
      <c r="K12" s="179" t="s">
        <v>70</v>
      </c>
      <c r="L12" s="179"/>
      <c r="M12" s="179"/>
      <c r="N12" s="191"/>
      <c r="O12" s="186" t="s">
        <v>541</v>
      </c>
      <c r="P12" s="186"/>
      <c r="Q12" s="186" t="s">
        <v>523</v>
      </c>
      <c r="R12" s="186" t="s">
        <v>259</v>
      </c>
      <c r="S12" s="217"/>
      <c r="T12" s="161" t="s">
        <v>624</v>
      </c>
      <c r="U12" s="182"/>
      <c r="V12" s="186"/>
      <c r="W12" s="205" t="s">
        <v>611</v>
      </c>
      <c r="X12" s="186"/>
      <c r="Y12" s="182"/>
      <c r="Z12" s="186"/>
      <c r="AA12" s="182" t="s">
        <v>601</v>
      </c>
    </row>
    <row r="13" spans="1:32" ht="114" customHeight="1">
      <c r="A13" s="321"/>
      <c r="B13" s="105" t="s">
        <v>466</v>
      </c>
      <c r="C13" s="169" t="s">
        <v>338</v>
      </c>
      <c r="D13" s="168">
        <v>41091</v>
      </c>
      <c r="E13" s="168">
        <v>41456</v>
      </c>
      <c r="F13" s="169" t="s">
        <v>339</v>
      </c>
      <c r="G13" s="105" t="s">
        <v>453</v>
      </c>
      <c r="H13" s="172">
        <v>5000</v>
      </c>
      <c r="I13" s="179"/>
      <c r="J13" s="179" t="s">
        <v>70</v>
      </c>
      <c r="K13" s="179"/>
      <c r="L13" s="179"/>
      <c r="M13" s="179"/>
      <c r="N13" s="191"/>
      <c r="O13" s="186" t="s">
        <v>542</v>
      </c>
      <c r="P13" s="186"/>
      <c r="Q13" s="186"/>
      <c r="R13" s="186" t="s">
        <v>171</v>
      </c>
      <c r="S13" s="186"/>
      <c r="T13" s="161" t="s">
        <v>625</v>
      </c>
      <c r="U13" s="182"/>
      <c r="V13" s="186"/>
      <c r="W13" s="114">
        <v>41944</v>
      </c>
      <c r="X13" s="186" t="s">
        <v>171</v>
      </c>
      <c r="Y13" s="182"/>
      <c r="Z13" s="186"/>
      <c r="AA13" s="182"/>
    </row>
    <row r="14" spans="1:32" ht="114" customHeight="1">
      <c r="A14" s="321"/>
      <c r="B14" s="105" t="s">
        <v>467</v>
      </c>
      <c r="C14" s="169" t="s">
        <v>260</v>
      </c>
      <c r="D14" s="114">
        <v>40391</v>
      </c>
      <c r="E14" s="168">
        <v>40391</v>
      </c>
      <c r="F14" s="169" t="s">
        <v>177</v>
      </c>
      <c r="G14" s="105" t="s">
        <v>454</v>
      </c>
      <c r="H14" s="173" t="s">
        <v>375</v>
      </c>
      <c r="I14" s="179"/>
      <c r="J14" s="179"/>
      <c r="K14" s="179"/>
      <c r="L14" s="179"/>
      <c r="M14" s="179" t="s">
        <v>70</v>
      </c>
      <c r="N14" s="191"/>
      <c r="O14" s="186"/>
      <c r="P14" s="186"/>
      <c r="Q14" s="186"/>
      <c r="R14" s="186"/>
      <c r="S14" s="209" t="s">
        <v>521</v>
      </c>
      <c r="T14" s="161" t="s">
        <v>401</v>
      </c>
      <c r="U14" s="182"/>
      <c r="V14" s="186"/>
      <c r="W14" s="182"/>
      <c r="X14" s="186"/>
      <c r="Y14" s="182"/>
      <c r="Z14" s="186"/>
      <c r="AA14" s="182"/>
    </row>
    <row r="15" spans="1:32" ht="114" customHeight="1">
      <c r="A15" s="321"/>
      <c r="B15" s="174" t="s">
        <v>468</v>
      </c>
      <c r="C15" s="175" t="s">
        <v>358</v>
      </c>
      <c r="D15" s="176">
        <v>41214</v>
      </c>
      <c r="E15" s="176">
        <v>42339</v>
      </c>
      <c r="F15" s="177" t="s">
        <v>177</v>
      </c>
      <c r="G15" s="174" t="s">
        <v>455</v>
      </c>
      <c r="H15" s="178">
        <v>90000</v>
      </c>
      <c r="I15" s="179"/>
      <c r="J15" s="179" t="s">
        <v>70</v>
      </c>
      <c r="K15" s="179"/>
      <c r="L15" s="179"/>
      <c r="M15" s="179"/>
      <c r="N15" s="191" t="s">
        <v>74</v>
      </c>
      <c r="O15" s="186" t="s">
        <v>282</v>
      </c>
      <c r="P15" s="186"/>
      <c r="Q15" s="186"/>
      <c r="R15" s="186"/>
      <c r="S15" s="186" t="s">
        <v>616</v>
      </c>
      <c r="T15" s="220"/>
      <c r="U15" s="182"/>
      <c r="V15" s="186"/>
      <c r="W15" s="182"/>
      <c r="X15" s="186"/>
      <c r="Y15" s="182"/>
      <c r="Z15" s="186"/>
      <c r="AA15" s="182"/>
    </row>
    <row r="16" spans="1:32" ht="114" customHeight="1">
      <c r="A16" s="321"/>
      <c r="B16" s="106" t="s">
        <v>469</v>
      </c>
      <c r="C16" s="115" t="s">
        <v>360</v>
      </c>
      <c r="D16" s="114">
        <v>41153</v>
      </c>
      <c r="E16" s="114">
        <v>42339</v>
      </c>
      <c r="F16" s="115" t="s">
        <v>274</v>
      </c>
      <c r="G16" s="106" t="s">
        <v>456</v>
      </c>
      <c r="H16" s="172">
        <v>500000</v>
      </c>
      <c r="I16" s="179"/>
      <c r="J16" s="179" t="s">
        <v>70</v>
      </c>
      <c r="K16" s="179"/>
      <c r="L16" s="179"/>
      <c r="M16" s="179"/>
      <c r="N16" s="191"/>
      <c r="O16" s="186" t="s">
        <v>543</v>
      </c>
      <c r="P16" s="186"/>
      <c r="Q16" s="186"/>
      <c r="R16" s="186" t="s">
        <v>259</v>
      </c>
      <c r="S16" s="186"/>
      <c r="T16" s="161" t="s">
        <v>626</v>
      </c>
      <c r="U16" s="182"/>
      <c r="V16" s="186"/>
      <c r="W16" s="182"/>
      <c r="X16" s="186"/>
      <c r="Y16" s="182"/>
      <c r="Z16" s="186"/>
      <c r="AA16" s="182"/>
    </row>
    <row r="17" spans="1:27" ht="132.75" customHeight="1">
      <c r="A17" s="321"/>
      <c r="B17" s="106" t="s">
        <v>470</v>
      </c>
      <c r="C17" s="115" t="s">
        <v>288</v>
      </c>
      <c r="D17" s="114">
        <v>40391</v>
      </c>
      <c r="E17" s="114">
        <v>40878</v>
      </c>
      <c r="F17" s="115" t="s">
        <v>196</v>
      </c>
      <c r="G17" s="106" t="s">
        <v>457</v>
      </c>
      <c r="H17" s="115" t="s">
        <v>245</v>
      </c>
      <c r="I17" s="179"/>
      <c r="J17" s="179"/>
      <c r="K17" s="179"/>
      <c r="L17" s="179"/>
      <c r="M17" s="179" t="s">
        <v>70</v>
      </c>
      <c r="N17" s="191"/>
      <c r="O17" s="214"/>
      <c r="P17" s="186"/>
      <c r="Q17" s="186"/>
      <c r="R17" s="186" t="s">
        <v>259</v>
      </c>
      <c r="S17" s="209" t="s">
        <v>545</v>
      </c>
      <c r="T17" s="161" t="s">
        <v>627</v>
      </c>
      <c r="U17" s="182"/>
      <c r="V17" s="186"/>
      <c r="W17" s="182"/>
      <c r="X17" s="186"/>
      <c r="Y17" s="182"/>
      <c r="Z17" s="186"/>
      <c r="AA17" s="182"/>
    </row>
    <row r="18" spans="1:27" ht="132" customHeight="1">
      <c r="A18" s="321"/>
      <c r="B18" s="106" t="s">
        <v>471</v>
      </c>
      <c r="C18" s="115" t="s">
        <v>363</v>
      </c>
      <c r="D18" s="114">
        <v>41153</v>
      </c>
      <c r="E18" s="114">
        <v>41974</v>
      </c>
      <c r="F18" s="115" t="s">
        <v>451</v>
      </c>
      <c r="G18" s="106" t="s">
        <v>458</v>
      </c>
      <c r="H18" s="172">
        <v>1000000</v>
      </c>
      <c r="I18" s="179"/>
      <c r="J18" s="179" t="s">
        <v>70</v>
      </c>
      <c r="K18" s="179"/>
      <c r="L18" s="179"/>
      <c r="M18" s="179"/>
      <c r="N18" s="191"/>
      <c r="O18" s="186" t="s">
        <v>544</v>
      </c>
      <c r="P18" s="186"/>
      <c r="Q18" s="186"/>
      <c r="R18" s="186" t="s">
        <v>259</v>
      </c>
      <c r="S18" s="186"/>
      <c r="T18" s="161" t="s">
        <v>628</v>
      </c>
      <c r="U18" s="182"/>
      <c r="V18" s="186"/>
      <c r="W18" s="182"/>
      <c r="X18" s="186"/>
      <c r="Y18" s="182"/>
      <c r="Z18" s="186"/>
      <c r="AA18" s="186" t="s">
        <v>546</v>
      </c>
    </row>
    <row r="19" spans="1:27" ht="114" customHeight="1">
      <c r="A19" s="321"/>
      <c r="B19" s="106" t="s">
        <v>472</v>
      </c>
      <c r="C19" s="115" t="s">
        <v>124</v>
      </c>
      <c r="D19" s="114">
        <v>41153</v>
      </c>
      <c r="E19" s="114">
        <v>42339</v>
      </c>
      <c r="F19" s="115" t="s">
        <v>345</v>
      </c>
      <c r="G19" s="106" t="s">
        <v>459</v>
      </c>
      <c r="H19" s="172">
        <v>50000</v>
      </c>
      <c r="I19" s="179"/>
      <c r="J19" s="179"/>
      <c r="K19" s="179"/>
      <c r="L19" s="179" t="s">
        <v>70</v>
      </c>
      <c r="M19" s="179"/>
      <c r="N19" s="191"/>
      <c r="O19" s="186" t="s">
        <v>547</v>
      </c>
      <c r="P19" s="186"/>
      <c r="Q19" s="186"/>
      <c r="R19" s="186" t="s">
        <v>279</v>
      </c>
      <c r="S19" s="186"/>
      <c r="T19" s="161" t="s">
        <v>629</v>
      </c>
      <c r="U19" s="182"/>
      <c r="V19" s="186"/>
      <c r="W19" s="182"/>
      <c r="X19" s="186"/>
      <c r="Y19" s="182"/>
      <c r="Z19" s="186"/>
      <c r="AA19" s="182"/>
    </row>
    <row r="20" spans="1:27" ht="114" customHeight="1">
      <c r="A20" s="321"/>
      <c r="B20" s="106" t="s">
        <v>473</v>
      </c>
      <c r="C20" s="115" t="s">
        <v>126</v>
      </c>
      <c r="D20" s="114">
        <v>41122</v>
      </c>
      <c r="E20" s="114">
        <v>41791</v>
      </c>
      <c r="F20" s="115" t="s">
        <v>259</v>
      </c>
      <c r="G20" s="106" t="s">
        <v>200</v>
      </c>
      <c r="H20" s="172">
        <v>300000</v>
      </c>
      <c r="I20" s="179"/>
      <c r="J20" s="179"/>
      <c r="K20" s="179" t="s">
        <v>70</v>
      </c>
      <c r="L20" s="179"/>
      <c r="M20" s="179"/>
      <c r="N20" s="191"/>
      <c r="O20" s="186" t="s">
        <v>522</v>
      </c>
      <c r="P20" s="186"/>
      <c r="Q20" s="186" t="s">
        <v>524</v>
      </c>
      <c r="R20" s="186" t="s">
        <v>259</v>
      </c>
      <c r="S20" s="186"/>
      <c r="T20" s="161" t="s">
        <v>630</v>
      </c>
      <c r="U20" s="182"/>
      <c r="V20" s="186"/>
      <c r="W20" s="204">
        <v>42339</v>
      </c>
      <c r="X20" s="186"/>
      <c r="Y20" s="182"/>
      <c r="Z20" s="186"/>
      <c r="AA20" s="182"/>
    </row>
    <row r="21" spans="1:27" ht="114" customHeight="1">
      <c r="A21" s="321"/>
      <c r="B21" s="106" t="s">
        <v>474</v>
      </c>
      <c r="C21" s="115" t="s">
        <v>128</v>
      </c>
      <c r="D21" s="114">
        <v>40391</v>
      </c>
      <c r="E21" s="114">
        <v>40391</v>
      </c>
      <c r="F21" s="115" t="s">
        <v>300</v>
      </c>
      <c r="G21" s="106" t="s">
        <v>460</v>
      </c>
      <c r="H21" s="115" t="s">
        <v>248</v>
      </c>
      <c r="I21" s="179"/>
      <c r="J21" s="179"/>
      <c r="K21" s="179"/>
      <c r="L21" s="179"/>
      <c r="M21" s="179" t="s">
        <v>70</v>
      </c>
      <c r="N21" s="191"/>
      <c r="O21" s="186"/>
      <c r="P21" s="186"/>
      <c r="Q21" s="186"/>
      <c r="R21" s="186"/>
      <c r="S21" s="209" t="s">
        <v>521</v>
      </c>
      <c r="T21" s="161" t="s">
        <v>649</v>
      </c>
      <c r="U21" s="182"/>
      <c r="V21" s="186"/>
      <c r="W21" s="182"/>
      <c r="X21" s="186"/>
      <c r="Y21" s="182"/>
      <c r="Z21" s="186"/>
      <c r="AA21" s="182"/>
    </row>
    <row r="22" spans="1:27" ht="114" customHeight="1">
      <c r="A22" s="321"/>
      <c r="B22" s="106" t="s">
        <v>475</v>
      </c>
      <c r="C22" s="115" t="s">
        <v>130</v>
      </c>
      <c r="D22" s="114">
        <v>40391</v>
      </c>
      <c r="E22" s="114">
        <v>40513</v>
      </c>
      <c r="F22" s="115" t="s">
        <v>300</v>
      </c>
      <c r="G22" s="106" t="s">
        <v>461</v>
      </c>
      <c r="H22" s="172">
        <v>2000</v>
      </c>
      <c r="I22" s="179"/>
      <c r="J22" s="179"/>
      <c r="K22" s="179"/>
      <c r="L22" s="179"/>
      <c r="M22" s="179" t="s">
        <v>70</v>
      </c>
      <c r="N22" s="191"/>
      <c r="O22" s="186"/>
      <c r="P22" s="186"/>
      <c r="Q22" s="186"/>
      <c r="R22" s="186"/>
      <c r="S22" s="209" t="s">
        <v>521</v>
      </c>
      <c r="T22" s="161" t="s">
        <v>631</v>
      </c>
      <c r="U22" s="182"/>
      <c r="V22" s="186"/>
      <c r="W22" s="182"/>
      <c r="X22" s="186"/>
      <c r="Y22" s="182"/>
      <c r="Z22" s="186"/>
      <c r="AA22" s="182"/>
    </row>
    <row r="23" spans="1:27" ht="135">
      <c r="A23" s="321"/>
      <c r="B23" s="106" t="s">
        <v>476</v>
      </c>
      <c r="C23" s="115" t="s">
        <v>366</v>
      </c>
      <c r="D23" s="114">
        <v>41153</v>
      </c>
      <c r="E23" s="114">
        <v>42339</v>
      </c>
      <c r="F23" s="115" t="s">
        <v>171</v>
      </c>
      <c r="G23" s="106" t="s">
        <v>367</v>
      </c>
      <c r="H23" s="172">
        <v>15000</v>
      </c>
      <c r="I23" s="179"/>
      <c r="J23" s="179"/>
      <c r="K23" s="179"/>
      <c r="L23" s="179" t="s">
        <v>31</v>
      </c>
      <c r="M23" s="179"/>
      <c r="N23" s="191"/>
      <c r="O23" s="186" t="s">
        <v>615</v>
      </c>
      <c r="P23" s="186"/>
      <c r="Q23" s="186"/>
      <c r="R23" s="186" t="s">
        <v>548</v>
      </c>
      <c r="S23" s="186"/>
      <c r="T23" s="161" t="s">
        <v>650</v>
      </c>
      <c r="U23" s="182"/>
      <c r="V23" s="186"/>
      <c r="W23" s="182"/>
      <c r="X23" s="186"/>
      <c r="Y23" s="182"/>
      <c r="Z23" s="186"/>
      <c r="AA23" s="182"/>
    </row>
    <row r="24" spans="1:27" ht="114" customHeight="1">
      <c r="A24" s="321"/>
      <c r="B24" s="106" t="s">
        <v>477</v>
      </c>
      <c r="C24" s="115" t="s">
        <v>368</v>
      </c>
      <c r="D24" s="114">
        <v>41153</v>
      </c>
      <c r="E24" s="114">
        <v>42339</v>
      </c>
      <c r="F24" s="115" t="s">
        <v>300</v>
      </c>
      <c r="G24" s="106" t="s">
        <v>369</v>
      </c>
      <c r="H24" s="172">
        <v>50000</v>
      </c>
      <c r="I24" s="179"/>
      <c r="J24" s="179"/>
      <c r="K24" s="179"/>
      <c r="L24" s="179" t="s">
        <v>70</v>
      </c>
      <c r="M24" s="179"/>
      <c r="N24" s="191"/>
      <c r="O24" s="186" t="s">
        <v>549</v>
      </c>
      <c r="P24" s="186"/>
      <c r="Q24" s="186"/>
      <c r="R24" s="186" t="s">
        <v>171</v>
      </c>
      <c r="S24" s="186"/>
      <c r="T24" s="161" t="s">
        <v>651</v>
      </c>
      <c r="U24" s="182"/>
      <c r="V24" s="186"/>
      <c r="W24" s="182"/>
      <c r="X24" s="186"/>
      <c r="Y24" s="182"/>
      <c r="Z24" s="186"/>
      <c r="AA24" s="182"/>
    </row>
    <row r="25" spans="1:27" ht="165">
      <c r="A25" s="321"/>
      <c r="B25" s="106" t="s">
        <v>478</v>
      </c>
      <c r="C25" s="115" t="s">
        <v>450</v>
      </c>
      <c r="D25" s="114">
        <v>40391</v>
      </c>
      <c r="E25" s="114">
        <v>42339</v>
      </c>
      <c r="F25" s="115" t="s">
        <v>259</v>
      </c>
      <c r="G25" s="106" t="s">
        <v>462</v>
      </c>
      <c r="H25" s="172">
        <v>100000</v>
      </c>
      <c r="I25" s="179"/>
      <c r="J25" s="179"/>
      <c r="K25" s="179"/>
      <c r="L25" s="179" t="s">
        <v>70</v>
      </c>
      <c r="M25" s="179"/>
      <c r="N25" s="191"/>
      <c r="O25" s="186" t="s">
        <v>602</v>
      </c>
      <c r="P25" s="186"/>
      <c r="Q25" s="186"/>
      <c r="R25" s="186" t="s">
        <v>259</v>
      </c>
      <c r="T25" s="220" t="s">
        <v>652</v>
      </c>
      <c r="U25" s="182"/>
      <c r="V25" s="186"/>
      <c r="W25" s="182"/>
      <c r="X25" s="186"/>
      <c r="Y25" s="182"/>
      <c r="Z25" s="186"/>
      <c r="AA25" s="186" t="s">
        <v>525</v>
      </c>
    </row>
    <row r="26" spans="1:27" ht="114" customHeight="1">
      <c r="A26" s="322"/>
      <c r="B26" s="105" t="s">
        <v>479</v>
      </c>
      <c r="C26" s="169" t="s">
        <v>348</v>
      </c>
      <c r="D26" s="168">
        <v>41334</v>
      </c>
      <c r="E26" s="168">
        <v>42339</v>
      </c>
      <c r="F26" s="169" t="s">
        <v>345</v>
      </c>
      <c r="G26" s="105" t="s">
        <v>463</v>
      </c>
      <c r="H26" s="171">
        <v>2500</v>
      </c>
      <c r="I26" s="179"/>
      <c r="J26" s="179" t="s">
        <v>70</v>
      </c>
      <c r="K26" s="179"/>
      <c r="L26" s="179"/>
      <c r="M26" s="179"/>
      <c r="N26" s="191"/>
      <c r="O26" s="208" t="s">
        <v>287</v>
      </c>
      <c r="P26" s="208"/>
      <c r="Q26" s="208"/>
      <c r="R26" s="208" t="s">
        <v>550</v>
      </c>
      <c r="S26" s="208"/>
      <c r="T26" s="161" t="s">
        <v>653</v>
      </c>
      <c r="U26" s="182"/>
      <c r="V26" s="186"/>
      <c r="W26" s="182"/>
      <c r="X26" s="186"/>
      <c r="Y26" s="182"/>
      <c r="Z26" s="186"/>
      <c r="AA26" s="182"/>
    </row>
    <row r="27" spans="1:27" s="138" customFormat="1" ht="114" customHeight="1">
      <c r="A27" s="320" t="s">
        <v>518</v>
      </c>
      <c r="B27" s="110" t="s">
        <v>489</v>
      </c>
      <c r="C27" s="169" t="s">
        <v>342</v>
      </c>
      <c r="D27" s="168">
        <v>41153</v>
      </c>
      <c r="E27" s="168">
        <v>42339</v>
      </c>
      <c r="F27" s="169" t="s">
        <v>179</v>
      </c>
      <c r="G27" s="110" t="s">
        <v>481</v>
      </c>
      <c r="H27" s="171">
        <v>4000</v>
      </c>
      <c r="I27" s="109"/>
      <c r="J27" s="109"/>
      <c r="K27" s="109"/>
      <c r="L27" s="109" t="s">
        <v>70</v>
      </c>
      <c r="M27" s="109"/>
      <c r="N27" s="202"/>
      <c r="O27" s="215" t="s">
        <v>603</v>
      </c>
      <c r="P27" s="215" t="s">
        <v>529</v>
      </c>
      <c r="Q27" s="215" t="s">
        <v>530</v>
      </c>
      <c r="R27" s="215" t="s">
        <v>179</v>
      </c>
      <c r="S27" s="215" t="s">
        <v>531</v>
      </c>
      <c r="T27" s="238" t="s">
        <v>632</v>
      </c>
      <c r="U27" s="134"/>
      <c r="V27" s="141"/>
      <c r="W27" s="134"/>
      <c r="X27" s="141"/>
      <c r="Y27" s="134"/>
      <c r="Z27" s="141"/>
      <c r="AA27" s="134"/>
    </row>
    <row r="28" spans="1:27" ht="114" customHeight="1">
      <c r="A28" s="321"/>
      <c r="B28" s="110" t="s">
        <v>490</v>
      </c>
      <c r="C28" s="169" t="s">
        <v>265</v>
      </c>
      <c r="D28" s="114">
        <v>40391</v>
      </c>
      <c r="E28" s="168">
        <v>40513</v>
      </c>
      <c r="F28" s="169" t="s">
        <v>181</v>
      </c>
      <c r="G28" s="110" t="s">
        <v>482</v>
      </c>
      <c r="H28" s="169" t="s">
        <v>241</v>
      </c>
      <c r="I28" s="179"/>
      <c r="J28" s="179"/>
      <c r="K28" s="179"/>
      <c r="L28" s="179"/>
      <c r="M28" s="179" t="s">
        <v>70</v>
      </c>
      <c r="N28" s="191"/>
      <c r="O28" s="209"/>
      <c r="P28" s="209"/>
      <c r="Q28" s="209"/>
      <c r="R28" s="209"/>
      <c r="S28" s="209" t="s">
        <v>521</v>
      </c>
      <c r="T28" s="161" t="s">
        <v>633</v>
      </c>
      <c r="U28" s="182"/>
      <c r="V28" s="186"/>
      <c r="W28" s="182"/>
      <c r="X28" s="186"/>
      <c r="Y28" s="182"/>
      <c r="Z28" s="186"/>
      <c r="AA28" s="182"/>
    </row>
    <row r="29" spans="1:27" s="138" customFormat="1" ht="120">
      <c r="A29" s="321"/>
      <c r="B29" s="113" t="s">
        <v>491</v>
      </c>
      <c r="C29" s="115" t="s">
        <v>370</v>
      </c>
      <c r="D29" s="114">
        <v>41153</v>
      </c>
      <c r="E29" s="114">
        <v>42339</v>
      </c>
      <c r="F29" s="115" t="s">
        <v>179</v>
      </c>
      <c r="G29" s="113" t="s">
        <v>483</v>
      </c>
      <c r="H29" s="172">
        <v>100000</v>
      </c>
      <c r="I29" s="109"/>
      <c r="J29" s="109"/>
      <c r="K29" s="109"/>
      <c r="L29" s="109" t="s">
        <v>70</v>
      </c>
      <c r="M29" s="109"/>
      <c r="N29" s="202"/>
      <c r="O29" s="215" t="s">
        <v>599</v>
      </c>
      <c r="P29" s="215" t="s">
        <v>532</v>
      </c>
      <c r="Q29" s="215" t="s">
        <v>530</v>
      </c>
      <c r="R29" s="215" t="s">
        <v>179</v>
      </c>
      <c r="S29" s="215" t="s">
        <v>533</v>
      </c>
      <c r="T29" s="221" t="s">
        <v>658</v>
      </c>
      <c r="U29" s="109"/>
      <c r="V29" s="130"/>
      <c r="W29" s="109"/>
      <c r="X29" s="130"/>
      <c r="Y29" s="109"/>
      <c r="Z29" s="130"/>
      <c r="AA29" s="109"/>
    </row>
    <row r="30" spans="1:27" ht="101.25" customHeight="1">
      <c r="A30" s="321"/>
      <c r="B30" s="110" t="s">
        <v>618</v>
      </c>
      <c r="C30" s="169" t="s">
        <v>343</v>
      </c>
      <c r="D30" s="168">
        <v>41153</v>
      </c>
      <c r="E30" s="168">
        <v>42339</v>
      </c>
      <c r="F30" s="169" t="s">
        <v>171</v>
      </c>
      <c r="G30" s="110" t="s">
        <v>484</v>
      </c>
      <c r="H30" s="171">
        <v>50000</v>
      </c>
      <c r="I30" s="179"/>
      <c r="J30" s="179"/>
      <c r="K30" s="179" t="s">
        <v>31</v>
      </c>
      <c r="L30" s="179"/>
      <c r="M30" s="179"/>
      <c r="N30" s="191"/>
      <c r="O30" s="169" t="s">
        <v>526</v>
      </c>
      <c r="P30" s="169" t="s">
        <v>527</v>
      </c>
      <c r="Q30" s="169" t="s">
        <v>528</v>
      </c>
      <c r="R30" s="169" t="s">
        <v>171</v>
      </c>
      <c r="S30" s="209"/>
      <c r="T30" s="159" t="s">
        <v>660</v>
      </c>
      <c r="U30" s="179"/>
      <c r="V30" s="209"/>
      <c r="W30" s="179"/>
      <c r="X30" s="209"/>
      <c r="Y30" s="179"/>
      <c r="Z30" s="209"/>
      <c r="AA30" s="179"/>
    </row>
    <row r="31" spans="1:27" ht="105">
      <c r="A31" s="321"/>
      <c r="B31" s="113" t="s">
        <v>492</v>
      </c>
      <c r="C31" s="115" t="s">
        <v>372</v>
      </c>
      <c r="D31" s="114">
        <v>41153</v>
      </c>
      <c r="E31" s="114">
        <v>42339</v>
      </c>
      <c r="F31" s="115" t="s">
        <v>179</v>
      </c>
      <c r="G31" s="113" t="s">
        <v>485</v>
      </c>
      <c r="H31" s="172">
        <v>1500000</v>
      </c>
      <c r="I31" s="179"/>
      <c r="J31" s="179"/>
      <c r="K31" s="179"/>
      <c r="L31" s="179" t="s">
        <v>70</v>
      </c>
      <c r="M31" s="179"/>
      <c r="N31" s="203"/>
      <c r="O31" s="215" t="s">
        <v>551</v>
      </c>
      <c r="P31" s="215" t="s">
        <v>552</v>
      </c>
      <c r="Q31" s="215" t="s">
        <v>534</v>
      </c>
      <c r="R31" s="215" t="s">
        <v>179</v>
      </c>
      <c r="S31" s="215" t="s">
        <v>535</v>
      </c>
      <c r="T31" s="222" t="s">
        <v>662</v>
      </c>
      <c r="U31" s="179"/>
      <c r="V31" s="209"/>
      <c r="W31" s="179"/>
      <c r="X31" s="209"/>
      <c r="Y31" s="179"/>
      <c r="Z31" s="209"/>
      <c r="AA31" s="179"/>
    </row>
    <row r="32" spans="1:27" s="138" customFormat="1" ht="114" customHeight="1">
      <c r="A32" s="321"/>
      <c r="B32" s="113" t="s">
        <v>493</v>
      </c>
      <c r="C32" s="115" t="s">
        <v>116</v>
      </c>
      <c r="D32" s="114">
        <v>41153</v>
      </c>
      <c r="E32" s="114">
        <v>42339</v>
      </c>
      <c r="F32" s="115" t="s">
        <v>179</v>
      </c>
      <c r="G32" s="113" t="s">
        <v>486</v>
      </c>
      <c r="H32" s="115" t="s">
        <v>244</v>
      </c>
      <c r="I32" s="109"/>
      <c r="J32" s="109"/>
      <c r="K32" s="109" t="s">
        <v>70</v>
      </c>
      <c r="L32" s="109"/>
      <c r="M32" s="109"/>
      <c r="N32" s="202"/>
      <c r="O32" s="215" t="s">
        <v>553</v>
      </c>
      <c r="P32" s="215" t="s">
        <v>536</v>
      </c>
      <c r="Q32" s="215" t="s">
        <v>537</v>
      </c>
      <c r="R32" s="215" t="s">
        <v>179</v>
      </c>
      <c r="S32" s="215" t="s">
        <v>538</v>
      </c>
      <c r="T32" s="239" t="s">
        <v>634</v>
      </c>
      <c r="U32" s="109"/>
      <c r="V32" s="130"/>
      <c r="W32" s="109"/>
      <c r="X32" s="130"/>
      <c r="Y32" s="109"/>
      <c r="Z32" s="130"/>
      <c r="AA32" s="109"/>
    </row>
    <row r="33" spans="1:27" ht="135">
      <c r="A33" s="321"/>
      <c r="B33" s="113" t="s">
        <v>554</v>
      </c>
      <c r="C33" s="115" t="s">
        <v>480</v>
      </c>
      <c r="D33" s="114">
        <v>40391</v>
      </c>
      <c r="E33" s="114">
        <v>40878</v>
      </c>
      <c r="F33" s="115" t="s">
        <v>274</v>
      </c>
      <c r="G33" s="113" t="s">
        <v>487</v>
      </c>
      <c r="H33" s="172">
        <v>15000</v>
      </c>
      <c r="I33" s="179"/>
      <c r="J33" s="179"/>
      <c r="K33" s="179"/>
      <c r="L33" s="179"/>
      <c r="M33" s="179" t="s">
        <v>70</v>
      </c>
      <c r="N33" s="191"/>
      <c r="O33" s="209"/>
      <c r="P33" s="209"/>
      <c r="Q33" s="209"/>
      <c r="R33" s="209"/>
      <c r="S33" s="209" t="s">
        <v>521</v>
      </c>
      <c r="T33" s="159" t="s">
        <v>635</v>
      </c>
      <c r="U33" s="179"/>
      <c r="V33" s="209"/>
      <c r="W33" s="179"/>
      <c r="X33" s="209"/>
      <c r="Y33" s="179"/>
      <c r="Z33" s="209" t="s">
        <v>612</v>
      </c>
      <c r="AA33" s="179"/>
    </row>
    <row r="34" spans="1:27" ht="114" customHeight="1">
      <c r="A34" s="322"/>
      <c r="B34" s="113" t="s">
        <v>494</v>
      </c>
      <c r="C34" s="115" t="s">
        <v>147</v>
      </c>
      <c r="D34" s="114">
        <v>40391</v>
      </c>
      <c r="E34" s="114">
        <v>42248</v>
      </c>
      <c r="F34" s="115" t="s">
        <v>177</v>
      </c>
      <c r="G34" s="113" t="s">
        <v>488</v>
      </c>
      <c r="H34" s="172">
        <v>200000</v>
      </c>
      <c r="I34" s="179"/>
      <c r="J34" s="179"/>
      <c r="K34" s="179"/>
      <c r="L34" s="179" t="s">
        <v>70</v>
      </c>
      <c r="M34" s="179"/>
      <c r="N34" s="191"/>
      <c r="O34" s="209" t="s">
        <v>600</v>
      </c>
      <c r="P34" s="209"/>
      <c r="Q34" s="209" t="s">
        <v>555</v>
      </c>
      <c r="R34" s="209" t="s">
        <v>614</v>
      </c>
      <c r="S34" s="209"/>
      <c r="T34" s="159" t="s">
        <v>661</v>
      </c>
      <c r="U34" s="179"/>
      <c r="V34" s="209"/>
      <c r="W34" s="179"/>
      <c r="X34" s="209"/>
      <c r="Y34" s="179"/>
      <c r="Z34" s="209" t="s">
        <v>556</v>
      </c>
      <c r="AA34" s="179"/>
    </row>
    <row r="35" spans="1:27" s="1" customFormat="1" ht="135.75" customHeight="1">
      <c r="A35" s="320" t="s">
        <v>519</v>
      </c>
      <c r="B35" s="106" t="s">
        <v>604</v>
      </c>
      <c r="C35" s="115" t="s">
        <v>141</v>
      </c>
      <c r="D35" s="114">
        <v>40391</v>
      </c>
      <c r="E35" s="114">
        <v>41487</v>
      </c>
      <c r="F35" s="115" t="s">
        <v>211</v>
      </c>
      <c r="G35" s="106" t="s">
        <v>495</v>
      </c>
      <c r="H35" s="172">
        <v>10000</v>
      </c>
      <c r="I35" s="15"/>
      <c r="J35" s="15"/>
      <c r="K35" s="15"/>
      <c r="L35" s="15"/>
      <c r="M35" s="15" t="s">
        <v>70</v>
      </c>
      <c r="N35" s="28"/>
      <c r="O35" s="216"/>
      <c r="P35" s="115" t="s">
        <v>557</v>
      </c>
      <c r="Q35" s="216"/>
      <c r="R35" s="115" t="s">
        <v>211</v>
      </c>
      <c r="S35" s="115"/>
      <c r="T35" s="160" t="s">
        <v>636</v>
      </c>
      <c r="U35" s="185"/>
      <c r="V35" s="216"/>
      <c r="W35" s="185"/>
      <c r="X35" s="216"/>
      <c r="Y35" s="185"/>
      <c r="Z35" s="216"/>
      <c r="AA35" s="115" t="s">
        <v>558</v>
      </c>
    </row>
    <row r="36" spans="1:27" ht="114" customHeight="1">
      <c r="A36" s="321"/>
      <c r="B36" s="106" t="s">
        <v>503</v>
      </c>
      <c r="C36" s="115" t="s">
        <v>351</v>
      </c>
      <c r="D36" s="114">
        <v>41214</v>
      </c>
      <c r="E36" s="114">
        <v>41791</v>
      </c>
      <c r="F36" s="115" t="s">
        <v>177</v>
      </c>
      <c r="G36" s="106" t="s">
        <v>496</v>
      </c>
      <c r="H36" s="172">
        <v>150000</v>
      </c>
      <c r="I36" s="179"/>
      <c r="J36" s="179" t="s">
        <v>70</v>
      </c>
      <c r="K36" s="179"/>
      <c r="L36" s="179"/>
      <c r="M36" s="179"/>
      <c r="N36" s="191"/>
      <c r="O36" s="186" t="s">
        <v>287</v>
      </c>
      <c r="P36" s="186"/>
      <c r="Q36" s="186" t="s">
        <v>559</v>
      </c>
      <c r="R36" s="186" t="s">
        <v>608</v>
      </c>
      <c r="S36" s="186"/>
      <c r="T36" s="161" t="s">
        <v>637</v>
      </c>
      <c r="U36" s="182"/>
      <c r="V36" s="186"/>
      <c r="W36" s="182"/>
      <c r="X36" s="186"/>
      <c r="Y36" s="182"/>
      <c r="Z36" s="186"/>
      <c r="AA36" s="182"/>
    </row>
    <row r="37" spans="1:27" s="1" customFormat="1" ht="126" customHeight="1">
      <c r="A37" s="321"/>
      <c r="B37" s="106" t="s">
        <v>619</v>
      </c>
      <c r="C37" s="115" t="s">
        <v>147</v>
      </c>
      <c r="D37" s="114">
        <v>40391</v>
      </c>
      <c r="E37" s="114">
        <v>42156</v>
      </c>
      <c r="F37" s="115" t="s">
        <v>217</v>
      </c>
      <c r="G37" s="106" t="s">
        <v>497</v>
      </c>
      <c r="H37" s="172">
        <v>100000</v>
      </c>
      <c r="I37" s="15"/>
      <c r="J37" s="15"/>
      <c r="K37" s="15"/>
      <c r="L37" s="15" t="s">
        <v>31</v>
      </c>
      <c r="M37" s="15"/>
      <c r="N37" s="28"/>
      <c r="O37" s="115" t="s">
        <v>562</v>
      </c>
      <c r="P37" s="115" t="s">
        <v>605</v>
      </c>
      <c r="Q37" s="216"/>
      <c r="R37" s="216" t="s">
        <v>211</v>
      </c>
      <c r="S37" s="115"/>
      <c r="T37" s="161" t="s">
        <v>638</v>
      </c>
      <c r="U37" s="185"/>
      <c r="V37" s="216"/>
      <c r="W37" s="185"/>
      <c r="X37" s="216"/>
      <c r="Y37" s="185"/>
      <c r="Z37" s="216"/>
      <c r="AA37" s="115" t="s">
        <v>563</v>
      </c>
    </row>
    <row r="38" spans="1:27" ht="98.25" customHeight="1">
      <c r="A38" s="321"/>
      <c r="B38" s="106" t="s">
        <v>620</v>
      </c>
      <c r="C38" s="115" t="s">
        <v>352</v>
      </c>
      <c r="D38" s="114">
        <v>41122</v>
      </c>
      <c r="E38" s="114">
        <v>42339</v>
      </c>
      <c r="F38" s="115" t="s">
        <v>219</v>
      </c>
      <c r="G38" s="106" t="s">
        <v>498</v>
      </c>
      <c r="H38" s="172">
        <v>550000</v>
      </c>
      <c r="I38" s="179"/>
      <c r="J38" s="179"/>
      <c r="K38" s="179"/>
      <c r="L38" s="179" t="s">
        <v>70</v>
      </c>
      <c r="M38" s="179"/>
      <c r="N38" s="191"/>
      <c r="O38" s="209" t="s">
        <v>562</v>
      </c>
      <c r="P38" s="209"/>
      <c r="Q38" s="209"/>
      <c r="R38" s="216" t="s">
        <v>211</v>
      </c>
      <c r="S38" s="209"/>
      <c r="T38" s="159" t="s">
        <v>639</v>
      </c>
      <c r="U38" s="179"/>
      <c r="V38" s="209"/>
      <c r="W38" s="179"/>
      <c r="X38" s="209" t="s">
        <v>564</v>
      </c>
      <c r="Y38" s="179"/>
      <c r="Z38" s="209" t="s">
        <v>613</v>
      </c>
      <c r="AA38" s="179"/>
    </row>
    <row r="39" spans="1:27" ht="75">
      <c r="A39" s="321"/>
      <c r="B39" s="106" t="s">
        <v>621</v>
      </c>
      <c r="C39" s="115" t="s">
        <v>354</v>
      </c>
      <c r="D39" s="114">
        <v>41153</v>
      </c>
      <c r="E39" s="114">
        <v>42339</v>
      </c>
      <c r="F39" s="115" t="s">
        <v>171</v>
      </c>
      <c r="G39" s="106" t="s">
        <v>226</v>
      </c>
      <c r="H39" s="115" t="s">
        <v>250</v>
      </c>
      <c r="I39" s="179"/>
      <c r="J39" s="179"/>
      <c r="K39" s="179"/>
      <c r="L39" s="179" t="s">
        <v>31</v>
      </c>
      <c r="M39" s="179"/>
      <c r="N39" s="191"/>
      <c r="O39" s="209" t="s">
        <v>567</v>
      </c>
      <c r="P39" s="209"/>
      <c r="Q39" s="209" t="s">
        <v>566</v>
      </c>
      <c r="R39" s="115" t="s">
        <v>171</v>
      </c>
      <c r="S39" s="209"/>
      <c r="T39" s="159" t="s">
        <v>640</v>
      </c>
      <c r="U39" s="179"/>
      <c r="V39" s="209"/>
      <c r="W39" s="179"/>
      <c r="X39" s="209"/>
      <c r="Y39" s="179"/>
      <c r="Z39" s="209" t="s">
        <v>565</v>
      </c>
      <c r="AA39" s="179"/>
    </row>
    <row r="40" spans="1:27" ht="114" customHeight="1">
      <c r="A40" s="321"/>
      <c r="B40" s="106" t="s">
        <v>504</v>
      </c>
      <c r="C40" s="115" t="s">
        <v>374</v>
      </c>
      <c r="D40" s="114">
        <v>41153</v>
      </c>
      <c r="E40" s="114">
        <v>42339</v>
      </c>
      <c r="F40" s="115" t="s">
        <v>171</v>
      </c>
      <c r="G40" s="106"/>
      <c r="H40" s="115" t="s">
        <v>502</v>
      </c>
      <c r="I40" s="179"/>
      <c r="J40" s="179"/>
      <c r="K40" s="179"/>
      <c r="L40" s="179" t="s">
        <v>31</v>
      </c>
      <c r="M40" s="179"/>
      <c r="N40" s="191"/>
      <c r="O40" s="209" t="s">
        <v>568</v>
      </c>
      <c r="P40" s="209"/>
      <c r="Q40" s="209"/>
      <c r="R40" s="115" t="s">
        <v>171</v>
      </c>
      <c r="S40" s="209"/>
      <c r="T40" s="159" t="s">
        <v>641</v>
      </c>
      <c r="U40" s="179"/>
      <c r="V40" s="209"/>
      <c r="W40" s="179"/>
      <c r="X40" s="209"/>
      <c r="Y40" s="179"/>
      <c r="Z40" s="209"/>
      <c r="AA40" s="179"/>
    </row>
    <row r="41" spans="1:27" ht="114" customHeight="1">
      <c r="A41" s="321"/>
      <c r="B41" s="105" t="s">
        <v>505</v>
      </c>
      <c r="C41" s="169" t="s">
        <v>355</v>
      </c>
      <c r="D41" s="168">
        <v>41183</v>
      </c>
      <c r="E41" s="168">
        <v>42339</v>
      </c>
      <c r="F41" s="169" t="s">
        <v>356</v>
      </c>
      <c r="G41" s="105" t="s">
        <v>499</v>
      </c>
      <c r="H41" s="169" t="s">
        <v>251</v>
      </c>
      <c r="I41" s="179"/>
      <c r="J41" s="179" t="s">
        <v>31</v>
      </c>
      <c r="K41" s="179"/>
      <c r="L41" s="179"/>
      <c r="M41" s="179"/>
      <c r="N41" s="191"/>
      <c r="O41" s="209" t="s">
        <v>571</v>
      </c>
      <c r="P41" s="209"/>
      <c r="Q41" s="209" t="s">
        <v>569</v>
      </c>
      <c r="R41" s="209" t="s">
        <v>570</v>
      </c>
      <c r="S41" s="209"/>
      <c r="T41" s="159" t="s">
        <v>664</v>
      </c>
      <c r="U41" s="179"/>
      <c r="V41" s="235">
        <v>42005</v>
      </c>
      <c r="W41" s="179"/>
      <c r="X41" s="209"/>
      <c r="Y41" s="179"/>
      <c r="Z41" s="209"/>
      <c r="AA41" s="179"/>
    </row>
    <row r="42" spans="1:27" ht="114" customHeight="1">
      <c r="A42" s="321"/>
      <c r="B42" s="106" t="s">
        <v>506</v>
      </c>
      <c r="C42" s="115" t="s">
        <v>376</v>
      </c>
      <c r="D42" s="114">
        <v>41487</v>
      </c>
      <c r="E42" s="114">
        <v>42339</v>
      </c>
      <c r="F42" s="115" t="s">
        <v>171</v>
      </c>
      <c r="G42" s="106" t="s">
        <v>500</v>
      </c>
      <c r="H42" s="172">
        <v>10000</v>
      </c>
      <c r="I42" s="179"/>
      <c r="J42" s="179"/>
      <c r="K42" s="179"/>
      <c r="L42" s="179" t="s">
        <v>70</v>
      </c>
      <c r="M42" s="179"/>
      <c r="N42" s="191"/>
      <c r="O42" s="209" t="s">
        <v>572</v>
      </c>
      <c r="P42" s="209"/>
      <c r="Q42" s="209"/>
      <c r="R42" s="209" t="s">
        <v>573</v>
      </c>
      <c r="S42" s="209" t="s">
        <v>606</v>
      </c>
      <c r="T42" s="219" t="s">
        <v>665</v>
      </c>
      <c r="U42" s="179"/>
      <c r="V42" s="209"/>
      <c r="W42" s="179"/>
      <c r="X42" s="209"/>
      <c r="Y42" s="179"/>
      <c r="Z42" s="209"/>
      <c r="AA42" s="179"/>
    </row>
    <row r="43" spans="1:27" s="1" customFormat="1" ht="114" customHeight="1">
      <c r="A43" s="322"/>
      <c r="B43" s="106" t="s">
        <v>507</v>
      </c>
      <c r="C43" s="115" t="s">
        <v>376</v>
      </c>
      <c r="D43" s="114">
        <v>41640</v>
      </c>
      <c r="E43" s="114">
        <v>42339</v>
      </c>
      <c r="F43" s="115" t="s">
        <v>211</v>
      </c>
      <c r="G43" s="106" t="s">
        <v>501</v>
      </c>
      <c r="H43" s="172">
        <v>30000</v>
      </c>
      <c r="I43" s="15"/>
      <c r="J43" s="15"/>
      <c r="K43" s="15"/>
      <c r="L43" s="15" t="s">
        <v>31</v>
      </c>
      <c r="M43" s="15"/>
      <c r="N43" s="28" t="s">
        <v>73</v>
      </c>
      <c r="O43" s="209" t="s">
        <v>560</v>
      </c>
      <c r="P43" s="68" t="s">
        <v>561</v>
      </c>
      <c r="Q43" s="68"/>
      <c r="R43" s="68" t="s">
        <v>171</v>
      </c>
      <c r="S43" s="209" t="s">
        <v>617</v>
      </c>
      <c r="T43" s="223"/>
      <c r="U43" s="218"/>
      <c r="V43" s="68"/>
      <c r="W43" s="218"/>
      <c r="X43" s="68"/>
      <c r="Y43" s="218"/>
      <c r="Z43" s="68"/>
      <c r="AA43" s="218"/>
    </row>
    <row r="44" spans="1:27" ht="75" customHeight="1">
      <c r="A44" s="320" t="s">
        <v>520</v>
      </c>
      <c r="B44" s="113" t="s">
        <v>622</v>
      </c>
      <c r="C44" s="115" t="s">
        <v>150</v>
      </c>
      <c r="D44" s="114">
        <v>41183</v>
      </c>
      <c r="E44" s="114">
        <v>42339</v>
      </c>
      <c r="F44" s="115" t="s">
        <v>219</v>
      </c>
      <c r="G44" s="106" t="s">
        <v>220</v>
      </c>
      <c r="H44" s="172">
        <v>10000</v>
      </c>
      <c r="I44" s="179"/>
      <c r="J44" s="179"/>
      <c r="K44" s="179" t="s">
        <v>70</v>
      </c>
      <c r="L44" s="179"/>
      <c r="M44" s="179"/>
      <c r="N44" s="191"/>
      <c r="O44" s="186" t="s">
        <v>574</v>
      </c>
      <c r="P44" s="186"/>
      <c r="Q44" s="186" t="s">
        <v>575</v>
      </c>
      <c r="R44" s="186" t="s">
        <v>171</v>
      </c>
      <c r="S44" s="186"/>
      <c r="T44" s="161" t="s">
        <v>642</v>
      </c>
      <c r="U44" s="182"/>
      <c r="V44" s="236">
        <v>41974</v>
      </c>
      <c r="W44" s="182"/>
      <c r="X44" s="115" t="s">
        <v>579</v>
      </c>
      <c r="Y44" s="182"/>
      <c r="Z44" s="186" t="s">
        <v>325</v>
      </c>
      <c r="AA44" s="182"/>
    </row>
    <row r="45" spans="1:27" ht="162.75" customHeight="1">
      <c r="A45" s="321"/>
      <c r="B45" s="113" t="s">
        <v>607</v>
      </c>
      <c r="C45" s="115" t="s">
        <v>160</v>
      </c>
      <c r="D45" s="114">
        <v>40391</v>
      </c>
      <c r="E45" s="114">
        <v>42339</v>
      </c>
      <c r="F45" s="115" t="s">
        <v>219</v>
      </c>
      <c r="G45" s="106" t="s">
        <v>513</v>
      </c>
      <c r="H45" s="172">
        <v>750000</v>
      </c>
      <c r="I45" s="179"/>
      <c r="J45" s="179"/>
      <c r="K45" s="179"/>
      <c r="L45" s="179" t="s">
        <v>70</v>
      </c>
      <c r="M45" s="179"/>
      <c r="N45" s="191"/>
      <c r="O45" s="186" t="s">
        <v>576</v>
      </c>
      <c r="P45" s="186"/>
      <c r="Q45" s="186"/>
      <c r="R45" s="186" t="s">
        <v>325</v>
      </c>
      <c r="S45" s="186"/>
      <c r="T45" s="161" t="s">
        <v>643</v>
      </c>
      <c r="U45" s="182"/>
      <c r="V45" s="186"/>
      <c r="W45" s="182"/>
      <c r="X45" s="186"/>
      <c r="Y45" s="182"/>
      <c r="Z45" s="186"/>
      <c r="AA45" s="182"/>
    </row>
    <row r="46" spans="1:27" ht="161.25" customHeight="1">
      <c r="A46" s="321"/>
      <c r="B46" s="113" t="s">
        <v>510</v>
      </c>
      <c r="C46" s="115" t="s">
        <v>508</v>
      </c>
      <c r="D46" s="114">
        <v>40391</v>
      </c>
      <c r="E46" s="114">
        <v>42217</v>
      </c>
      <c r="F46" s="115" t="s">
        <v>171</v>
      </c>
      <c r="G46" s="106" t="s">
        <v>514</v>
      </c>
      <c r="H46" s="172">
        <v>10000</v>
      </c>
      <c r="I46" s="179"/>
      <c r="J46" s="179"/>
      <c r="K46" s="179"/>
      <c r="L46" s="179" t="s">
        <v>70</v>
      </c>
      <c r="M46" s="179"/>
      <c r="N46" s="191"/>
      <c r="O46" s="115" t="s">
        <v>577</v>
      </c>
      <c r="P46" s="186"/>
      <c r="Q46" s="186"/>
      <c r="R46" s="186" t="s">
        <v>171</v>
      </c>
      <c r="S46" s="186"/>
      <c r="T46" s="161" t="s">
        <v>644</v>
      </c>
      <c r="U46" s="182"/>
      <c r="V46" s="186"/>
      <c r="W46" s="182"/>
      <c r="X46" s="186"/>
      <c r="Y46" s="182"/>
      <c r="Z46" s="186"/>
      <c r="AA46" s="182"/>
    </row>
    <row r="47" spans="1:27" ht="114" customHeight="1">
      <c r="A47" s="321"/>
      <c r="B47" s="113" t="s">
        <v>511</v>
      </c>
      <c r="C47" s="115" t="s">
        <v>164</v>
      </c>
      <c r="D47" s="114">
        <v>40391</v>
      </c>
      <c r="E47" s="114">
        <v>42217</v>
      </c>
      <c r="F47" s="115" t="s">
        <v>219</v>
      </c>
      <c r="G47" s="106" t="s">
        <v>515</v>
      </c>
      <c r="H47" s="172">
        <v>50000</v>
      </c>
      <c r="I47" s="179"/>
      <c r="J47" s="179"/>
      <c r="K47" s="179"/>
      <c r="L47" s="179" t="s">
        <v>70</v>
      </c>
      <c r="M47" s="179"/>
      <c r="N47" s="191"/>
      <c r="O47" s="186" t="s">
        <v>578</v>
      </c>
      <c r="P47" s="186"/>
      <c r="Q47" s="186"/>
      <c r="R47" s="186" t="s">
        <v>171</v>
      </c>
      <c r="S47" s="186"/>
      <c r="T47" s="161" t="s">
        <v>645</v>
      </c>
      <c r="U47" s="182"/>
      <c r="V47" s="186"/>
      <c r="W47" s="182"/>
      <c r="X47" s="186" t="s">
        <v>171</v>
      </c>
      <c r="Y47" s="182"/>
      <c r="Z47" s="186"/>
      <c r="AA47" s="182"/>
    </row>
    <row r="48" spans="1:27" ht="114" customHeight="1">
      <c r="A48" s="321"/>
      <c r="B48" s="113" t="s">
        <v>512</v>
      </c>
      <c r="C48" s="115" t="s">
        <v>168</v>
      </c>
      <c r="D48" s="114">
        <v>40391</v>
      </c>
      <c r="E48" s="114">
        <v>42339</v>
      </c>
      <c r="F48" s="115" t="s">
        <v>345</v>
      </c>
      <c r="G48" s="106" t="s">
        <v>234</v>
      </c>
      <c r="H48" s="172">
        <v>10000</v>
      </c>
      <c r="I48" s="179"/>
      <c r="J48" s="179"/>
      <c r="K48" s="179"/>
      <c r="L48" s="179" t="s">
        <v>70</v>
      </c>
      <c r="M48" s="179"/>
      <c r="N48" s="191"/>
      <c r="O48" s="217" t="s">
        <v>580</v>
      </c>
      <c r="P48" s="186"/>
      <c r="Q48" s="186"/>
      <c r="R48" s="186" t="s">
        <v>609</v>
      </c>
      <c r="S48" s="186"/>
      <c r="T48" s="161" t="s">
        <v>646</v>
      </c>
      <c r="U48" s="182"/>
      <c r="V48" s="186"/>
      <c r="W48" s="182"/>
      <c r="X48" s="186"/>
      <c r="Y48" s="182"/>
      <c r="Z48" s="186"/>
      <c r="AA48" s="182"/>
    </row>
    <row r="49" spans="1:27" ht="167.25" customHeight="1">
      <c r="A49" s="322"/>
      <c r="B49" s="113" t="s">
        <v>623</v>
      </c>
      <c r="C49" s="115" t="s">
        <v>170</v>
      </c>
      <c r="D49" s="114">
        <v>40391</v>
      </c>
      <c r="E49" s="114">
        <v>41244</v>
      </c>
      <c r="F49" s="115" t="s">
        <v>509</v>
      </c>
      <c r="G49" s="106" t="s">
        <v>516</v>
      </c>
      <c r="H49" s="115" t="s">
        <v>252</v>
      </c>
      <c r="I49" s="179"/>
      <c r="J49" s="179" t="s">
        <v>31</v>
      </c>
      <c r="K49" s="179"/>
      <c r="L49" s="179"/>
      <c r="M49" s="179"/>
      <c r="N49" s="191"/>
      <c r="O49" s="186" t="s">
        <v>581</v>
      </c>
      <c r="P49" s="186"/>
      <c r="Q49" s="186"/>
      <c r="R49" s="186"/>
      <c r="S49" s="186"/>
      <c r="T49" s="161" t="s">
        <v>666</v>
      </c>
      <c r="U49" s="182"/>
      <c r="V49" s="186"/>
      <c r="W49" s="182"/>
      <c r="X49" s="115" t="s">
        <v>669</v>
      </c>
      <c r="Y49" s="182"/>
      <c r="Z49" s="186"/>
      <c r="AA49" s="182"/>
    </row>
    <row r="54" spans="1:27" ht="15.75" thickBot="1"/>
    <row r="55" spans="1:27" ht="43.5" customHeight="1" thickTop="1" thickBot="1">
      <c r="A55" s="192" t="s">
        <v>58</v>
      </c>
      <c r="B55" s="193">
        <f>COUNTA(B60:B63,B66:B66,B69:B69,B72:B73)</f>
        <v>8</v>
      </c>
    </row>
    <row r="56" spans="1:27" ht="15.75" thickTop="1"/>
    <row r="58" spans="1:27" ht="15.75" thickBot="1"/>
    <row r="59" spans="1:27" ht="17.25" thickTop="1" thickBot="1">
      <c r="A59" s="192" t="s">
        <v>62</v>
      </c>
      <c r="B59" s="192" t="s">
        <v>61</v>
      </c>
      <c r="C59" s="194" t="s">
        <v>5</v>
      </c>
      <c r="D59" s="194" t="s">
        <v>9</v>
      </c>
      <c r="E59" s="194" t="s">
        <v>10</v>
      </c>
      <c r="F59" s="194" t="s">
        <v>7</v>
      </c>
      <c r="G59" s="194" t="s">
        <v>6</v>
      </c>
      <c r="H59" s="194" t="s">
        <v>8</v>
      </c>
      <c r="I59" s="194" t="s">
        <v>596</v>
      </c>
    </row>
    <row r="60" spans="1:27" ht="60.75" thickTop="1">
      <c r="A60" s="183" t="s">
        <v>654</v>
      </c>
      <c r="B60" s="206" t="s">
        <v>647</v>
      </c>
      <c r="C60" s="118" t="s">
        <v>593</v>
      </c>
      <c r="D60" s="125">
        <v>41579</v>
      </c>
      <c r="E60" s="125">
        <v>42339</v>
      </c>
      <c r="F60" s="121" t="s">
        <v>502</v>
      </c>
      <c r="G60" s="121" t="s">
        <v>259</v>
      </c>
      <c r="H60" s="121" t="s">
        <v>228</v>
      </c>
      <c r="I60" s="121"/>
    </row>
    <row r="61" spans="1:27" ht="75">
      <c r="A61" s="184"/>
      <c r="B61" s="124" t="s">
        <v>655</v>
      </c>
      <c r="C61" s="124" t="s">
        <v>582</v>
      </c>
      <c r="D61" s="125">
        <v>41548</v>
      </c>
      <c r="E61" s="125">
        <v>42339</v>
      </c>
      <c r="F61" s="121" t="s">
        <v>583</v>
      </c>
      <c r="G61" s="121" t="s">
        <v>171</v>
      </c>
      <c r="H61" s="121" t="s">
        <v>584</v>
      </c>
      <c r="I61" s="118"/>
    </row>
    <row r="62" spans="1:27" ht="57" customHeight="1">
      <c r="A62" s="184"/>
      <c r="B62" s="124" t="s">
        <v>656</v>
      </c>
      <c r="C62" s="124" t="s">
        <v>586</v>
      </c>
      <c r="D62" s="125">
        <v>41579</v>
      </c>
      <c r="E62" s="125">
        <v>42339</v>
      </c>
      <c r="F62" s="121" t="s">
        <v>502</v>
      </c>
      <c r="G62" s="121" t="s">
        <v>171</v>
      </c>
      <c r="H62" s="121" t="s">
        <v>585</v>
      </c>
      <c r="I62" s="118" t="s">
        <v>597</v>
      </c>
    </row>
    <row r="63" spans="1:27" ht="77.25" customHeight="1">
      <c r="A63" s="207"/>
      <c r="B63" s="211" t="s">
        <v>648</v>
      </c>
      <c r="C63" s="124" t="s">
        <v>594</v>
      </c>
      <c r="D63" s="125">
        <v>41640</v>
      </c>
      <c r="E63" s="125">
        <v>41699</v>
      </c>
      <c r="F63" s="210">
        <v>5000</v>
      </c>
      <c r="G63" s="121" t="s">
        <v>259</v>
      </c>
      <c r="H63" s="121" t="s">
        <v>595</v>
      </c>
      <c r="I63" s="118"/>
    </row>
    <row r="64" spans="1:27" ht="15.75" thickBot="1"/>
    <row r="65" spans="1:9" ht="17.25" thickTop="1" thickBot="1">
      <c r="A65" s="192" t="s">
        <v>62</v>
      </c>
      <c r="B65" s="192" t="s">
        <v>61</v>
      </c>
      <c r="C65" s="192" t="s">
        <v>5</v>
      </c>
      <c r="D65" s="192" t="s">
        <v>9</v>
      </c>
      <c r="E65" s="192" t="s">
        <v>10</v>
      </c>
      <c r="F65" s="192" t="s">
        <v>7</v>
      </c>
      <c r="G65" s="192" t="s">
        <v>6</v>
      </c>
      <c r="H65" s="192" t="s">
        <v>8</v>
      </c>
      <c r="I65" s="194" t="s">
        <v>596</v>
      </c>
    </row>
    <row r="66" spans="1:9" ht="75.75" thickTop="1">
      <c r="A66" s="213" t="s">
        <v>657</v>
      </c>
      <c r="B66" s="118" t="s">
        <v>659</v>
      </c>
      <c r="C66" s="118" t="s">
        <v>592</v>
      </c>
      <c r="D66" s="125">
        <v>41821</v>
      </c>
      <c r="E66" s="125">
        <v>42339</v>
      </c>
      <c r="F66" s="120">
        <v>200000</v>
      </c>
      <c r="G66" s="121" t="s">
        <v>179</v>
      </c>
      <c r="H66" s="121" t="s">
        <v>598</v>
      </c>
      <c r="I66" s="121"/>
    </row>
    <row r="67" spans="1:9" ht="15.75" thickBot="1"/>
    <row r="68" spans="1:9" ht="17.25" thickTop="1" thickBot="1">
      <c r="A68" s="192" t="s">
        <v>62</v>
      </c>
      <c r="B68" s="192" t="s">
        <v>61</v>
      </c>
      <c r="C68" s="192" t="s">
        <v>5</v>
      </c>
      <c r="D68" s="192" t="s">
        <v>9</v>
      </c>
      <c r="E68" s="192" t="s">
        <v>10</v>
      </c>
      <c r="F68" s="192" t="s">
        <v>7</v>
      </c>
      <c r="G68" s="192" t="s">
        <v>6</v>
      </c>
      <c r="H68" s="192" t="s">
        <v>8</v>
      </c>
      <c r="I68" s="194" t="s">
        <v>596</v>
      </c>
    </row>
    <row r="69" spans="1:9" ht="75.75" thickTop="1">
      <c r="A69" s="213" t="s">
        <v>519</v>
      </c>
      <c r="B69" s="118" t="s">
        <v>663</v>
      </c>
      <c r="C69" s="118" t="s">
        <v>374</v>
      </c>
      <c r="D69" s="125">
        <v>41548</v>
      </c>
      <c r="E69" s="125">
        <v>41974</v>
      </c>
      <c r="F69" s="237" t="s">
        <v>610</v>
      </c>
      <c r="G69" s="121" t="s">
        <v>211</v>
      </c>
      <c r="H69" s="121" t="s">
        <v>587</v>
      </c>
      <c r="I69" s="121"/>
    </row>
    <row r="70" spans="1:9" ht="15.75" thickBot="1"/>
    <row r="71" spans="1:9" ht="17.25" thickTop="1" thickBot="1">
      <c r="A71" s="192" t="s">
        <v>62</v>
      </c>
      <c r="B71" s="192" t="s">
        <v>61</v>
      </c>
      <c r="C71" s="192" t="s">
        <v>5</v>
      </c>
      <c r="D71" s="192" t="s">
        <v>9</v>
      </c>
      <c r="E71" s="192" t="s">
        <v>10</v>
      </c>
      <c r="F71" s="192" t="s">
        <v>7</v>
      </c>
      <c r="G71" s="192" t="s">
        <v>6</v>
      </c>
      <c r="H71" s="192" t="s">
        <v>8</v>
      </c>
      <c r="I71" s="194" t="s">
        <v>596</v>
      </c>
    </row>
    <row r="72" spans="1:9" ht="60.75" thickTop="1">
      <c r="A72" s="183" t="s">
        <v>520</v>
      </c>
      <c r="B72" s="118" t="s">
        <v>668</v>
      </c>
      <c r="C72" s="118" t="s">
        <v>588</v>
      </c>
      <c r="D72" s="125">
        <v>41579</v>
      </c>
      <c r="E72" s="125">
        <v>42339</v>
      </c>
      <c r="F72" s="212">
        <v>300000</v>
      </c>
      <c r="G72" s="121" t="s">
        <v>590</v>
      </c>
      <c r="H72" s="121" t="s">
        <v>589</v>
      </c>
      <c r="I72" s="121"/>
    </row>
    <row r="73" spans="1:9" ht="54.75" customHeight="1">
      <c r="A73" s="207"/>
      <c r="B73" s="118" t="s">
        <v>667</v>
      </c>
      <c r="C73" s="118" t="s">
        <v>592</v>
      </c>
      <c r="D73" s="125">
        <v>41548</v>
      </c>
      <c r="E73" s="125">
        <v>42339</v>
      </c>
      <c r="F73" s="120">
        <v>200000</v>
      </c>
      <c r="G73" s="121" t="s">
        <v>171</v>
      </c>
      <c r="H73" s="121" t="s">
        <v>591</v>
      </c>
      <c r="I73" s="121"/>
    </row>
  </sheetData>
  <sheetProtection password="ECFE" sheet="1" objects="1" scenarios="1"/>
  <mergeCells count="7">
    <mergeCell ref="A35:A43"/>
    <mergeCell ref="A44:A49"/>
    <mergeCell ref="I9:R9"/>
    <mergeCell ref="T9:AA9"/>
    <mergeCell ref="D5:L5"/>
    <mergeCell ref="A11:A26"/>
    <mergeCell ref="A27:A34"/>
  </mergeCells>
  <conditionalFormatting sqref="AF7:AF8">
    <cfRule type="cellIs" dxfId="102" priority="286" stopIfTrue="1" operator="equal">
      <formula>$AF$7</formula>
    </cfRule>
  </conditionalFormatting>
  <conditionalFormatting sqref="I11:I34 I36 I38:I42 I44:I48">
    <cfRule type="cellIs" dxfId="101" priority="285" stopIfTrue="1" operator="equal">
      <formula>"x"</formula>
    </cfRule>
  </conditionalFormatting>
  <conditionalFormatting sqref="J11:J34 J36 J38:J42 J44:J48">
    <cfRule type="cellIs" dxfId="100" priority="284" operator="equal">
      <formula>"x"</formula>
    </cfRule>
  </conditionalFormatting>
  <conditionalFormatting sqref="K11:K34 K36 K38:K42 K44:K48">
    <cfRule type="cellIs" dxfId="99" priority="283" operator="equal">
      <formula>"x"</formula>
    </cfRule>
  </conditionalFormatting>
  <conditionalFormatting sqref="L11:L34 L36 L38:L42 L44:L48">
    <cfRule type="cellIs" dxfId="98" priority="282" stopIfTrue="1" operator="equal">
      <formula>"x"</formula>
    </cfRule>
  </conditionalFormatting>
  <conditionalFormatting sqref="M11:M34 M36 M38:M42 M44:M48">
    <cfRule type="cellIs" dxfId="97" priority="281" operator="equal">
      <formula>"x"</formula>
    </cfRule>
  </conditionalFormatting>
  <conditionalFormatting sqref="I49">
    <cfRule type="cellIs" dxfId="96" priority="29" stopIfTrue="1" operator="equal">
      <formula>"x"</formula>
    </cfRule>
  </conditionalFormatting>
  <conditionalFormatting sqref="J49">
    <cfRule type="cellIs" dxfId="95" priority="28" operator="equal">
      <formula>"x"</formula>
    </cfRule>
  </conditionalFormatting>
  <conditionalFormatting sqref="K49">
    <cfRule type="cellIs" dxfId="94" priority="27" operator="equal">
      <formula>"x"</formula>
    </cfRule>
  </conditionalFormatting>
  <conditionalFormatting sqref="L49">
    <cfRule type="cellIs" dxfId="93" priority="26" stopIfTrue="1" operator="equal">
      <formula>"x"</formula>
    </cfRule>
  </conditionalFormatting>
  <conditionalFormatting sqref="M49">
    <cfRule type="cellIs" dxfId="92" priority="25" operator="equal">
      <formula>"x"</formula>
    </cfRule>
  </conditionalFormatting>
  <conditionalFormatting sqref="N49">
    <cfRule type="cellIs" dxfId="91" priority="24" stopIfTrue="1" operator="equal">
      <formula>"x"</formula>
    </cfRule>
  </conditionalFormatting>
  <conditionalFormatting sqref="N11:N34 N36 N38:N42 N44:N48">
    <cfRule type="cellIs" dxfId="90" priority="22" stopIfTrue="1" operator="equal">
      <formula>$AF$8</formula>
    </cfRule>
    <cfRule type="cellIs" dxfId="89" priority="23" stopIfTrue="1" operator="equal">
      <formula>$AF$7</formula>
    </cfRule>
  </conditionalFormatting>
  <conditionalFormatting sqref="I35">
    <cfRule type="cellIs" dxfId="88" priority="21" stopIfTrue="1" operator="equal">
      <formula>"x"</formula>
    </cfRule>
  </conditionalFormatting>
  <conditionalFormatting sqref="J35">
    <cfRule type="cellIs" dxfId="87" priority="20" operator="equal">
      <formula>"x"</formula>
    </cfRule>
  </conditionalFormatting>
  <conditionalFormatting sqref="K35">
    <cfRule type="cellIs" dxfId="86" priority="19" operator="equal">
      <formula>"x"</formula>
    </cfRule>
  </conditionalFormatting>
  <conditionalFormatting sqref="L35">
    <cfRule type="cellIs" dxfId="85" priority="18" stopIfTrue="1" operator="equal">
      <formula>"x"</formula>
    </cfRule>
  </conditionalFormatting>
  <conditionalFormatting sqref="M35">
    <cfRule type="cellIs" dxfId="84" priority="17" operator="equal">
      <formula>"x"</formula>
    </cfRule>
  </conditionalFormatting>
  <conditionalFormatting sqref="N35">
    <cfRule type="cellIs" dxfId="83" priority="15" stopIfTrue="1" operator="equal">
      <formula>$AF$8</formula>
    </cfRule>
    <cfRule type="cellIs" dxfId="82" priority="16" stopIfTrue="1" operator="equal">
      <formula>$AF$7</formula>
    </cfRule>
  </conditionalFormatting>
  <conditionalFormatting sqref="I37">
    <cfRule type="cellIs" dxfId="81" priority="14" stopIfTrue="1" operator="equal">
      <formula>"x"</formula>
    </cfRule>
  </conditionalFormatting>
  <conditionalFormatting sqref="J37">
    <cfRule type="cellIs" dxfId="80" priority="13" operator="equal">
      <formula>"x"</formula>
    </cfRule>
  </conditionalFormatting>
  <conditionalFormatting sqref="K37">
    <cfRule type="cellIs" dxfId="79" priority="12" operator="equal">
      <formula>"x"</formula>
    </cfRule>
  </conditionalFormatting>
  <conditionalFormatting sqref="L37">
    <cfRule type="cellIs" dxfId="78" priority="11" stopIfTrue="1" operator="equal">
      <formula>"x"</formula>
    </cfRule>
  </conditionalFormatting>
  <conditionalFormatting sqref="M37">
    <cfRule type="cellIs" dxfId="77" priority="10" operator="equal">
      <formula>"x"</formula>
    </cfRule>
  </conditionalFormatting>
  <conditionalFormatting sqref="N37">
    <cfRule type="cellIs" dxfId="76" priority="8" stopIfTrue="1" operator="equal">
      <formula>$AF$8</formula>
    </cfRule>
    <cfRule type="cellIs" dxfId="75" priority="9" stopIfTrue="1" operator="equal">
      <formula>$AF$7</formula>
    </cfRule>
  </conditionalFormatting>
  <conditionalFormatting sqref="I43">
    <cfRule type="cellIs" dxfId="74" priority="7" stopIfTrue="1" operator="equal">
      <formula>"x"</formula>
    </cfRule>
  </conditionalFormatting>
  <conditionalFormatting sqref="J43">
    <cfRule type="cellIs" dxfId="73" priority="6" operator="equal">
      <formula>"x"</formula>
    </cfRule>
  </conditionalFormatting>
  <conditionalFormatting sqref="K43">
    <cfRule type="cellIs" dxfId="72" priority="5" operator="equal">
      <formula>"x"</formula>
    </cfRule>
  </conditionalFormatting>
  <conditionalFormatting sqref="L43">
    <cfRule type="cellIs" dxfId="71" priority="4" stopIfTrue="1" operator="equal">
      <formula>"x"</formula>
    </cfRule>
  </conditionalFormatting>
  <conditionalFormatting sqref="M43">
    <cfRule type="cellIs" dxfId="70" priority="3" operator="equal">
      <formula>"x"</formula>
    </cfRule>
  </conditionalFormatting>
  <conditionalFormatting sqref="N43">
    <cfRule type="cellIs" dxfId="69" priority="1" stopIfTrue="1" operator="equal">
      <formula>$AF$8</formula>
    </cfRule>
    <cfRule type="cellIs" dxfId="68" priority="2" stopIfTrue="1" operator="equal">
      <formula>$AF$7</formula>
    </cfRule>
  </conditionalFormatting>
  <dataValidations count="1">
    <dataValidation type="list" allowBlank="1" showInputMessage="1" showErrorMessage="1" sqref="N11:N48">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sheetPr codeName="Plan6"/>
  <dimension ref="A1:S35"/>
  <sheetViews>
    <sheetView showGridLines="0" tabSelected="1" zoomScale="80" zoomScaleNormal="80" zoomScalePageLayoutView="70" workbookViewId="0">
      <selection activeCell="E20" sqref="E20"/>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313" t="str">
        <f>'Monitoria Anual 1'!A3</f>
        <v>PLANO DE AÇÃO NACIONAL PARA A CONSERVAÇÃO DO SOLDADINHO-DO-ARARIPE</v>
      </c>
      <c r="B3" s="313"/>
      <c r="C3" s="313"/>
      <c r="D3" s="313"/>
      <c r="E3" s="313"/>
      <c r="F3" s="313"/>
      <c r="G3" s="313"/>
      <c r="H3" s="313"/>
      <c r="I3" s="313"/>
      <c r="J3" s="313"/>
      <c r="K3" s="313"/>
      <c r="L3" s="313"/>
      <c r="M3" s="313"/>
      <c r="N3" s="313"/>
      <c r="O3" s="313"/>
      <c r="P3" s="313"/>
    </row>
    <row r="4" spans="1:19" s="1" customFormat="1" ht="15.75" thickTop="1">
      <c r="H4" s="18"/>
      <c r="I4" s="18"/>
      <c r="J4" s="18"/>
      <c r="K4" s="18"/>
      <c r="L4" s="18"/>
      <c r="M4" s="18"/>
    </row>
    <row r="5" spans="1:19" s="6" customFormat="1" ht="25.9" customHeight="1" thickBot="1">
      <c r="A5" s="7" t="s">
        <v>1</v>
      </c>
      <c r="B5" s="7"/>
      <c r="C5" s="166" t="str">
        <f>'Monitoria Anual 1'!D5</f>
        <v xml:space="preserve">Garantir hábitat para o aumento populacional do soldadinho-do-araripe (novo) 
Evitar a extinção de Antilophia bokermanni
</v>
      </c>
      <c r="D5" s="166"/>
      <c r="E5" s="166"/>
      <c r="F5" s="166"/>
      <c r="G5" s="166"/>
      <c r="H5" s="166"/>
      <c r="I5" s="166"/>
      <c r="J5" s="166"/>
      <c r="K5" s="166"/>
      <c r="L5" s="166"/>
      <c r="M5" s="166"/>
      <c r="N5" s="166"/>
      <c r="O5" s="166"/>
      <c r="P5" s="167"/>
    </row>
    <row r="6" spans="1:19" s="1" customFormat="1" ht="15.75" thickTop="1">
      <c r="H6" s="18"/>
      <c r="I6" s="18"/>
      <c r="J6" s="18"/>
      <c r="K6" s="18"/>
      <c r="L6" s="18"/>
      <c r="M6" s="18"/>
    </row>
    <row r="7" spans="1:19" s="1" customFormat="1" ht="15.75" thickBot="1">
      <c r="A7" s="7" t="s">
        <v>2</v>
      </c>
      <c r="B7" s="7"/>
      <c r="C7" s="9" t="s">
        <v>449</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317" t="s">
        <v>82</v>
      </c>
      <c r="F12" s="318"/>
    </row>
    <row r="13" spans="1:19" ht="58.5" customHeight="1" thickTop="1" thickBot="1">
      <c r="B13" s="311" t="s">
        <v>34</v>
      </c>
      <c r="C13" s="312"/>
      <c r="D13" s="332"/>
      <c r="E13" s="315" t="s">
        <v>81</v>
      </c>
      <c r="F13" s="316"/>
    </row>
    <row r="14" spans="1:19" s="78" customFormat="1" ht="31.9" customHeight="1" thickTop="1" thickBot="1">
      <c r="B14" s="79" t="s">
        <v>40</v>
      </c>
      <c r="C14" s="81" t="s">
        <v>79</v>
      </c>
      <c r="D14" s="80" t="s">
        <v>41</v>
      </c>
      <c r="E14" s="81" t="s">
        <v>72</v>
      </c>
      <c r="F14" s="80" t="s">
        <v>41</v>
      </c>
    </row>
    <row r="15" spans="1:19" ht="16.5" thickTop="1">
      <c r="B15" s="53" t="s">
        <v>35</v>
      </c>
      <c r="C15" s="90"/>
      <c r="D15" s="91"/>
      <c r="E15" s="90">
        <f>COUNTA('Monitoria Anual 2'!N11:N49)</f>
        <v>2</v>
      </c>
      <c r="F15" s="91"/>
    </row>
    <row r="16" spans="1:19" ht="15.75">
      <c r="B16" s="38" t="s">
        <v>47</v>
      </c>
      <c r="C16" s="92">
        <f>COUNTA('Monitoria Anual 2'!I11:I49)</f>
        <v>0</v>
      </c>
      <c r="D16" s="93">
        <f>C16/C22</f>
        <v>0</v>
      </c>
      <c r="E16" s="92">
        <f>C16-0</f>
        <v>0</v>
      </c>
      <c r="F16" s="93">
        <f t="shared" ref="F16:F21" si="0">E16/$E$22</f>
        <v>0</v>
      </c>
    </row>
    <row r="17" spans="2:17" ht="15.75">
      <c r="B17" s="31" t="s">
        <v>36</v>
      </c>
      <c r="C17" s="94">
        <f>COUNTA('Monitoria Anual 2'!J11:J49)</f>
        <v>8</v>
      </c>
      <c r="D17" s="95">
        <f>C17/C22</f>
        <v>0.20512820512820512</v>
      </c>
      <c r="E17" s="94">
        <f>C17-1</f>
        <v>7</v>
      </c>
      <c r="F17" s="93">
        <f t="shared" si="0"/>
        <v>0.15555555555555556</v>
      </c>
    </row>
    <row r="18" spans="2:17" ht="15.75">
      <c r="B18" s="32" t="s">
        <v>37</v>
      </c>
      <c r="C18" s="94">
        <f>COUNTA('Monitoria Anual 2'!K11:K49)</f>
        <v>5</v>
      </c>
      <c r="D18" s="95">
        <f>C18/C22</f>
        <v>0.12820512820512819</v>
      </c>
      <c r="E18" s="94">
        <f>C18-0</f>
        <v>5</v>
      </c>
      <c r="F18" s="93">
        <f t="shared" si="0"/>
        <v>0.1111111111111111</v>
      </c>
    </row>
    <row r="19" spans="2:17" ht="15.75">
      <c r="B19" s="33" t="s">
        <v>38</v>
      </c>
      <c r="C19" s="94">
        <f>COUNTA('Monitoria Anual 2'!L11:L49)</f>
        <v>18</v>
      </c>
      <c r="D19" s="95">
        <f>C19/C22</f>
        <v>0.46153846153846156</v>
      </c>
      <c r="E19" s="94">
        <f>C19-1</f>
        <v>17</v>
      </c>
      <c r="F19" s="93">
        <f t="shared" si="0"/>
        <v>0.37777777777777777</v>
      </c>
    </row>
    <row r="20" spans="2:17" ht="16.5" thickBot="1">
      <c r="B20" s="34" t="s">
        <v>39</v>
      </c>
      <c r="C20" s="94">
        <f>COUNTA('Monitoria Anual 2'!M11:M49)</f>
        <v>8</v>
      </c>
      <c r="D20" s="95">
        <f>C20/C22</f>
        <v>0.20512820512820512</v>
      </c>
      <c r="E20" s="94">
        <f>C20-0</f>
        <v>8</v>
      </c>
      <c r="F20" s="93">
        <f t="shared" si="0"/>
        <v>0.17777777777777778</v>
      </c>
    </row>
    <row r="21" spans="2:17" ht="17.25" thickTop="1" thickBot="1">
      <c r="B21" s="87" t="s">
        <v>63</v>
      </c>
      <c r="C21" s="94"/>
      <c r="D21" s="95"/>
      <c r="E21" s="94">
        <f>'Monitoria Anual 2'!B55</f>
        <v>8</v>
      </c>
      <c r="F21" s="93">
        <f t="shared" si="0"/>
        <v>0.17777777777777778</v>
      </c>
    </row>
    <row r="22" spans="2:17" ht="16.5" thickTop="1" thickBot="1">
      <c r="B22" s="97" t="s">
        <v>42</v>
      </c>
      <c r="C22" s="98">
        <f>C16+C17+C18+C19+C20</f>
        <v>39</v>
      </c>
      <c r="D22" s="99">
        <f>SUM(D15:D21)</f>
        <v>1</v>
      </c>
      <c r="E22" s="98">
        <f>SUM(E16:E21)</f>
        <v>45</v>
      </c>
      <c r="F22" s="96">
        <f>SUM(F16:F21)</f>
        <v>1</v>
      </c>
    </row>
    <row r="23" spans="2:17" ht="16.5" thickTop="1" thickBot="1">
      <c r="B23" s="314" t="s">
        <v>78</v>
      </c>
      <c r="C23" s="314"/>
      <c r="D23" s="314"/>
      <c r="E23" s="102">
        <f>COUNTIF('Monitoria Anual 2'!N11:N48,'Monitoria Anual 2'!AF7)</f>
        <v>1</v>
      </c>
      <c r="F23" s="100"/>
    </row>
    <row r="24" spans="2:17" ht="16.5" thickTop="1" thickBot="1">
      <c r="B24" s="314" t="s">
        <v>77</v>
      </c>
      <c r="C24" s="314"/>
      <c r="D24" s="314"/>
      <c r="E24" s="102">
        <f>COUNTIF('Monitoria Anual 2'!N11:N48,'Monitoria Anual 2'!AF8)</f>
        <v>1</v>
      </c>
      <c r="F24" s="101"/>
    </row>
    <row r="25" spans="2:17" ht="15.75" thickTop="1"/>
    <row r="26" spans="2:17">
      <c r="B26" s="29" t="s">
        <v>44</v>
      </c>
      <c r="C26" s="30"/>
      <c r="D26" s="30"/>
    </row>
    <row r="27" spans="2:17" ht="3" customHeight="1"/>
    <row r="28" spans="2:17" ht="36" customHeight="1">
      <c r="B28" s="51" t="s">
        <v>33</v>
      </c>
      <c r="C28" s="37">
        <f>COUNTA('Monitoria Anual 2'!A11:A49)</f>
        <v>4</v>
      </c>
      <c r="O28" t="s">
        <v>75</v>
      </c>
      <c r="Q28" t="s">
        <v>76</v>
      </c>
    </row>
    <row r="29" spans="2:17" ht="6.6" customHeight="1" thickBot="1"/>
    <row r="30" spans="2:17" ht="16.5" thickTop="1" thickBot="1">
      <c r="B30" s="35" t="s">
        <v>45</v>
      </c>
      <c r="C30" s="83" t="s">
        <v>46</v>
      </c>
      <c r="D30" s="39"/>
      <c r="E30" s="40"/>
      <c r="F30" s="41"/>
      <c r="G30" s="42"/>
      <c r="H30" s="43"/>
      <c r="I30" s="44"/>
    </row>
    <row r="31" spans="2:17" ht="15.75" thickTop="1">
      <c r="B31" s="45" t="s">
        <v>48</v>
      </c>
      <c r="C31" s="47">
        <f>COUNTA('Monitoria Anual 2'!B11:B26)</f>
        <v>16</v>
      </c>
      <c r="D31" s="50">
        <f>COUNTA('Monitoria Anual 2'!N11:N26)</f>
        <v>1</v>
      </c>
      <c r="E31" s="50">
        <f>COUNTA('Monitoria Anual 2'!I11:I26)</f>
        <v>0</v>
      </c>
      <c r="F31" s="50">
        <f>COUNTA('Monitoria Anual 2'!J11:J26)</f>
        <v>5</v>
      </c>
      <c r="G31" s="50">
        <f>COUNTA('Monitoria Anual 2'!K11:K26)</f>
        <v>2</v>
      </c>
      <c r="H31" s="50">
        <f>COUNTA('Monitoria Anual 2'!L11:L26)</f>
        <v>4</v>
      </c>
      <c r="I31" s="181">
        <f>COUNTA('Monitoria Anual 2'!M11:M26)</f>
        <v>5</v>
      </c>
      <c r="J31" s="101"/>
    </row>
    <row r="32" spans="2:17">
      <c r="B32" s="46" t="s">
        <v>49</v>
      </c>
      <c r="C32" s="48">
        <f>COUNTA('Monitoria Anual 2'!B27:B34)</f>
        <v>8</v>
      </c>
      <c r="D32" s="48">
        <f>COUNTA('Monitoria Anual 2'!N27:N34)</f>
        <v>0</v>
      </c>
      <c r="E32" s="48">
        <f>COUNTA('Monitoria Anual 2'!I27:I34)</f>
        <v>0</v>
      </c>
      <c r="F32" s="48">
        <f>COUNTA('Monitoria Anual 2'!J27:J34)</f>
        <v>0</v>
      </c>
      <c r="G32" s="48">
        <f>COUNTA('Monitoria Anual 2'!K27:K34)</f>
        <v>2</v>
      </c>
      <c r="H32" s="48">
        <f>COUNTA('Monitoria Anual 2'!L27:L34)</f>
        <v>4</v>
      </c>
      <c r="I32" s="48">
        <f>COUNTA('Monitoria Anual 2'!M27:M34)</f>
        <v>2</v>
      </c>
    </row>
    <row r="33" spans="2:9">
      <c r="B33" s="46" t="s">
        <v>50</v>
      </c>
      <c r="C33" s="48">
        <f>COUNTA('Monitoria Anual 2'!B35:B43)</f>
        <v>9</v>
      </c>
      <c r="D33" s="48">
        <f>COUNTA('Monitoria Anual 2'!N35:N43)</f>
        <v>1</v>
      </c>
      <c r="E33" s="48">
        <f>COUNTA('Monitoria Anual 2'!I35:I43)</f>
        <v>0</v>
      </c>
      <c r="F33" s="48">
        <f>COUNTA('Monitoria Anual 2'!J35:J43)</f>
        <v>2</v>
      </c>
      <c r="G33" s="48">
        <f>COUNTA('Monitoria Anual 2'!K35:K43)</f>
        <v>0</v>
      </c>
      <c r="H33" s="48">
        <f>COUNTA('Monitoria Anual 2'!L35:L43)</f>
        <v>6</v>
      </c>
      <c r="I33" s="48">
        <f>COUNTA('Monitoria Anual 2'!M35:M43)</f>
        <v>1</v>
      </c>
    </row>
    <row r="34" spans="2:9" ht="15.75" thickBot="1">
      <c r="B34" s="180" t="s">
        <v>51</v>
      </c>
      <c r="C34" s="49">
        <f>COUNTA('Monitoria Anual 2'!B44:B49)</f>
        <v>6</v>
      </c>
      <c r="D34" s="49">
        <f>COUNTA('Monitoria Anual 2'!N44:N49)</f>
        <v>0</v>
      </c>
      <c r="E34" s="49">
        <f>COUNTA('Monitoria Anual 2'!I44:I49)</f>
        <v>0</v>
      </c>
      <c r="F34" s="49">
        <f>COUNTA('Monitoria Anual 2'!J44:J49)</f>
        <v>1</v>
      </c>
      <c r="G34" s="49">
        <f>COUNTA('Monitoria Anual 2'!K44:K49)</f>
        <v>1</v>
      </c>
      <c r="H34" s="49">
        <f>COUNTA('Monitoria Anual 2'!L44:L49)</f>
        <v>4</v>
      </c>
      <c r="I34" s="49">
        <f>COUNTA('Monitoria Anual 2'!M44:M49)</f>
        <v>0</v>
      </c>
    </row>
    <row r="35" spans="2:9" ht="15.75" thickTop="1"/>
  </sheetData>
  <sheetProtection password="ECFE" sheet="1" objects="1" scenarios="1"/>
  <mergeCells count="6">
    <mergeCell ref="A3:P3"/>
    <mergeCell ref="B13:D13"/>
    <mergeCell ref="B23:D23"/>
    <mergeCell ref="B24:D24"/>
    <mergeCell ref="E12:F12"/>
    <mergeCell ref="E13:F13"/>
  </mergeCells>
  <conditionalFormatting sqref="D31:I34">
    <cfRule type="cellIs" dxfId="67" priority="10" stopIfTrue="1" operator="equal">
      <formula>0</formula>
    </cfRule>
  </conditionalFormatting>
  <conditionalFormatting sqref="F31">
    <cfRule type="cellIs" dxfId="66" priority="9" operator="equal">
      <formula>0</formula>
    </cfRule>
  </conditionalFormatting>
  <conditionalFormatting sqref="G31">
    <cfRule type="cellIs" dxfId="65" priority="8" operator="equal">
      <formula>0</formula>
    </cfRule>
  </conditionalFormatting>
  <conditionalFormatting sqref="H31">
    <cfRule type="cellIs" dxfId="64" priority="7" operator="equal">
      <formula>0</formula>
    </cfRule>
  </conditionalFormatting>
  <conditionalFormatting sqref="I31">
    <cfRule type="cellIs" dxfId="63" priority="6" operator="equal">
      <formula>0</formula>
    </cfRule>
  </conditionalFormatting>
  <conditionalFormatting sqref="D31:E31 E32:E34 F31:I34">
    <cfRule type="cellIs" dxfId="62" priority="5" stopIfTrue="1" operator="equal">
      <formula>0</formula>
    </cfRule>
  </conditionalFormatting>
  <conditionalFormatting sqref="F31">
    <cfRule type="cellIs" dxfId="61" priority="4" operator="equal">
      <formula>0</formula>
    </cfRule>
  </conditionalFormatting>
  <conditionalFormatting sqref="G31">
    <cfRule type="cellIs" dxfId="60" priority="3" operator="equal">
      <formula>0</formula>
    </cfRule>
  </conditionalFormatting>
  <conditionalFormatting sqref="H31">
    <cfRule type="cellIs" dxfId="59" priority="2" operator="equal">
      <formula>0</formula>
    </cfRule>
  </conditionalFormatting>
  <conditionalFormatting sqref="I31">
    <cfRule type="cellIs" dxfId="58"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7.xml><?xml version="1.0" encoding="utf-8"?>
<worksheet xmlns="http://schemas.openxmlformats.org/spreadsheetml/2006/main" xmlns:r="http://schemas.openxmlformats.org/officeDocument/2006/relationships">
  <sheetPr codeName="Plan7"/>
  <dimension ref="A1:AF111"/>
  <sheetViews>
    <sheetView showGridLines="0" zoomScale="60" zoomScaleNormal="60" workbookViewId="0">
      <pane xSplit="4" ySplit="10" topLeftCell="E59" activePane="bottomRight" state="frozen"/>
      <selection pane="topRight" activeCell="E1" sqref="E1"/>
      <selection pane="bottomLeft" activeCell="A11" sqref="A11"/>
      <selection pane="bottomRight" activeCell="B66" sqref="B66:H66"/>
    </sheetView>
  </sheetViews>
  <sheetFormatPr defaultColWidth="8.85546875" defaultRowHeight="15"/>
  <cols>
    <col min="1" max="1" width="35.425781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9"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5" width="18.7109375" style="1" customWidth="1"/>
    <col min="26" max="26" width="28.140625" style="1" customWidth="1"/>
    <col min="27" max="27" width="30.8554687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1500000000000004" customHeight="1">
      <c r="I2" s="17"/>
      <c r="J2" s="17"/>
      <c r="K2" s="17"/>
      <c r="L2" s="17"/>
      <c r="M2" s="17"/>
      <c r="N2" s="17"/>
    </row>
    <row r="3" spans="1:32" s="5" customFormat="1" ht="15.75" thickBot="1">
      <c r="A3" s="86" t="s">
        <v>83</v>
      </c>
      <c r="B3" s="86"/>
      <c r="C3" s="86"/>
      <c r="D3" s="86"/>
      <c r="E3" s="86"/>
      <c r="F3" s="86"/>
      <c r="G3" s="86"/>
      <c r="H3" s="86"/>
      <c r="I3" s="86"/>
      <c r="J3" s="86"/>
      <c r="K3" s="86"/>
      <c r="L3" s="86"/>
      <c r="M3" s="86"/>
      <c r="O3" s="86"/>
      <c r="P3" s="86"/>
      <c r="Q3" s="86"/>
    </row>
    <row r="4" spans="1:32" ht="15.75" thickTop="1"/>
    <row r="5" spans="1:32" s="6" customFormat="1" ht="25.9" customHeight="1" thickBot="1">
      <c r="A5" s="7" t="s">
        <v>1</v>
      </c>
      <c r="B5" s="7"/>
      <c r="C5" s="8"/>
      <c r="D5" s="333" t="s">
        <v>448</v>
      </c>
      <c r="E5" s="334"/>
      <c r="F5" s="334"/>
      <c r="G5" s="334"/>
      <c r="H5" s="334"/>
      <c r="I5" s="334"/>
      <c r="J5" s="12"/>
      <c r="K5" s="12"/>
      <c r="L5" s="12"/>
      <c r="M5" s="13"/>
    </row>
    <row r="6" spans="1:32" ht="15.75" thickTop="1"/>
    <row r="7" spans="1:32" ht="15.75" thickBot="1">
      <c r="A7" s="7" t="s">
        <v>2</v>
      </c>
      <c r="B7" s="7"/>
      <c r="C7" s="8"/>
      <c r="D7" s="240">
        <v>41890</v>
      </c>
      <c r="E7" s="10"/>
      <c r="F7" s="10"/>
      <c r="G7" s="11"/>
      <c r="H7" s="18"/>
      <c r="AF7" s="1" t="s">
        <v>73</v>
      </c>
    </row>
    <row r="8" spans="1:32" ht="15.75" thickTop="1">
      <c r="AF8" s="82" t="s">
        <v>74</v>
      </c>
    </row>
    <row r="9" spans="1:32" ht="16.5" thickBot="1">
      <c r="A9" s="69" t="s">
        <v>11</v>
      </c>
      <c r="B9" s="70"/>
      <c r="C9" s="70"/>
      <c r="D9" s="70"/>
      <c r="E9" s="70"/>
      <c r="F9" s="70"/>
      <c r="G9" s="70"/>
      <c r="H9" s="71"/>
      <c r="I9" s="296" t="s">
        <v>68</v>
      </c>
      <c r="J9" s="297"/>
      <c r="K9" s="297"/>
      <c r="L9" s="297"/>
      <c r="M9" s="297"/>
      <c r="N9" s="297"/>
      <c r="O9" s="297"/>
      <c r="P9" s="297"/>
      <c r="Q9" s="297"/>
      <c r="R9" s="298"/>
      <c r="S9" s="84"/>
      <c r="T9" s="299" t="s">
        <v>30</v>
      </c>
      <c r="U9" s="300"/>
      <c r="V9" s="300"/>
      <c r="W9" s="300"/>
      <c r="X9" s="300"/>
      <c r="Y9" s="300"/>
      <c r="Z9" s="300"/>
      <c r="AA9" s="301"/>
    </row>
    <row r="10" spans="1:32" ht="64.5" thickTop="1" thickBot="1">
      <c r="A10" s="24" t="s">
        <v>3</v>
      </c>
      <c r="B10" s="24" t="s">
        <v>4</v>
      </c>
      <c r="C10" s="24" t="s">
        <v>5</v>
      </c>
      <c r="D10" s="24" t="s">
        <v>9</v>
      </c>
      <c r="E10" s="24" t="s">
        <v>10</v>
      </c>
      <c r="F10" s="24" t="s">
        <v>6</v>
      </c>
      <c r="G10" s="24" t="s">
        <v>8</v>
      </c>
      <c r="H10" s="24" t="s">
        <v>71</v>
      </c>
      <c r="I10" s="19" t="s">
        <v>12</v>
      </c>
      <c r="J10" s="20" t="s">
        <v>13</v>
      </c>
      <c r="K10" s="21" t="s">
        <v>14</v>
      </c>
      <c r="L10" s="22" t="s">
        <v>15</v>
      </c>
      <c r="M10" s="23" t="s">
        <v>16</v>
      </c>
      <c r="N10" s="76" t="s">
        <v>17</v>
      </c>
      <c r="O10" s="25" t="s">
        <v>18</v>
      </c>
      <c r="P10" s="25" t="s">
        <v>19</v>
      </c>
      <c r="Q10" s="25" t="s">
        <v>20</v>
      </c>
      <c r="R10" s="25" t="s">
        <v>21</v>
      </c>
      <c r="S10" s="25" t="s">
        <v>69</v>
      </c>
      <c r="T10" s="26" t="s">
        <v>22</v>
      </c>
      <c r="U10" s="27" t="s">
        <v>23</v>
      </c>
      <c r="V10" s="27" t="s">
        <v>24</v>
      </c>
      <c r="W10" s="27" t="s">
        <v>25</v>
      </c>
      <c r="X10" s="27" t="s">
        <v>26</v>
      </c>
      <c r="Y10" s="27" t="s">
        <v>27</v>
      </c>
      <c r="Z10" s="27" t="s">
        <v>28</v>
      </c>
      <c r="AA10" s="27" t="s">
        <v>29</v>
      </c>
    </row>
    <row r="11" spans="1:32" ht="205.5" customHeight="1" thickTop="1">
      <c r="A11" s="331" t="s">
        <v>670</v>
      </c>
      <c r="B11" s="179" t="s">
        <v>89</v>
      </c>
      <c r="C11" s="209" t="s">
        <v>90</v>
      </c>
      <c r="D11" s="243">
        <v>40391</v>
      </c>
      <c r="E11" s="244">
        <v>40878</v>
      </c>
      <c r="F11" s="245" t="s">
        <v>171</v>
      </c>
      <c r="G11" s="245"/>
      <c r="H11" s="256" t="s">
        <v>237</v>
      </c>
      <c r="I11" s="15"/>
      <c r="J11" s="15"/>
      <c r="K11" s="15"/>
      <c r="L11" s="15"/>
      <c r="M11" s="260" t="s">
        <v>70</v>
      </c>
      <c r="N11" s="28"/>
      <c r="O11" s="15"/>
      <c r="P11" s="15"/>
      <c r="Q11" s="15"/>
      <c r="R11" s="68" t="s">
        <v>786</v>
      </c>
      <c r="S11" s="209" t="s">
        <v>806</v>
      </c>
      <c r="T11" s="223" t="s">
        <v>400</v>
      </c>
      <c r="U11" s="15"/>
      <c r="V11" s="15"/>
      <c r="W11" s="15"/>
      <c r="X11" s="15"/>
      <c r="Y11" s="15"/>
      <c r="Z11" s="15"/>
      <c r="AA11" s="259"/>
    </row>
    <row r="12" spans="1:32" ht="246" customHeight="1">
      <c r="A12" s="321"/>
      <c r="B12" s="186" t="s">
        <v>671</v>
      </c>
      <c r="C12" s="245" t="s">
        <v>335</v>
      </c>
      <c r="D12" s="168">
        <v>41091</v>
      </c>
      <c r="E12" s="287">
        <v>41609</v>
      </c>
      <c r="F12" s="245" t="s">
        <v>259</v>
      </c>
      <c r="G12" s="252" t="s">
        <v>672</v>
      </c>
      <c r="H12" s="288">
        <v>10000</v>
      </c>
      <c r="I12" s="241"/>
      <c r="J12" s="241"/>
      <c r="K12" s="261" t="s">
        <v>70</v>
      </c>
      <c r="L12" s="241"/>
      <c r="M12" s="241"/>
      <c r="N12" s="262"/>
      <c r="O12" s="186" t="s">
        <v>807</v>
      </c>
      <c r="P12" s="263"/>
      <c r="Q12" s="263"/>
      <c r="R12" s="186" t="s">
        <v>773</v>
      </c>
      <c r="S12" s="186" t="s">
        <v>601</v>
      </c>
      <c r="T12" s="274" t="s">
        <v>624</v>
      </c>
      <c r="U12" s="263"/>
      <c r="V12" s="263"/>
      <c r="W12" s="236">
        <v>42339</v>
      </c>
      <c r="X12" s="263"/>
      <c r="Y12" s="263"/>
      <c r="Z12" s="186" t="s">
        <v>809</v>
      </c>
      <c r="AA12" s="186" t="s">
        <v>808</v>
      </c>
    </row>
    <row r="13" spans="1:32" ht="108.75" customHeight="1">
      <c r="A13" s="321"/>
      <c r="B13" s="246" t="s">
        <v>673</v>
      </c>
      <c r="C13" s="245" t="s">
        <v>338</v>
      </c>
      <c r="D13" s="243">
        <v>41091</v>
      </c>
      <c r="E13" s="244">
        <v>41944</v>
      </c>
      <c r="F13" s="247" t="s">
        <v>171</v>
      </c>
      <c r="G13" s="246" t="s">
        <v>774</v>
      </c>
      <c r="H13" s="248">
        <v>5000</v>
      </c>
      <c r="I13" s="15"/>
      <c r="J13" s="265" t="s">
        <v>70</v>
      </c>
      <c r="K13" s="15"/>
      <c r="L13" s="15"/>
      <c r="M13" s="15"/>
      <c r="N13" s="28"/>
      <c r="O13" s="266" t="s">
        <v>724</v>
      </c>
      <c r="P13" s="14"/>
      <c r="Q13" s="14"/>
      <c r="R13" s="14"/>
      <c r="S13" s="14"/>
      <c r="T13" s="274" t="s">
        <v>625</v>
      </c>
      <c r="U13" s="14"/>
      <c r="V13" s="275">
        <v>42005</v>
      </c>
      <c r="W13" s="275">
        <v>42339</v>
      </c>
      <c r="X13" s="14"/>
      <c r="Y13" s="14"/>
      <c r="Z13" s="186" t="s">
        <v>810</v>
      </c>
      <c r="AA13" s="186"/>
    </row>
    <row r="14" spans="1:32" ht="62.25" customHeight="1">
      <c r="A14" s="321"/>
      <c r="B14" s="246" t="s">
        <v>674</v>
      </c>
      <c r="C14" s="245" t="s">
        <v>260</v>
      </c>
      <c r="D14" s="243">
        <v>40391</v>
      </c>
      <c r="E14" s="244">
        <v>40391</v>
      </c>
      <c r="F14" s="245" t="s">
        <v>177</v>
      </c>
      <c r="G14" s="246" t="s">
        <v>454</v>
      </c>
      <c r="H14" s="186" t="s">
        <v>375</v>
      </c>
      <c r="I14" s="15"/>
      <c r="J14" s="15"/>
      <c r="K14" s="15"/>
      <c r="L14" s="15"/>
      <c r="M14" s="260" t="s">
        <v>70</v>
      </c>
      <c r="N14" s="28"/>
      <c r="O14" s="14"/>
      <c r="P14" s="14"/>
      <c r="Q14" s="14"/>
      <c r="R14" s="14"/>
      <c r="S14" s="14"/>
      <c r="T14" s="274" t="s">
        <v>401</v>
      </c>
      <c r="U14" s="14"/>
      <c r="V14" s="14"/>
      <c r="W14" s="14"/>
      <c r="X14" s="14"/>
      <c r="Y14" s="14"/>
      <c r="Z14" s="14"/>
      <c r="AA14" s="14"/>
    </row>
    <row r="15" spans="1:32" ht="60.75" thickBot="1">
      <c r="A15" s="321"/>
      <c r="B15" s="249" t="s">
        <v>675</v>
      </c>
      <c r="C15" s="247" t="s">
        <v>593</v>
      </c>
      <c r="D15" s="243">
        <v>41579</v>
      </c>
      <c r="E15" s="243">
        <v>42339</v>
      </c>
      <c r="F15" s="247" t="s">
        <v>259</v>
      </c>
      <c r="G15" s="250" t="s">
        <v>228</v>
      </c>
      <c r="H15" s="186" t="s">
        <v>375</v>
      </c>
      <c r="I15" s="15"/>
      <c r="J15" s="15"/>
      <c r="K15" s="15"/>
      <c r="L15" s="22" t="s">
        <v>70</v>
      </c>
      <c r="M15" s="15"/>
      <c r="N15" s="28"/>
      <c r="O15" s="257" t="s">
        <v>811</v>
      </c>
      <c r="P15" s="14"/>
      <c r="Q15" s="14"/>
      <c r="R15" s="182" t="s">
        <v>773</v>
      </c>
      <c r="S15" s="14"/>
      <c r="T15" s="274" t="s">
        <v>775</v>
      </c>
      <c r="U15" s="14"/>
      <c r="V15" s="14"/>
      <c r="W15" s="14"/>
      <c r="X15" s="14"/>
      <c r="Y15" s="14"/>
      <c r="Z15" s="14"/>
      <c r="AA15" s="14"/>
    </row>
    <row r="16" spans="1:32" ht="247.5" customHeight="1" thickTop="1" thickBot="1">
      <c r="A16" s="321"/>
      <c r="B16" s="250" t="s">
        <v>676</v>
      </c>
      <c r="C16" s="247" t="s">
        <v>360</v>
      </c>
      <c r="D16" s="243">
        <v>41153</v>
      </c>
      <c r="E16" s="243">
        <v>42339</v>
      </c>
      <c r="F16" s="247" t="s">
        <v>274</v>
      </c>
      <c r="G16" s="250" t="s">
        <v>456</v>
      </c>
      <c r="H16" s="248">
        <v>500000</v>
      </c>
      <c r="I16" s="15"/>
      <c r="J16" s="15"/>
      <c r="K16" s="21" t="s">
        <v>70</v>
      </c>
      <c r="L16" s="15"/>
      <c r="M16" s="15"/>
      <c r="N16" s="28"/>
      <c r="O16" s="186" t="s">
        <v>777</v>
      </c>
      <c r="P16" s="14"/>
      <c r="Q16" s="14"/>
      <c r="R16" s="182" t="s">
        <v>773</v>
      </c>
      <c r="S16" s="266"/>
      <c r="T16" s="274" t="s">
        <v>626</v>
      </c>
      <c r="U16" s="14"/>
      <c r="V16" s="14"/>
      <c r="W16" s="14"/>
      <c r="X16" s="14"/>
      <c r="Y16" s="14"/>
      <c r="Z16" s="186" t="s">
        <v>812</v>
      </c>
      <c r="AA16" s="186" t="s">
        <v>776</v>
      </c>
    </row>
    <row r="17" spans="1:27" ht="91.5" thickTop="1" thickBot="1">
      <c r="A17" s="321"/>
      <c r="B17" s="250" t="s">
        <v>677</v>
      </c>
      <c r="C17" s="247" t="s">
        <v>594</v>
      </c>
      <c r="D17" s="243">
        <v>41640</v>
      </c>
      <c r="E17" s="243">
        <v>41699</v>
      </c>
      <c r="F17" s="247" t="s">
        <v>259</v>
      </c>
      <c r="G17" s="247" t="s">
        <v>595</v>
      </c>
      <c r="H17" s="251">
        <v>5000</v>
      </c>
      <c r="I17" s="15"/>
      <c r="J17" s="15"/>
      <c r="K17" s="15"/>
      <c r="L17" s="22" t="s">
        <v>70</v>
      </c>
      <c r="M17" s="15"/>
      <c r="N17" s="28"/>
      <c r="O17" s="186" t="s">
        <v>725</v>
      </c>
      <c r="P17" s="14"/>
      <c r="Q17" s="182" t="s">
        <v>726</v>
      </c>
      <c r="R17" s="14"/>
      <c r="S17" s="186" t="s">
        <v>727</v>
      </c>
      <c r="T17" s="276" t="s">
        <v>778</v>
      </c>
      <c r="U17" s="182" t="s">
        <v>728</v>
      </c>
      <c r="V17" s="185"/>
      <c r="W17" s="275">
        <v>41974</v>
      </c>
      <c r="X17" s="185"/>
      <c r="Y17" s="185"/>
      <c r="Z17" s="185"/>
      <c r="AA17" s="14"/>
    </row>
    <row r="18" spans="1:27" ht="129.75" customHeight="1" thickTop="1">
      <c r="A18" s="321"/>
      <c r="B18" s="250" t="s">
        <v>678</v>
      </c>
      <c r="C18" s="247" t="s">
        <v>288</v>
      </c>
      <c r="D18" s="243">
        <v>40391</v>
      </c>
      <c r="E18" s="243">
        <v>40878</v>
      </c>
      <c r="F18" s="247" t="s">
        <v>196</v>
      </c>
      <c r="G18" s="258"/>
      <c r="H18" s="257"/>
      <c r="I18" s="15"/>
      <c r="J18" s="15"/>
      <c r="K18" s="15"/>
      <c r="L18" s="15"/>
      <c r="M18" s="267" t="s">
        <v>70</v>
      </c>
      <c r="N18" s="28"/>
      <c r="O18" s="14"/>
      <c r="P18" s="14"/>
      <c r="Q18" s="14"/>
      <c r="R18" s="14"/>
      <c r="S18" s="186" t="s">
        <v>729</v>
      </c>
      <c r="T18" s="274" t="s">
        <v>627</v>
      </c>
      <c r="U18" s="14"/>
      <c r="V18" s="14"/>
      <c r="W18" s="14"/>
      <c r="X18" s="14"/>
      <c r="Y18" s="14"/>
      <c r="Z18" s="14"/>
      <c r="AA18" s="264"/>
    </row>
    <row r="19" spans="1:27" ht="133.5" customHeight="1" thickBot="1">
      <c r="A19" s="321"/>
      <c r="B19" s="250" t="s">
        <v>679</v>
      </c>
      <c r="C19" s="247" t="s">
        <v>363</v>
      </c>
      <c r="D19" s="243">
        <v>41153</v>
      </c>
      <c r="E19" s="243">
        <v>41974</v>
      </c>
      <c r="F19" s="247" t="s">
        <v>451</v>
      </c>
      <c r="G19" s="250" t="s">
        <v>458</v>
      </c>
      <c r="H19" s="248">
        <v>1000000</v>
      </c>
      <c r="I19" s="15"/>
      <c r="J19" s="15"/>
      <c r="K19" s="21" t="s">
        <v>70</v>
      </c>
      <c r="L19" s="15"/>
      <c r="M19" s="15"/>
      <c r="N19" s="28"/>
      <c r="O19" s="14"/>
      <c r="P19" s="14"/>
      <c r="Q19" s="14"/>
      <c r="R19" s="14"/>
      <c r="S19" s="247" t="s">
        <v>546</v>
      </c>
      <c r="T19" s="274" t="s">
        <v>628</v>
      </c>
      <c r="U19" s="14"/>
      <c r="V19" s="14"/>
      <c r="W19" s="14"/>
      <c r="X19" s="14"/>
      <c r="Y19" s="14"/>
      <c r="Z19" s="14"/>
      <c r="AA19" s="186" t="s">
        <v>813</v>
      </c>
    </row>
    <row r="20" spans="1:27" ht="164.25" customHeight="1" thickTop="1" thickBot="1">
      <c r="A20" s="321"/>
      <c r="B20" s="250" t="s">
        <v>680</v>
      </c>
      <c r="C20" s="247" t="s">
        <v>586</v>
      </c>
      <c r="D20" s="243">
        <v>41579</v>
      </c>
      <c r="E20" s="243">
        <v>42339</v>
      </c>
      <c r="F20" s="247" t="s">
        <v>171</v>
      </c>
      <c r="G20" s="247" t="s">
        <v>780</v>
      </c>
      <c r="H20" s="257" t="s">
        <v>375</v>
      </c>
      <c r="I20" s="15"/>
      <c r="J20" s="15"/>
      <c r="K20" s="15"/>
      <c r="L20" s="22" t="s">
        <v>70</v>
      </c>
      <c r="M20" s="15"/>
      <c r="N20" s="28"/>
      <c r="O20" s="186" t="s">
        <v>783</v>
      </c>
      <c r="P20" s="14"/>
      <c r="Q20" s="14"/>
      <c r="R20" s="14"/>
      <c r="S20" s="247" t="s">
        <v>730</v>
      </c>
      <c r="T20" s="274" t="s">
        <v>779</v>
      </c>
      <c r="U20" s="14"/>
      <c r="V20" s="14"/>
      <c r="W20" s="14"/>
      <c r="X20" s="14"/>
      <c r="Y20" s="14"/>
      <c r="Z20" s="186" t="s">
        <v>731</v>
      </c>
      <c r="AA20" s="14"/>
    </row>
    <row r="21" spans="1:27" ht="108" customHeight="1" thickTop="1" thickBot="1">
      <c r="A21" s="321"/>
      <c r="B21" s="250" t="s">
        <v>681</v>
      </c>
      <c r="C21" s="250" t="s">
        <v>582</v>
      </c>
      <c r="D21" s="243">
        <v>41548</v>
      </c>
      <c r="E21" s="243">
        <v>42339</v>
      </c>
      <c r="F21" s="247" t="s">
        <v>171</v>
      </c>
      <c r="G21" s="247" t="s">
        <v>584</v>
      </c>
      <c r="H21" s="257" t="s">
        <v>583</v>
      </c>
      <c r="I21" s="15"/>
      <c r="J21" s="20" t="s">
        <v>70</v>
      </c>
      <c r="K21" s="15"/>
      <c r="L21" s="15"/>
      <c r="M21" s="15"/>
      <c r="N21" s="28"/>
      <c r="O21" s="14"/>
      <c r="P21" s="14"/>
      <c r="Q21" s="14"/>
      <c r="R21" s="14"/>
      <c r="S21" s="14"/>
      <c r="T21" s="274" t="s">
        <v>781</v>
      </c>
      <c r="U21" s="14"/>
      <c r="V21" s="14"/>
      <c r="W21" s="14"/>
      <c r="X21" s="186" t="s">
        <v>782</v>
      </c>
      <c r="Y21" s="14"/>
      <c r="Z21" s="14"/>
      <c r="AA21" s="264"/>
    </row>
    <row r="22" spans="1:27" ht="76.5" thickTop="1" thickBot="1">
      <c r="A22" s="321"/>
      <c r="B22" s="250" t="s">
        <v>682</v>
      </c>
      <c r="C22" s="247" t="s">
        <v>124</v>
      </c>
      <c r="D22" s="243">
        <v>41153</v>
      </c>
      <c r="E22" s="243">
        <v>42339</v>
      </c>
      <c r="F22" s="247" t="s">
        <v>345</v>
      </c>
      <c r="G22" s="250" t="s">
        <v>459</v>
      </c>
      <c r="H22" s="248">
        <v>50000</v>
      </c>
      <c r="I22" s="15"/>
      <c r="J22" s="15"/>
      <c r="K22" s="21" t="s">
        <v>70</v>
      </c>
      <c r="L22" s="15"/>
      <c r="M22" s="15"/>
      <c r="N22" s="28"/>
      <c r="O22" s="186"/>
      <c r="P22" s="14"/>
      <c r="Q22" s="14"/>
      <c r="R22" s="14"/>
      <c r="S22" s="186" t="s">
        <v>732</v>
      </c>
      <c r="T22" s="274" t="s">
        <v>629</v>
      </c>
      <c r="U22" s="14"/>
      <c r="V22" s="14"/>
      <c r="W22" s="14"/>
      <c r="X22" s="14"/>
      <c r="Y22" s="14"/>
      <c r="Z22" s="14"/>
      <c r="AA22" s="186" t="s">
        <v>814</v>
      </c>
    </row>
    <row r="23" spans="1:27" ht="90.75" thickTop="1">
      <c r="A23" s="321"/>
      <c r="B23" s="250" t="s">
        <v>683</v>
      </c>
      <c r="C23" s="247" t="s">
        <v>126</v>
      </c>
      <c r="D23" s="243">
        <v>41122</v>
      </c>
      <c r="E23" s="243">
        <v>42339</v>
      </c>
      <c r="F23" s="247" t="s">
        <v>259</v>
      </c>
      <c r="G23" s="250" t="s">
        <v>200</v>
      </c>
      <c r="H23" s="248">
        <v>300000</v>
      </c>
      <c r="I23" s="15"/>
      <c r="J23" s="15"/>
      <c r="K23" s="268"/>
      <c r="L23" s="269" t="s">
        <v>70</v>
      </c>
      <c r="M23" s="15"/>
      <c r="N23" s="28"/>
      <c r="O23" s="186" t="s">
        <v>784</v>
      </c>
      <c r="P23" s="14"/>
      <c r="Q23" s="14"/>
      <c r="R23" s="186" t="s">
        <v>773</v>
      </c>
      <c r="S23" s="14"/>
      <c r="T23" s="274" t="s">
        <v>630</v>
      </c>
      <c r="U23" s="14"/>
      <c r="V23" s="14"/>
      <c r="W23" s="14"/>
      <c r="X23" s="14"/>
      <c r="Y23" s="14"/>
      <c r="Z23" s="14"/>
      <c r="AA23" s="186"/>
    </row>
    <row r="24" spans="1:27" ht="80.25" customHeight="1">
      <c r="A24" s="321"/>
      <c r="B24" s="250" t="s">
        <v>684</v>
      </c>
      <c r="C24" s="247" t="s">
        <v>128</v>
      </c>
      <c r="D24" s="243">
        <v>40391</v>
      </c>
      <c r="E24" s="243">
        <v>40391</v>
      </c>
      <c r="F24" s="247" t="s">
        <v>300</v>
      </c>
      <c r="G24" s="250" t="s">
        <v>460</v>
      </c>
      <c r="H24" s="247" t="s">
        <v>248</v>
      </c>
      <c r="I24" s="15"/>
      <c r="J24" s="15"/>
      <c r="K24" s="15"/>
      <c r="L24" s="15"/>
      <c r="M24" s="260" t="s">
        <v>70</v>
      </c>
      <c r="N24" s="28"/>
      <c r="O24" s="14"/>
      <c r="P24" s="14"/>
      <c r="Q24" s="14"/>
      <c r="R24" s="14"/>
      <c r="S24" s="14"/>
      <c r="T24" s="274" t="s">
        <v>649</v>
      </c>
      <c r="U24" s="14"/>
      <c r="V24" s="14"/>
      <c r="W24" s="14"/>
      <c r="X24" s="14"/>
      <c r="Y24" s="14"/>
      <c r="Z24" s="14"/>
      <c r="AA24" s="14"/>
    </row>
    <row r="25" spans="1:27" ht="84.75" customHeight="1">
      <c r="A25" s="321"/>
      <c r="B25" s="250" t="s">
        <v>685</v>
      </c>
      <c r="C25" s="247" t="s">
        <v>130</v>
      </c>
      <c r="D25" s="243">
        <v>40391</v>
      </c>
      <c r="E25" s="243">
        <v>40513</v>
      </c>
      <c r="F25" s="247" t="s">
        <v>300</v>
      </c>
      <c r="G25" s="250" t="s">
        <v>461</v>
      </c>
      <c r="H25" s="248">
        <v>2000</v>
      </c>
      <c r="I25" s="15"/>
      <c r="J25" s="15"/>
      <c r="K25" s="15"/>
      <c r="L25" s="15"/>
      <c r="M25" s="260" t="s">
        <v>70</v>
      </c>
      <c r="N25" s="28"/>
      <c r="O25" s="14"/>
      <c r="P25" s="14"/>
      <c r="Q25" s="14"/>
      <c r="R25" s="14"/>
      <c r="S25" s="14"/>
      <c r="T25" s="274" t="s">
        <v>631</v>
      </c>
      <c r="U25" s="14"/>
      <c r="V25" s="14"/>
      <c r="W25" s="14"/>
      <c r="X25" s="14"/>
      <c r="Y25" s="14"/>
      <c r="Z25" s="14"/>
      <c r="AA25" s="14"/>
    </row>
    <row r="26" spans="1:27" ht="123.75" customHeight="1">
      <c r="A26" s="321"/>
      <c r="B26" s="250" t="s">
        <v>686</v>
      </c>
      <c r="C26" s="247" t="s">
        <v>366</v>
      </c>
      <c r="D26" s="243">
        <v>41153</v>
      </c>
      <c r="E26" s="243">
        <v>42339</v>
      </c>
      <c r="F26" s="247" t="s">
        <v>171</v>
      </c>
      <c r="G26" s="250" t="s">
        <v>367</v>
      </c>
      <c r="H26" s="248">
        <v>15000</v>
      </c>
      <c r="I26" s="15"/>
      <c r="J26" s="15"/>
      <c r="K26" s="15"/>
      <c r="L26" s="269" t="s">
        <v>70</v>
      </c>
      <c r="M26" s="15"/>
      <c r="N26" s="28"/>
      <c r="O26" s="186" t="s">
        <v>798</v>
      </c>
      <c r="P26" s="14"/>
      <c r="Q26" s="14"/>
      <c r="R26" s="14"/>
      <c r="S26" s="14"/>
      <c r="T26" s="274" t="s">
        <v>650</v>
      </c>
      <c r="U26" s="14"/>
      <c r="V26" s="14"/>
      <c r="W26" s="14"/>
      <c r="X26" s="186" t="s">
        <v>785</v>
      </c>
      <c r="Y26" s="14"/>
      <c r="Z26" s="186" t="s">
        <v>786</v>
      </c>
      <c r="AA26" s="264"/>
    </row>
    <row r="27" spans="1:27" ht="125.25" customHeight="1" thickBot="1">
      <c r="A27" s="321"/>
      <c r="B27" s="250" t="s">
        <v>687</v>
      </c>
      <c r="C27" s="247" t="s">
        <v>368</v>
      </c>
      <c r="D27" s="243">
        <v>41153</v>
      </c>
      <c r="E27" s="243">
        <v>42339</v>
      </c>
      <c r="F27" s="247" t="s">
        <v>300</v>
      </c>
      <c r="G27" s="250" t="s">
        <v>369</v>
      </c>
      <c r="H27" s="248">
        <v>50000</v>
      </c>
      <c r="I27" s="15"/>
      <c r="J27" s="15"/>
      <c r="K27" s="15"/>
      <c r="L27" s="269" t="s">
        <v>70</v>
      </c>
      <c r="M27" s="15"/>
      <c r="N27" s="28"/>
      <c r="O27" s="14"/>
      <c r="P27" s="14"/>
      <c r="Q27" s="14"/>
      <c r="R27" s="14"/>
      <c r="S27" s="14"/>
      <c r="T27" s="274" t="s">
        <v>651</v>
      </c>
      <c r="U27" s="14"/>
      <c r="V27" s="14"/>
      <c r="W27" s="14"/>
      <c r="X27" s="277" t="s">
        <v>786</v>
      </c>
      <c r="Y27" s="14"/>
      <c r="Z27" s="277" t="s">
        <v>300</v>
      </c>
      <c r="AA27" s="14"/>
    </row>
    <row r="28" spans="1:27" ht="135.75" thickTop="1">
      <c r="A28" s="321"/>
      <c r="B28" s="250" t="s">
        <v>688</v>
      </c>
      <c r="C28" s="247" t="s">
        <v>450</v>
      </c>
      <c r="D28" s="243">
        <v>40391</v>
      </c>
      <c r="E28" s="243">
        <v>42339</v>
      </c>
      <c r="F28" s="247" t="s">
        <v>259</v>
      </c>
      <c r="G28" s="250" t="s">
        <v>462</v>
      </c>
      <c r="H28" s="248">
        <v>100000</v>
      </c>
      <c r="I28" s="15"/>
      <c r="J28" s="15"/>
      <c r="K28" s="15"/>
      <c r="L28" s="269" t="s">
        <v>70</v>
      </c>
      <c r="M28" s="15"/>
      <c r="N28" s="28"/>
      <c r="O28" s="186" t="s">
        <v>733</v>
      </c>
      <c r="P28" s="14"/>
      <c r="Q28" s="14"/>
      <c r="R28" s="186" t="s">
        <v>773</v>
      </c>
      <c r="S28" s="247"/>
      <c r="T28" s="274" t="s">
        <v>787</v>
      </c>
      <c r="U28" s="14"/>
      <c r="V28" s="14"/>
      <c r="W28" s="14"/>
      <c r="X28" s="14"/>
      <c r="Y28" s="14"/>
      <c r="Z28" s="14"/>
      <c r="AA28" s="14"/>
    </row>
    <row r="29" spans="1:27" ht="138.75" customHeight="1">
      <c r="A29" s="321"/>
      <c r="B29" s="246" t="s">
        <v>689</v>
      </c>
      <c r="C29" s="245" t="s">
        <v>348</v>
      </c>
      <c r="D29" s="244">
        <v>41334</v>
      </c>
      <c r="E29" s="244">
        <v>42339</v>
      </c>
      <c r="F29" s="245" t="s">
        <v>345</v>
      </c>
      <c r="G29" s="246" t="s">
        <v>463</v>
      </c>
      <c r="H29" s="252">
        <v>2500</v>
      </c>
      <c r="I29" s="15"/>
      <c r="J29" s="265" t="s">
        <v>70</v>
      </c>
      <c r="K29" s="15"/>
      <c r="L29" s="15"/>
      <c r="M29" s="15"/>
      <c r="N29" s="28"/>
      <c r="O29" s="14"/>
      <c r="P29" s="14"/>
      <c r="Q29" s="186" t="s">
        <v>735</v>
      </c>
      <c r="R29" s="14"/>
      <c r="S29" s="186" t="s">
        <v>734</v>
      </c>
      <c r="T29" s="274" t="s">
        <v>653</v>
      </c>
      <c r="U29" s="14"/>
      <c r="V29" s="14"/>
      <c r="W29" s="14"/>
      <c r="X29" s="14"/>
      <c r="Y29" s="14"/>
      <c r="Z29" s="14"/>
      <c r="AA29" s="186"/>
    </row>
    <row r="30" spans="1:27" ht="75">
      <c r="A30" s="321" t="s">
        <v>722</v>
      </c>
      <c r="B30" s="253" t="s">
        <v>690</v>
      </c>
      <c r="C30" s="245" t="s">
        <v>342</v>
      </c>
      <c r="D30" s="244">
        <v>41153</v>
      </c>
      <c r="E30" s="244">
        <v>42339</v>
      </c>
      <c r="F30" s="245" t="s">
        <v>179</v>
      </c>
      <c r="G30" s="253" t="s">
        <v>481</v>
      </c>
      <c r="H30" s="252">
        <v>4000</v>
      </c>
      <c r="I30" s="15"/>
      <c r="J30" s="15"/>
      <c r="K30" s="15"/>
      <c r="L30" s="269" t="s">
        <v>70</v>
      </c>
      <c r="M30" s="15"/>
      <c r="N30" s="28"/>
      <c r="O30" s="186" t="s">
        <v>789</v>
      </c>
      <c r="P30" s="14"/>
      <c r="Q30" s="14"/>
      <c r="R30" s="216" t="s">
        <v>788</v>
      </c>
      <c r="S30" s="186"/>
      <c r="T30" s="274" t="s">
        <v>632</v>
      </c>
      <c r="U30" s="14"/>
      <c r="V30" s="14"/>
      <c r="W30" s="14"/>
      <c r="X30" s="14"/>
      <c r="Y30" s="14"/>
      <c r="Z30" s="14"/>
      <c r="AA30" s="14"/>
    </row>
    <row r="31" spans="1:27" ht="88.5" customHeight="1">
      <c r="A31" s="321"/>
      <c r="B31" s="253" t="s">
        <v>691</v>
      </c>
      <c r="C31" s="245" t="s">
        <v>265</v>
      </c>
      <c r="D31" s="243">
        <v>40391</v>
      </c>
      <c r="E31" s="244">
        <v>40513</v>
      </c>
      <c r="F31" s="245" t="s">
        <v>181</v>
      </c>
      <c r="G31" s="253" t="s">
        <v>482</v>
      </c>
      <c r="H31" s="245" t="s">
        <v>241</v>
      </c>
      <c r="I31" s="15"/>
      <c r="J31" s="15"/>
      <c r="K31" s="15"/>
      <c r="L31" s="15"/>
      <c r="M31" s="260" t="s">
        <v>70</v>
      </c>
      <c r="N31" s="28"/>
      <c r="O31" s="14"/>
      <c r="P31" s="14"/>
      <c r="Q31" s="14"/>
      <c r="R31" s="14"/>
      <c r="S31" s="14"/>
      <c r="T31" s="274" t="s">
        <v>633</v>
      </c>
      <c r="U31" s="14"/>
      <c r="V31" s="14"/>
      <c r="W31" s="14"/>
      <c r="X31" s="14"/>
      <c r="Y31" s="14"/>
      <c r="Z31" s="14"/>
      <c r="AA31" s="14"/>
    </row>
    <row r="32" spans="1:27" ht="97.5" customHeight="1">
      <c r="A32" s="321"/>
      <c r="B32" s="254" t="s">
        <v>692</v>
      </c>
      <c r="C32" s="247" t="s">
        <v>370</v>
      </c>
      <c r="D32" s="243">
        <v>41153</v>
      </c>
      <c r="E32" s="243">
        <v>42339</v>
      </c>
      <c r="F32" s="247" t="s">
        <v>179</v>
      </c>
      <c r="G32" s="249" t="s">
        <v>483</v>
      </c>
      <c r="H32" s="248">
        <v>100000</v>
      </c>
      <c r="I32" s="15"/>
      <c r="J32" s="15"/>
      <c r="K32" s="15"/>
      <c r="L32" s="269" t="s">
        <v>70</v>
      </c>
      <c r="M32" s="15"/>
      <c r="N32" s="15"/>
      <c r="O32" s="209" t="s">
        <v>737</v>
      </c>
      <c r="P32" s="15"/>
      <c r="Q32" s="15"/>
      <c r="R32" s="68" t="s">
        <v>788</v>
      </c>
      <c r="S32" s="209" t="s">
        <v>738</v>
      </c>
      <c r="T32" s="223" t="s">
        <v>790</v>
      </c>
      <c r="U32" s="15"/>
      <c r="V32" s="15"/>
      <c r="W32" s="15"/>
      <c r="X32" s="15"/>
      <c r="Y32" s="15"/>
      <c r="Z32" s="15"/>
      <c r="AA32" s="15"/>
    </row>
    <row r="33" spans="1:27" ht="52.5" customHeight="1">
      <c r="A33" s="321"/>
      <c r="B33" s="249" t="s">
        <v>693</v>
      </c>
      <c r="C33" s="247" t="s">
        <v>592</v>
      </c>
      <c r="D33" s="243">
        <v>41821</v>
      </c>
      <c r="E33" s="243">
        <v>42339</v>
      </c>
      <c r="F33" s="247" t="s">
        <v>179</v>
      </c>
      <c r="G33" s="247" t="s">
        <v>598</v>
      </c>
      <c r="H33" s="248">
        <v>200000</v>
      </c>
      <c r="I33" s="15"/>
      <c r="J33" s="15"/>
      <c r="K33" s="15"/>
      <c r="L33" s="270" t="s">
        <v>70</v>
      </c>
      <c r="M33" s="15"/>
      <c r="N33" s="28"/>
      <c r="O33" s="15"/>
      <c r="P33" s="15"/>
      <c r="Q33" s="15"/>
      <c r="R33" s="15"/>
      <c r="S33" s="209" t="s">
        <v>739</v>
      </c>
      <c r="T33" s="223" t="s">
        <v>791</v>
      </c>
      <c r="U33" s="15"/>
      <c r="V33" s="15"/>
      <c r="W33" s="15"/>
      <c r="X33" s="15"/>
      <c r="Y33" s="15"/>
      <c r="Z33" s="15"/>
      <c r="AA33" s="15"/>
    </row>
    <row r="34" spans="1:27" ht="232.5" customHeight="1">
      <c r="A34" s="321"/>
      <c r="B34" s="253" t="s">
        <v>694</v>
      </c>
      <c r="C34" s="245" t="s">
        <v>343</v>
      </c>
      <c r="D34" s="244">
        <v>41153</v>
      </c>
      <c r="E34" s="244">
        <v>42339</v>
      </c>
      <c r="F34" s="245" t="s">
        <v>171</v>
      </c>
      <c r="G34" s="253" t="s">
        <v>484</v>
      </c>
      <c r="H34" s="252">
        <v>50000</v>
      </c>
      <c r="I34" s="15"/>
      <c r="J34" s="15"/>
      <c r="K34" s="271" t="s">
        <v>70</v>
      </c>
      <c r="L34" s="15"/>
      <c r="M34" s="15"/>
      <c r="N34" s="28"/>
      <c r="O34" s="209" t="s">
        <v>740</v>
      </c>
      <c r="P34" s="15"/>
      <c r="Q34" s="209" t="s">
        <v>815</v>
      </c>
      <c r="R34" s="15"/>
      <c r="S34" s="209" t="s">
        <v>792</v>
      </c>
      <c r="T34" s="223" t="s">
        <v>660</v>
      </c>
      <c r="U34" s="15"/>
      <c r="V34" s="15"/>
      <c r="W34" s="15"/>
      <c r="X34" s="209" t="s">
        <v>788</v>
      </c>
      <c r="Y34" s="15"/>
      <c r="Z34" s="209" t="s">
        <v>793</v>
      </c>
      <c r="AA34" s="209" t="s">
        <v>741</v>
      </c>
    </row>
    <row r="35" spans="1:27" ht="162" customHeight="1">
      <c r="A35" s="321"/>
      <c r="B35" s="254" t="s">
        <v>695</v>
      </c>
      <c r="C35" s="247" t="s">
        <v>372</v>
      </c>
      <c r="D35" s="243">
        <v>41153</v>
      </c>
      <c r="E35" s="243">
        <v>42339</v>
      </c>
      <c r="F35" s="247" t="s">
        <v>179</v>
      </c>
      <c r="G35" s="249" t="s">
        <v>485</v>
      </c>
      <c r="H35" s="248">
        <v>1500000</v>
      </c>
      <c r="I35" s="15"/>
      <c r="J35" s="15"/>
      <c r="K35" s="271" t="s">
        <v>70</v>
      </c>
      <c r="L35" s="15"/>
      <c r="M35" s="15"/>
      <c r="N35" s="28"/>
      <c r="O35" s="209" t="s">
        <v>742</v>
      </c>
      <c r="Q35" s="68" t="s">
        <v>788</v>
      </c>
      <c r="R35" s="15"/>
      <c r="S35" s="254" t="s">
        <v>743</v>
      </c>
      <c r="T35" s="278" t="s">
        <v>744</v>
      </c>
      <c r="U35" s="247" t="s">
        <v>372</v>
      </c>
      <c r="V35" s="15"/>
      <c r="W35" s="15"/>
      <c r="X35" s="15"/>
      <c r="Y35" s="15"/>
      <c r="Z35" s="15"/>
      <c r="AA35" s="209" t="s">
        <v>745</v>
      </c>
    </row>
    <row r="36" spans="1:27" ht="160.5" customHeight="1">
      <c r="A36" s="321"/>
      <c r="B36" s="249" t="s">
        <v>696</v>
      </c>
      <c r="C36" s="247" t="s">
        <v>116</v>
      </c>
      <c r="D36" s="243">
        <v>41153</v>
      </c>
      <c r="E36" s="243">
        <v>42339</v>
      </c>
      <c r="F36" s="247" t="s">
        <v>179</v>
      </c>
      <c r="G36" s="249" t="s">
        <v>486</v>
      </c>
      <c r="H36" s="247" t="s">
        <v>244</v>
      </c>
      <c r="I36" s="15"/>
      <c r="J36" s="15"/>
      <c r="K36" s="271" t="s">
        <v>70</v>
      </c>
      <c r="L36" s="15"/>
      <c r="M36" s="15"/>
      <c r="N36" s="28"/>
      <c r="O36" s="209" t="s">
        <v>746</v>
      </c>
      <c r="P36" s="264"/>
      <c r="Q36" s="15"/>
      <c r="R36" s="15"/>
      <c r="S36" s="209" t="s">
        <v>816</v>
      </c>
      <c r="T36" s="283" t="s">
        <v>635</v>
      </c>
      <c r="U36" s="15"/>
      <c r="V36" s="15"/>
      <c r="W36" s="15"/>
      <c r="X36" s="15"/>
      <c r="Y36" s="15"/>
      <c r="Z36" s="15"/>
      <c r="AA36" s="209"/>
    </row>
    <row r="37" spans="1:27" ht="142.5" customHeight="1">
      <c r="A37" s="321"/>
      <c r="B37" s="279" t="s">
        <v>697</v>
      </c>
      <c r="C37" s="247" t="s">
        <v>480</v>
      </c>
      <c r="D37" s="243">
        <v>40391</v>
      </c>
      <c r="E37" s="243">
        <v>40878</v>
      </c>
      <c r="F37" s="247" t="s">
        <v>274</v>
      </c>
      <c r="G37" s="249" t="s">
        <v>698</v>
      </c>
      <c r="H37" s="248">
        <v>15000</v>
      </c>
      <c r="I37" s="15"/>
      <c r="J37" s="15"/>
      <c r="K37" s="15"/>
      <c r="L37" s="15" t="s">
        <v>70</v>
      </c>
      <c r="M37" s="290"/>
      <c r="N37" s="28" t="s">
        <v>74</v>
      </c>
      <c r="O37" s="14"/>
      <c r="P37" s="15"/>
      <c r="Q37" s="15"/>
      <c r="R37" s="15"/>
      <c r="S37" s="15"/>
      <c r="T37" s="283" t="s">
        <v>661</v>
      </c>
      <c r="U37" s="15"/>
      <c r="V37" s="15"/>
      <c r="W37" s="15"/>
      <c r="X37" s="15"/>
      <c r="Y37" s="15"/>
      <c r="Z37" s="15"/>
      <c r="AA37" s="242" t="s">
        <v>747</v>
      </c>
    </row>
    <row r="38" spans="1:27" ht="95.25" customHeight="1">
      <c r="A38" s="321"/>
      <c r="B38" s="249" t="s">
        <v>699</v>
      </c>
      <c r="C38" s="247" t="s">
        <v>147</v>
      </c>
      <c r="D38" s="243">
        <v>40391</v>
      </c>
      <c r="E38" s="243">
        <v>42248</v>
      </c>
      <c r="F38" s="247" t="s">
        <v>177</v>
      </c>
      <c r="G38" s="249" t="s">
        <v>700</v>
      </c>
      <c r="H38" s="248">
        <v>200000</v>
      </c>
      <c r="I38" s="15"/>
      <c r="J38" s="15"/>
      <c r="K38" s="15"/>
      <c r="L38" s="269" t="s">
        <v>70</v>
      </c>
      <c r="M38" s="15"/>
      <c r="N38" s="28"/>
      <c r="O38" s="209" t="s">
        <v>748</v>
      </c>
      <c r="P38" s="15"/>
      <c r="Q38" s="15"/>
      <c r="R38" s="15"/>
      <c r="S38" s="15"/>
      <c r="T38" s="284" t="s">
        <v>796</v>
      </c>
      <c r="U38" s="15"/>
      <c r="V38" s="15"/>
      <c r="W38" s="15"/>
      <c r="X38" s="15"/>
      <c r="Y38" s="15"/>
      <c r="Z38" s="15"/>
      <c r="AA38" s="15"/>
    </row>
    <row r="39" spans="1:27" ht="105">
      <c r="A39" s="321" t="s">
        <v>723</v>
      </c>
      <c r="B39" s="106" t="s">
        <v>701</v>
      </c>
      <c r="C39" s="115" t="s">
        <v>141</v>
      </c>
      <c r="D39" s="114">
        <v>40391</v>
      </c>
      <c r="E39" s="114">
        <v>41487</v>
      </c>
      <c r="F39" s="115" t="s">
        <v>211</v>
      </c>
      <c r="G39" s="106" t="s">
        <v>495</v>
      </c>
      <c r="H39" s="172">
        <v>10000</v>
      </c>
      <c r="I39" s="15"/>
      <c r="J39" s="15"/>
      <c r="K39" s="15"/>
      <c r="L39" s="15"/>
      <c r="M39" s="260" t="s">
        <v>70</v>
      </c>
      <c r="N39" s="28"/>
      <c r="O39" s="264" t="s">
        <v>749</v>
      </c>
      <c r="P39" s="14"/>
      <c r="Q39" s="14"/>
      <c r="R39" s="14"/>
      <c r="S39" s="216" t="s">
        <v>558</v>
      </c>
      <c r="T39" s="286" t="s">
        <v>636</v>
      </c>
      <c r="U39" s="14"/>
      <c r="V39" s="14"/>
      <c r="W39" s="14"/>
      <c r="X39" s="14"/>
      <c r="Y39" s="14"/>
      <c r="Z39" s="14"/>
      <c r="AA39" s="14"/>
    </row>
    <row r="40" spans="1:27" ht="124.5" customHeight="1" thickBot="1">
      <c r="A40" s="321"/>
      <c r="B40" s="106" t="s">
        <v>702</v>
      </c>
      <c r="C40" s="115" t="s">
        <v>351</v>
      </c>
      <c r="D40" s="114">
        <v>41214</v>
      </c>
      <c r="E40" s="114">
        <v>41791</v>
      </c>
      <c r="F40" s="115" t="s">
        <v>177</v>
      </c>
      <c r="G40" s="106" t="s">
        <v>496</v>
      </c>
      <c r="H40" s="172">
        <v>150000</v>
      </c>
      <c r="I40" s="15"/>
      <c r="J40" s="15"/>
      <c r="K40" s="21" t="s">
        <v>70</v>
      </c>
      <c r="L40" s="15"/>
      <c r="M40" s="15"/>
      <c r="N40" s="28"/>
      <c r="O40" s="186" t="s">
        <v>817</v>
      </c>
      <c r="P40" s="185" t="s">
        <v>750</v>
      </c>
      <c r="Q40" s="14"/>
      <c r="R40" s="185" t="s">
        <v>736</v>
      </c>
      <c r="S40" s="214"/>
      <c r="T40" s="286" t="s">
        <v>637</v>
      </c>
      <c r="U40" s="14"/>
      <c r="V40" s="216"/>
      <c r="W40" s="275">
        <v>42339</v>
      </c>
      <c r="X40" s="186" t="s">
        <v>788</v>
      </c>
      <c r="Y40" s="216" t="s">
        <v>818</v>
      </c>
      <c r="Z40" s="14"/>
      <c r="AA40" s="14"/>
    </row>
    <row r="41" spans="1:27" ht="127.5" customHeight="1" thickTop="1">
      <c r="A41" s="321"/>
      <c r="B41" s="113" t="s">
        <v>703</v>
      </c>
      <c r="C41" s="115" t="s">
        <v>374</v>
      </c>
      <c r="D41" s="114">
        <v>41548</v>
      </c>
      <c r="E41" s="114">
        <v>41974</v>
      </c>
      <c r="F41" s="115" t="s">
        <v>211</v>
      </c>
      <c r="G41" s="106" t="s">
        <v>587</v>
      </c>
      <c r="H41" s="186" t="s">
        <v>704</v>
      </c>
      <c r="I41" s="15"/>
      <c r="J41" s="15"/>
      <c r="K41" s="15"/>
      <c r="L41" s="272" t="s">
        <v>70</v>
      </c>
      <c r="M41" s="15"/>
      <c r="N41" s="28"/>
      <c r="O41" s="264"/>
      <c r="P41" s="14"/>
      <c r="Q41" s="14"/>
      <c r="R41" s="14"/>
      <c r="S41" s="14"/>
      <c r="T41" s="286" t="s">
        <v>800</v>
      </c>
      <c r="U41" s="14"/>
      <c r="V41" s="14"/>
      <c r="W41" s="14"/>
      <c r="X41" s="14"/>
      <c r="Y41" s="14"/>
      <c r="Z41" s="14"/>
      <c r="AA41" s="186" t="s">
        <v>751</v>
      </c>
    </row>
    <row r="42" spans="1:27" ht="132.75" customHeight="1">
      <c r="A42" s="321"/>
      <c r="B42" s="106" t="s">
        <v>705</v>
      </c>
      <c r="C42" s="115" t="s">
        <v>147</v>
      </c>
      <c r="D42" s="114">
        <v>40391</v>
      </c>
      <c r="E42" s="114">
        <v>42156</v>
      </c>
      <c r="F42" s="115" t="s">
        <v>217</v>
      </c>
      <c r="G42" s="106" t="s">
        <v>497</v>
      </c>
      <c r="H42" s="172">
        <v>100000</v>
      </c>
      <c r="I42" s="15"/>
      <c r="J42" s="15"/>
      <c r="K42" s="15"/>
      <c r="L42" s="272" t="s">
        <v>70</v>
      </c>
      <c r="M42" s="15"/>
      <c r="N42" s="28"/>
      <c r="O42" s="209" t="s">
        <v>752</v>
      </c>
      <c r="P42" s="179" t="s">
        <v>753</v>
      </c>
      <c r="Q42" s="15"/>
      <c r="R42" s="15"/>
      <c r="S42" s="115" t="s">
        <v>563</v>
      </c>
      <c r="T42" s="283" t="s">
        <v>638</v>
      </c>
      <c r="U42" s="15"/>
      <c r="V42" s="15"/>
      <c r="W42" s="15"/>
      <c r="X42" s="15"/>
      <c r="Y42" s="15"/>
      <c r="Z42" s="15"/>
      <c r="AA42" s="15"/>
    </row>
    <row r="43" spans="1:27" ht="186.75" customHeight="1">
      <c r="A43" s="321"/>
      <c r="B43" s="106" t="s">
        <v>706</v>
      </c>
      <c r="C43" s="115" t="s">
        <v>352</v>
      </c>
      <c r="D43" s="114">
        <v>41122</v>
      </c>
      <c r="E43" s="114">
        <v>42339</v>
      </c>
      <c r="F43" s="169" t="s">
        <v>564</v>
      </c>
      <c r="G43" s="106" t="s">
        <v>707</v>
      </c>
      <c r="H43" s="172">
        <v>550000</v>
      </c>
      <c r="I43" s="15"/>
      <c r="J43" s="15"/>
      <c r="K43" s="15"/>
      <c r="L43" s="269" t="s">
        <v>70</v>
      </c>
      <c r="M43" s="15"/>
      <c r="N43" s="28"/>
      <c r="O43" s="209" t="s">
        <v>754</v>
      </c>
      <c r="P43" s="15"/>
      <c r="Q43" s="15"/>
      <c r="R43" s="15"/>
      <c r="S43" s="209" t="s">
        <v>755</v>
      </c>
      <c r="T43" s="283" t="s">
        <v>639</v>
      </c>
      <c r="U43" s="15"/>
      <c r="V43" s="15"/>
      <c r="W43" s="15"/>
      <c r="X43" s="15"/>
      <c r="Y43" s="15"/>
      <c r="Z43" s="15"/>
      <c r="AA43" s="15"/>
    </row>
    <row r="44" spans="1:27" ht="72" customHeight="1">
      <c r="A44" s="321"/>
      <c r="B44" s="106" t="s">
        <v>708</v>
      </c>
      <c r="C44" s="115" t="s">
        <v>354</v>
      </c>
      <c r="D44" s="114">
        <v>41153</v>
      </c>
      <c r="E44" s="114">
        <v>42339</v>
      </c>
      <c r="F44" s="115" t="s">
        <v>171</v>
      </c>
      <c r="G44" s="106" t="s">
        <v>709</v>
      </c>
      <c r="H44" s="115" t="s">
        <v>250</v>
      </c>
      <c r="I44" s="15"/>
      <c r="J44" s="15"/>
      <c r="K44" s="15"/>
      <c r="L44" s="269" t="s">
        <v>70</v>
      </c>
      <c r="M44" s="15"/>
      <c r="N44" s="28"/>
      <c r="O44" s="209" t="s">
        <v>756</v>
      </c>
      <c r="P44" s="15"/>
      <c r="Q44" s="15"/>
      <c r="R44" s="15"/>
      <c r="S44" s="209" t="s">
        <v>819</v>
      </c>
      <c r="T44" s="283" t="s">
        <v>640</v>
      </c>
      <c r="U44" s="15"/>
      <c r="V44" s="15"/>
      <c r="W44" s="15"/>
      <c r="X44" s="15"/>
      <c r="Y44" s="15"/>
      <c r="Z44" s="209" t="s">
        <v>801</v>
      </c>
      <c r="AA44" s="209"/>
    </row>
    <row r="45" spans="1:27" ht="45.75" thickBot="1">
      <c r="A45" s="321"/>
      <c r="B45" s="106" t="s">
        <v>710</v>
      </c>
      <c r="C45" s="115" t="s">
        <v>374</v>
      </c>
      <c r="D45" s="114">
        <v>41153</v>
      </c>
      <c r="E45" s="114">
        <v>42339</v>
      </c>
      <c r="F45" s="115" t="s">
        <v>171</v>
      </c>
      <c r="G45" s="255"/>
      <c r="H45" s="259" t="s">
        <v>375</v>
      </c>
      <c r="I45" s="15"/>
      <c r="J45" s="15"/>
      <c r="K45" s="15"/>
      <c r="L45" s="22" t="s">
        <v>70</v>
      </c>
      <c r="M45" s="15"/>
      <c r="N45" s="28"/>
      <c r="O45" s="15"/>
      <c r="P45" s="15"/>
      <c r="Q45" s="15"/>
      <c r="R45" s="15"/>
      <c r="S45" s="209"/>
      <c r="T45" s="283" t="s">
        <v>641</v>
      </c>
      <c r="U45" s="15"/>
      <c r="V45" s="15"/>
      <c r="W45" s="15"/>
      <c r="X45" s="15"/>
      <c r="Y45" s="15"/>
      <c r="Z45" s="68"/>
      <c r="AA45" s="209"/>
    </row>
    <row r="46" spans="1:27" ht="69" customHeight="1" thickTop="1" thickBot="1">
      <c r="A46" s="321"/>
      <c r="B46" s="105" t="s">
        <v>711</v>
      </c>
      <c r="C46" s="169" t="s">
        <v>355</v>
      </c>
      <c r="D46" s="168">
        <v>41183</v>
      </c>
      <c r="E46" s="114">
        <v>42005</v>
      </c>
      <c r="F46" s="169" t="s">
        <v>356</v>
      </c>
      <c r="G46" s="105" t="s">
        <v>499</v>
      </c>
      <c r="H46" s="169" t="s">
        <v>251</v>
      </c>
      <c r="I46" s="15"/>
      <c r="J46" s="15"/>
      <c r="K46" s="21" t="s">
        <v>70</v>
      </c>
      <c r="L46" s="15"/>
      <c r="M46" s="15"/>
      <c r="N46" s="28"/>
      <c r="O46" s="209" t="s">
        <v>757</v>
      </c>
      <c r="P46" s="15"/>
      <c r="Q46" s="15"/>
      <c r="R46" s="15"/>
      <c r="S46" s="209" t="s">
        <v>758</v>
      </c>
      <c r="T46" s="283" t="s">
        <v>664</v>
      </c>
      <c r="U46" s="15"/>
      <c r="V46" s="285">
        <v>42005</v>
      </c>
      <c r="W46" s="285">
        <v>42278</v>
      </c>
      <c r="X46" s="209" t="s">
        <v>171</v>
      </c>
      <c r="Y46" s="15"/>
      <c r="Z46" s="209" t="s">
        <v>759</v>
      </c>
      <c r="AA46" s="15"/>
    </row>
    <row r="47" spans="1:27" ht="86.25" customHeight="1" thickTop="1">
      <c r="A47" s="321"/>
      <c r="B47" s="105" t="s">
        <v>712</v>
      </c>
      <c r="C47" s="115" t="s">
        <v>376</v>
      </c>
      <c r="D47" s="114">
        <v>41487</v>
      </c>
      <c r="E47" s="114">
        <v>42339</v>
      </c>
      <c r="F47" s="115" t="s">
        <v>171</v>
      </c>
      <c r="G47" s="106" t="s">
        <v>500</v>
      </c>
      <c r="H47" s="172">
        <v>10000</v>
      </c>
      <c r="I47" s="15"/>
      <c r="J47" s="15"/>
      <c r="K47" s="15"/>
      <c r="L47" s="269" t="s">
        <v>70</v>
      </c>
      <c r="M47" s="15"/>
      <c r="N47" s="28"/>
      <c r="O47" s="209" t="s">
        <v>760</v>
      </c>
      <c r="P47" s="15"/>
      <c r="Q47" s="15"/>
      <c r="R47" s="15"/>
      <c r="S47" s="15"/>
      <c r="T47" s="283" t="s">
        <v>802</v>
      </c>
      <c r="U47" s="15"/>
      <c r="V47" s="15"/>
      <c r="W47" s="15"/>
      <c r="X47" s="15"/>
      <c r="Y47" s="15"/>
      <c r="Z47" s="15"/>
      <c r="AA47" s="15"/>
    </row>
    <row r="48" spans="1:27" ht="148.5" customHeight="1">
      <c r="A48" s="321" t="s">
        <v>520</v>
      </c>
      <c r="B48" s="113" t="s">
        <v>713</v>
      </c>
      <c r="C48" s="115" t="s">
        <v>150</v>
      </c>
      <c r="D48" s="114">
        <v>41183</v>
      </c>
      <c r="E48" s="114">
        <v>41974</v>
      </c>
      <c r="F48" s="115" t="s">
        <v>579</v>
      </c>
      <c r="G48" s="106" t="s">
        <v>714</v>
      </c>
      <c r="H48" s="172">
        <v>10000</v>
      </c>
      <c r="I48" s="15"/>
      <c r="J48" s="15"/>
      <c r="K48" s="15"/>
      <c r="L48" s="269" t="s">
        <v>70</v>
      </c>
      <c r="M48" s="15"/>
      <c r="N48" s="28"/>
      <c r="O48" s="186" t="s">
        <v>761</v>
      </c>
      <c r="P48" s="14"/>
      <c r="Q48" s="14"/>
      <c r="R48" s="186" t="s">
        <v>799</v>
      </c>
      <c r="S48" s="186" t="s">
        <v>803</v>
      </c>
      <c r="T48" s="286" t="s">
        <v>642</v>
      </c>
      <c r="U48" s="14"/>
      <c r="V48" s="14"/>
      <c r="W48" s="14"/>
      <c r="X48" s="14"/>
      <c r="Y48" s="14"/>
      <c r="Z48" s="14"/>
      <c r="AA48" s="264"/>
    </row>
    <row r="49" spans="1:27" ht="154.5" customHeight="1">
      <c r="A49" s="321"/>
      <c r="B49" s="113" t="s">
        <v>715</v>
      </c>
      <c r="C49" s="115" t="s">
        <v>160</v>
      </c>
      <c r="D49" s="114">
        <v>40391</v>
      </c>
      <c r="E49" s="114">
        <v>42339</v>
      </c>
      <c r="F49" s="217" t="s">
        <v>219</v>
      </c>
      <c r="G49" s="106" t="s">
        <v>513</v>
      </c>
      <c r="H49" s="172">
        <v>750000</v>
      </c>
      <c r="I49" s="15"/>
      <c r="J49" s="15"/>
      <c r="K49" s="15"/>
      <c r="L49" s="269" t="s">
        <v>70</v>
      </c>
      <c r="M49" s="15"/>
      <c r="N49" s="28"/>
      <c r="O49" s="186" t="s">
        <v>762</v>
      </c>
      <c r="P49" s="14"/>
      <c r="Q49" s="14"/>
      <c r="R49" s="14"/>
      <c r="S49" s="14"/>
      <c r="T49" s="286" t="s">
        <v>643</v>
      </c>
      <c r="U49" s="14"/>
      <c r="V49" s="14"/>
      <c r="W49" s="14"/>
      <c r="X49" s="186" t="s">
        <v>782</v>
      </c>
      <c r="Y49" s="14"/>
      <c r="Z49" s="186" t="s">
        <v>763</v>
      </c>
      <c r="AA49" s="186" t="s">
        <v>764</v>
      </c>
    </row>
    <row r="50" spans="1:27" ht="150">
      <c r="A50" s="321"/>
      <c r="B50" s="113" t="s">
        <v>716</v>
      </c>
      <c r="C50" s="115" t="s">
        <v>508</v>
      </c>
      <c r="D50" s="114">
        <v>40391</v>
      </c>
      <c r="E50" s="114">
        <v>42217</v>
      </c>
      <c r="F50" s="115" t="s">
        <v>171</v>
      </c>
      <c r="G50" s="106" t="s">
        <v>514</v>
      </c>
      <c r="H50" s="172">
        <v>10000</v>
      </c>
      <c r="I50" s="15"/>
      <c r="J50" s="15"/>
      <c r="K50" s="15"/>
      <c r="L50" s="269" t="s">
        <v>70</v>
      </c>
      <c r="M50" s="15"/>
      <c r="N50" s="28"/>
      <c r="O50" s="264" t="s">
        <v>765</v>
      </c>
      <c r="P50" s="14"/>
      <c r="Q50" s="14"/>
      <c r="R50" s="14"/>
      <c r="S50" s="14"/>
      <c r="T50" s="286" t="s">
        <v>644</v>
      </c>
      <c r="U50" s="14"/>
      <c r="V50" s="14"/>
      <c r="W50" s="14"/>
      <c r="X50" s="186" t="s">
        <v>782</v>
      </c>
      <c r="Y50" s="14"/>
      <c r="Z50" s="186" t="s">
        <v>766</v>
      </c>
      <c r="AA50" s="186" t="s">
        <v>767</v>
      </c>
    </row>
    <row r="51" spans="1:27" ht="150.75" customHeight="1">
      <c r="A51" s="321"/>
      <c r="B51" s="113" t="s">
        <v>717</v>
      </c>
      <c r="C51" s="115" t="s">
        <v>588</v>
      </c>
      <c r="D51" s="114">
        <v>41579</v>
      </c>
      <c r="E51" s="114">
        <v>42339</v>
      </c>
      <c r="F51" s="115" t="s">
        <v>590</v>
      </c>
      <c r="G51" s="115" t="s">
        <v>589</v>
      </c>
      <c r="H51" s="172">
        <v>300000</v>
      </c>
      <c r="I51" s="15"/>
      <c r="J51" s="15"/>
      <c r="K51" s="15"/>
      <c r="L51" s="269" t="s">
        <v>70</v>
      </c>
      <c r="M51" s="15"/>
      <c r="N51" s="28"/>
      <c r="O51" s="264" t="s">
        <v>768</v>
      </c>
      <c r="P51" s="14"/>
      <c r="Q51" s="14"/>
      <c r="R51" s="14"/>
      <c r="S51" s="14"/>
      <c r="T51" s="286" t="s">
        <v>804</v>
      </c>
      <c r="U51" s="14"/>
      <c r="V51" s="14"/>
      <c r="W51" s="14"/>
      <c r="X51" s="14"/>
      <c r="Y51" s="14"/>
      <c r="Z51" s="14"/>
      <c r="AA51" s="14"/>
    </row>
    <row r="52" spans="1:27" ht="120" customHeight="1">
      <c r="A52" s="321"/>
      <c r="B52" s="113" t="s">
        <v>718</v>
      </c>
      <c r="C52" s="115" t="s">
        <v>164</v>
      </c>
      <c r="D52" s="114">
        <v>40391</v>
      </c>
      <c r="E52" s="114">
        <v>42217</v>
      </c>
      <c r="F52" s="115" t="s">
        <v>171</v>
      </c>
      <c r="G52" s="106" t="s">
        <v>515</v>
      </c>
      <c r="H52" s="172">
        <v>50000</v>
      </c>
      <c r="I52" s="15"/>
      <c r="J52" s="15"/>
      <c r="K52" s="15"/>
      <c r="L52" s="269" t="s">
        <v>70</v>
      </c>
      <c r="M52" s="15"/>
      <c r="N52" s="28"/>
      <c r="O52" s="185" t="s">
        <v>769</v>
      </c>
      <c r="P52" s="14"/>
      <c r="Q52" s="14"/>
      <c r="R52" s="14"/>
      <c r="S52" s="186" t="s">
        <v>770</v>
      </c>
      <c r="T52" s="286" t="s">
        <v>645</v>
      </c>
      <c r="U52" s="14"/>
      <c r="V52" s="14"/>
      <c r="W52" s="275">
        <v>42339</v>
      </c>
      <c r="X52" s="14"/>
      <c r="Y52" s="14"/>
      <c r="Z52" s="14"/>
      <c r="AA52" s="14"/>
    </row>
    <row r="53" spans="1:27" ht="93.75" customHeight="1">
      <c r="A53" s="321"/>
      <c r="B53" s="113" t="s">
        <v>719</v>
      </c>
      <c r="C53" s="115" t="s">
        <v>168</v>
      </c>
      <c r="D53" s="114">
        <v>40391</v>
      </c>
      <c r="E53" s="114">
        <v>42339</v>
      </c>
      <c r="F53" s="115" t="s">
        <v>345</v>
      </c>
      <c r="G53" s="106" t="s">
        <v>234</v>
      </c>
      <c r="H53" s="172">
        <v>10000</v>
      </c>
      <c r="I53" s="15"/>
      <c r="J53" s="15"/>
      <c r="K53" s="15"/>
      <c r="L53" s="269" t="s">
        <v>70</v>
      </c>
      <c r="M53" s="15"/>
      <c r="N53" s="28"/>
      <c r="O53" s="273"/>
      <c r="P53" s="14"/>
      <c r="Q53" s="14"/>
      <c r="R53" s="14"/>
      <c r="S53" s="14"/>
      <c r="T53" s="286" t="s">
        <v>646</v>
      </c>
      <c r="U53" s="14"/>
      <c r="V53" s="14"/>
      <c r="W53" s="14"/>
      <c r="X53" s="14"/>
      <c r="Y53" s="14"/>
      <c r="Z53" s="14"/>
      <c r="AA53" s="14"/>
    </row>
    <row r="54" spans="1:27" ht="75">
      <c r="A54" s="321"/>
      <c r="B54" s="113" t="s">
        <v>720</v>
      </c>
      <c r="C54" s="115" t="s">
        <v>170</v>
      </c>
      <c r="D54" s="114">
        <v>40391</v>
      </c>
      <c r="E54" s="114">
        <v>41244</v>
      </c>
      <c r="F54" s="115" t="s">
        <v>669</v>
      </c>
      <c r="G54" s="106" t="s">
        <v>516</v>
      </c>
      <c r="H54" s="115" t="s">
        <v>252</v>
      </c>
      <c r="I54" s="15"/>
      <c r="J54" s="15"/>
      <c r="K54" s="15"/>
      <c r="L54" s="269" t="s">
        <v>70</v>
      </c>
      <c r="M54" s="15"/>
      <c r="N54" s="28"/>
      <c r="O54" s="264" t="s">
        <v>771</v>
      </c>
      <c r="P54" s="14"/>
      <c r="Q54" s="14"/>
      <c r="R54" s="14"/>
      <c r="S54" s="14"/>
      <c r="T54" s="286" t="s">
        <v>666</v>
      </c>
      <c r="U54" s="14"/>
      <c r="V54" s="14"/>
      <c r="W54" s="275">
        <v>42339</v>
      </c>
      <c r="X54" s="14"/>
      <c r="Y54" s="14"/>
      <c r="Z54" s="14"/>
      <c r="AA54" s="14"/>
    </row>
    <row r="55" spans="1:27" ht="148.5" customHeight="1" thickBot="1">
      <c r="A55" s="322"/>
      <c r="B55" s="113" t="s">
        <v>721</v>
      </c>
      <c r="C55" s="115" t="s">
        <v>592</v>
      </c>
      <c r="D55" s="114">
        <v>41548</v>
      </c>
      <c r="E55" s="114">
        <v>42339</v>
      </c>
      <c r="F55" s="115" t="s">
        <v>171</v>
      </c>
      <c r="G55" s="115" t="s">
        <v>591</v>
      </c>
      <c r="H55" s="172">
        <v>200000</v>
      </c>
      <c r="I55" s="15"/>
      <c r="J55" s="15"/>
      <c r="K55" s="15"/>
      <c r="L55" s="15"/>
      <c r="M55" s="23" t="s">
        <v>70</v>
      </c>
      <c r="N55" s="28"/>
      <c r="O55" s="186" t="s">
        <v>820</v>
      </c>
      <c r="P55" s="14"/>
      <c r="Q55" s="14"/>
      <c r="R55" s="216" t="s">
        <v>171</v>
      </c>
      <c r="S55" s="14"/>
      <c r="T55" s="286" t="s">
        <v>805</v>
      </c>
      <c r="U55" s="14"/>
      <c r="V55" s="14"/>
      <c r="W55" s="14"/>
      <c r="X55" s="14"/>
      <c r="Y55" s="14"/>
      <c r="Z55" s="264"/>
      <c r="AA55" s="186" t="s">
        <v>772</v>
      </c>
    </row>
    <row r="56" spans="1:27" ht="15.75" thickTop="1"/>
    <row r="60" spans="1:27" ht="15.75" thickBot="1"/>
    <row r="61" spans="1:27" ht="43.5" customHeight="1" thickTop="1" thickBot="1">
      <c r="A61" s="88" t="s">
        <v>58</v>
      </c>
      <c r="B61" s="56">
        <v>1</v>
      </c>
    </row>
    <row r="62" spans="1:27" ht="15.75" thickTop="1"/>
    <row r="64" spans="1:27" ht="15.75" thickBot="1"/>
    <row r="65" spans="1:8" ht="17.25" thickTop="1" thickBot="1">
      <c r="A65" s="88" t="s">
        <v>62</v>
      </c>
      <c r="B65" s="88" t="s">
        <v>61</v>
      </c>
      <c r="C65" s="89" t="s">
        <v>5</v>
      </c>
      <c r="D65" s="89" t="s">
        <v>9</v>
      </c>
      <c r="E65" s="89" t="s">
        <v>10</v>
      </c>
      <c r="F65" s="89" t="s">
        <v>7</v>
      </c>
      <c r="G65" s="89" t="s">
        <v>6</v>
      </c>
      <c r="H65" s="89" t="s">
        <v>8</v>
      </c>
    </row>
    <row r="66" spans="1:8" ht="138" customHeight="1" thickTop="1">
      <c r="A66" s="335" t="s">
        <v>722</v>
      </c>
      <c r="B66" s="124" t="s">
        <v>797</v>
      </c>
      <c r="C66" s="280" t="s">
        <v>794</v>
      </c>
      <c r="D66" s="281">
        <v>41913</v>
      </c>
      <c r="E66" s="281">
        <v>42339</v>
      </c>
      <c r="F66" s="282" t="s">
        <v>795</v>
      </c>
      <c r="G66" s="121" t="s">
        <v>773</v>
      </c>
      <c r="H66" s="121" t="s">
        <v>485</v>
      </c>
    </row>
    <row r="67" spans="1:8">
      <c r="A67" s="336"/>
      <c r="B67" s="55"/>
      <c r="C67" s="55"/>
      <c r="D67" s="55"/>
      <c r="E67" s="55"/>
      <c r="F67" s="55"/>
      <c r="G67" s="55"/>
      <c r="H67" s="55"/>
    </row>
    <row r="68" spans="1:8">
      <c r="A68" s="336"/>
      <c r="B68" s="55"/>
      <c r="C68" s="55"/>
      <c r="D68" s="55"/>
      <c r="E68" s="55"/>
      <c r="F68" s="55"/>
      <c r="G68" s="55"/>
      <c r="H68" s="55"/>
    </row>
    <row r="69" spans="1:8">
      <c r="A69" s="336"/>
      <c r="B69" s="55"/>
      <c r="C69" s="55"/>
      <c r="D69" s="55"/>
      <c r="E69" s="55"/>
      <c r="F69" s="55"/>
      <c r="G69" s="55"/>
      <c r="H69" s="55"/>
    </row>
    <row r="70" spans="1:8">
      <c r="A70" s="336"/>
      <c r="B70" s="55"/>
      <c r="C70" s="55"/>
      <c r="D70" s="55"/>
      <c r="E70" s="55"/>
      <c r="F70" s="55"/>
      <c r="G70" s="55"/>
      <c r="H70" s="55"/>
    </row>
    <row r="71" spans="1:8">
      <c r="A71" s="336"/>
      <c r="B71" s="55"/>
      <c r="C71" s="55"/>
      <c r="D71" s="55"/>
      <c r="E71" s="55"/>
      <c r="F71" s="55"/>
      <c r="G71" s="55"/>
      <c r="H71" s="55"/>
    </row>
    <row r="72" spans="1:8">
      <c r="A72" s="336"/>
      <c r="B72" s="55"/>
      <c r="C72" s="55"/>
      <c r="D72" s="55"/>
      <c r="E72" s="55"/>
      <c r="F72" s="55"/>
      <c r="G72" s="55"/>
      <c r="H72" s="55"/>
    </row>
    <row r="73" spans="1:8">
      <c r="A73" s="336"/>
      <c r="B73" s="55"/>
      <c r="C73" s="55"/>
      <c r="D73" s="55"/>
      <c r="E73" s="55"/>
      <c r="F73" s="55"/>
      <c r="G73" s="55"/>
      <c r="H73" s="55"/>
    </row>
    <row r="74" spans="1:8">
      <c r="A74" s="336"/>
      <c r="B74" s="55"/>
      <c r="C74" s="55"/>
      <c r="D74" s="55"/>
      <c r="E74" s="55"/>
      <c r="F74" s="55"/>
      <c r="G74" s="55"/>
      <c r="H74" s="55"/>
    </row>
    <row r="75" spans="1:8">
      <c r="A75" s="337"/>
      <c r="B75" s="55"/>
      <c r="C75" s="55"/>
      <c r="D75" s="55"/>
      <c r="E75" s="55"/>
      <c r="F75" s="55"/>
      <c r="G75" s="55"/>
      <c r="H75" s="55"/>
    </row>
    <row r="76" spans="1:8" ht="15.75" thickBot="1"/>
    <row r="77" spans="1:8" ht="17.25" thickTop="1" thickBot="1">
      <c r="A77" s="88" t="s">
        <v>62</v>
      </c>
      <c r="B77" s="88" t="s">
        <v>61</v>
      </c>
      <c r="C77" s="88" t="s">
        <v>5</v>
      </c>
      <c r="D77" s="88" t="s">
        <v>9</v>
      </c>
      <c r="E77" s="88" t="s">
        <v>10</v>
      </c>
      <c r="F77" s="88" t="s">
        <v>7</v>
      </c>
      <c r="G77" s="88" t="s">
        <v>6</v>
      </c>
      <c r="H77" s="88" t="s">
        <v>8</v>
      </c>
    </row>
    <row r="78" spans="1:8" ht="15.75" thickTop="1">
      <c r="A78" s="75" t="s">
        <v>59</v>
      </c>
      <c r="B78" s="55" t="s">
        <v>60</v>
      </c>
      <c r="C78" s="55"/>
      <c r="D78" s="55"/>
      <c r="E78" s="55"/>
      <c r="F78" s="55"/>
      <c r="G78" s="55"/>
      <c r="H78" s="55"/>
    </row>
    <row r="79" spans="1:8">
      <c r="A79" s="72"/>
      <c r="B79" s="55"/>
      <c r="C79" s="55"/>
      <c r="D79" s="55"/>
      <c r="E79" s="55"/>
      <c r="F79" s="55"/>
      <c r="G79" s="55"/>
      <c r="H79" s="55"/>
    </row>
    <row r="80" spans="1:8">
      <c r="A80" s="72"/>
      <c r="B80" s="55"/>
      <c r="C80" s="55"/>
      <c r="D80" s="55"/>
      <c r="E80" s="55"/>
      <c r="F80" s="55"/>
      <c r="G80" s="55"/>
      <c r="H80" s="55"/>
    </row>
    <row r="81" spans="1:8">
      <c r="A81" s="72"/>
      <c r="B81" s="55"/>
      <c r="C81" s="55"/>
      <c r="D81" s="55"/>
      <c r="E81" s="55"/>
      <c r="F81" s="55"/>
      <c r="G81" s="55"/>
      <c r="H81" s="55"/>
    </row>
    <row r="82" spans="1:8">
      <c r="A82" s="72"/>
      <c r="B82" s="55"/>
      <c r="C82" s="55"/>
      <c r="D82" s="55"/>
      <c r="E82" s="55"/>
      <c r="F82" s="55"/>
      <c r="G82" s="55"/>
      <c r="H82" s="55"/>
    </row>
    <row r="83" spans="1:8">
      <c r="A83" s="72"/>
      <c r="B83" s="55"/>
      <c r="C83" s="55"/>
      <c r="D83" s="55"/>
      <c r="E83" s="55"/>
      <c r="F83" s="55"/>
      <c r="G83" s="55"/>
      <c r="H83" s="55"/>
    </row>
    <row r="84" spans="1:8">
      <c r="A84" s="72"/>
      <c r="B84" s="55"/>
      <c r="C84" s="55"/>
      <c r="D84" s="55"/>
      <c r="E84" s="55"/>
      <c r="F84" s="55"/>
      <c r="G84" s="55"/>
      <c r="H84" s="55"/>
    </row>
    <row r="85" spans="1:8">
      <c r="A85" s="72"/>
      <c r="B85" s="55"/>
      <c r="C85" s="55"/>
      <c r="D85" s="55"/>
      <c r="E85" s="55"/>
      <c r="F85" s="55"/>
      <c r="G85" s="55"/>
      <c r="H85" s="55"/>
    </row>
    <row r="86" spans="1:8">
      <c r="A86" s="72"/>
      <c r="B86" s="55"/>
      <c r="C86" s="55"/>
      <c r="D86" s="55"/>
      <c r="E86" s="55"/>
      <c r="F86" s="55"/>
      <c r="G86" s="55"/>
      <c r="H86" s="55"/>
    </row>
    <row r="87" spans="1:8">
      <c r="A87" s="73"/>
      <c r="B87" s="55"/>
      <c r="C87" s="55"/>
      <c r="D87" s="55"/>
      <c r="E87" s="55"/>
      <c r="F87" s="55"/>
      <c r="G87" s="55"/>
      <c r="H87" s="55"/>
    </row>
    <row r="88" spans="1:8" ht="15.75" thickBot="1"/>
    <row r="89" spans="1:8" ht="17.25" thickTop="1" thickBot="1">
      <c r="A89" s="88" t="s">
        <v>62</v>
      </c>
      <c r="B89" s="88" t="s">
        <v>61</v>
      </c>
      <c r="C89" s="88" t="s">
        <v>5</v>
      </c>
      <c r="D89" s="88" t="s">
        <v>9</v>
      </c>
      <c r="E89" s="88" t="s">
        <v>10</v>
      </c>
      <c r="F89" s="88" t="s">
        <v>7</v>
      </c>
      <c r="G89" s="88" t="s">
        <v>6</v>
      </c>
      <c r="H89" s="88" t="s">
        <v>8</v>
      </c>
    </row>
    <row r="90" spans="1:8" ht="15.75" thickTop="1">
      <c r="A90" s="75" t="s">
        <v>59</v>
      </c>
      <c r="B90" s="55"/>
      <c r="C90" s="55"/>
      <c r="D90" s="55"/>
      <c r="E90" s="55"/>
      <c r="F90" s="55"/>
      <c r="G90" s="55"/>
      <c r="H90" s="55"/>
    </row>
    <row r="91" spans="1:8">
      <c r="A91" s="72"/>
      <c r="B91" s="55"/>
      <c r="C91" s="55"/>
      <c r="D91" s="55"/>
      <c r="E91" s="55"/>
      <c r="F91" s="55"/>
      <c r="G91" s="55"/>
      <c r="H91" s="55"/>
    </row>
    <row r="92" spans="1:8">
      <c r="A92" s="72"/>
      <c r="B92" s="55"/>
      <c r="C92" s="55"/>
      <c r="D92" s="55"/>
      <c r="E92" s="55"/>
      <c r="F92" s="55"/>
      <c r="G92" s="55"/>
      <c r="H92" s="55"/>
    </row>
    <row r="93" spans="1:8">
      <c r="A93" s="72"/>
      <c r="B93" s="55"/>
      <c r="C93" s="55"/>
      <c r="D93" s="55"/>
      <c r="E93" s="55"/>
      <c r="F93" s="55"/>
      <c r="G93" s="55"/>
      <c r="H93" s="55"/>
    </row>
    <row r="94" spans="1:8">
      <c r="A94" s="72"/>
      <c r="B94" s="55"/>
      <c r="C94" s="55"/>
      <c r="D94" s="55"/>
      <c r="E94" s="55"/>
      <c r="F94" s="55"/>
      <c r="G94" s="55"/>
      <c r="H94" s="55"/>
    </row>
    <row r="95" spans="1:8">
      <c r="A95" s="72"/>
      <c r="B95" s="55"/>
      <c r="C95" s="55"/>
      <c r="D95" s="55"/>
      <c r="E95" s="55"/>
      <c r="F95" s="55"/>
      <c r="G95" s="55"/>
      <c r="H95" s="55"/>
    </row>
    <row r="96" spans="1:8">
      <c r="A96" s="72"/>
      <c r="B96" s="55"/>
      <c r="C96" s="55"/>
      <c r="D96" s="55"/>
      <c r="E96" s="55"/>
      <c r="F96" s="55"/>
      <c r="G96" s="55"/>
      <c r="H96" s="55"/>
    </row>
    <row r="97" spans="1:8">
      <c r="A97" s="72"/>
      <c r="B97" s="55"/>
      <c r="C97" s="55"/>
      <c r="D97" s="55"/>
      <c r="E97" s="55"/>
      <c r="F97" s="55"/>
      <c r="G97" s="55"/>
      <c r="H97" s="55"/>
    </row>
    <row r="98" spans="1:8">
      <c r="A98" s="72"/>
      <c r="B98" s="55"/>
      <c r="C98" s="55"/>
      <c r="D98" s="55"/>
      <c r="E98" s="55"/>
      <c r="F98" s="55"/>
      <c r="G98" s="55"/>
      <c r="H98" s="55"/>
    </row>
    <row r="99" spans="1:8">
      <c r="A99" s="73"/>
      <c r="B99" s="55"/>
      <c r="C99" s="55"/>
      <c r="D99" s="55"/>
      <c r="E99" s="55"/>
      <c r="F99" s="55"/>
      <c r="G99" s="55"/>
      <c r="H99" s="55"/>
    </row>
    <row r="100" spans="1:8" ht="15.75" thickBot="1"/>
    <row r="101" spans="1:8" ht="17.25" thickTop="1" thickBot="1">
      <c r="A101" s="88" t="s">
        <v>62</v>
      </c>
      <c r="B101" s="88" t="s">
        <v>61</v>
      </c>
      <c r="C101" s="88" t="s">
        <v>5</v>
      </c>
      <c r="D101" s="88" t="s">
        <v>9</v>
      </c>
      <c r="E101" s="88" t="s">
        <v>10</v>
      </c>
      <c r="F101" s="88" t="s">
        <v>7</v>
      </c>
      <c r="G101" s="88" t="s">
        <v>6</v>
      </c>
      <c r="H101" s="88" t="s">
        <v>8</v>
      </c>
    </row>
    <row r="102" spans="1:8" ht="15.75" thickTop="1">
      <c r="A102" s="75" t="s">
        <v>59</v>
      </c>
      <c r="B102" s="55"/>
      <c r="C102" s="55"/>
      <c r="D102" s="55"/>
      <c r="E102" s="55"/>
      <c r="F102" s="55"/>
      <c r="G102" s="55"/>
      <c r="H102" s="55"/>
    </row>
    <row r="103" spans="1:8">
      <c r="A103" s="72"/>
      <c r="B103" s="55"/>
      <c r="C103" s="55"/>
      <c r="D103" s="55"/>
      <c r="E103" s="55"/>
      <c r="F103" s="55"/>
      <c r="G103" s="55"/>
      <c r="H103" s="55"/>
    </row>
    <row r="104" spans="1:8">
      <c r="A104" s="72"/>
      <c r="B104" s="55"/>
      <c r="C104" s="55"/>
      <c r="D104" s="55"/>
      <c r="E104" s="55"/>
      <c r="F104" s="55"/>
      <c r="G104" s="55"/>
      <c r="H104" s="55"/>
    </row>
    <row r="105" spans="1:8">
      <c r="A105" s="72"/>
      <c r="B105" s="55"/>
      <c r="C105" s="55"/>
      <c r="D105" s="55"/>
      <c r="E105" s="55"/>
      <c r="F105" s="55"/>
      <c r="G105" s="55"/>
      <c r="H105" s="55"/>
    </row>
    <row r="106" spans="1:8">
      <c r="A106" s="72"/>
      <c r="B106" s="55"/>
      <c r="C106" s="55"/>
      <c r="D106" s="55"/>
      <c r="E106" s="55"/>
      <c r="F106" s="55"/>
      <c r="G106" s="55"/>
      <c r="H106" s="55"/>
    </row>
    <row r="107" spans="1:8">
      <c r="A107" s="72"/>
      <c r="B107" s="55"/>
      <c r="C107" s="55"/>
      <c r="D107" s="55"/>
      <c r="E107" s="55"/>
      <c r="F107" s="55"/>
      <c r="G107" s="55"/>
      <c r="H107" s="55"/>
    </row>
    <row r="108" spans="1:8">
      <c r="A108" s="72"/>
      <c r="B108" s="55"/>
      <c r="C108" s="55"/>
      <c r="D108" s="55"/>
      <c r="E108" s="55"/>
      <c r="F108" s="55"/>
      <c r="G108" s="55"/>
      <c r="H108" s="55"/>
    </row>
    <row r="109" spans="1:8">
      <c r="A109" s="72"/>
      <c r="B109" s="55"/>
      <c r="C109" s="55"/>
      <c r="D109" s="55"/>
      <c r="E109" s="55"/>
      <c r="F109" s="55"/>
      <c r="G109" s="55"/>
      <c r="H109" s="55"/>
    </row>
    <row r="110" spans="1:8">
      <c r="A110" s="72"/>
      <c r="B110" s="55"/>
      <c r="C110" s="55"/>
      <c r="D110" s="55"/>
      <c r="E110" s="55"/>
      <c r="F110" s="55"/>
      <c r="G110" s="55"/>
      <c r="H110" s="55"/>
    </row>
    <row r="111" spans="1:8">
      <c r="A111" s="73"/>
      <c r="B111" s="55"/>
      <c r="C111" s="55"/>
      <c r="D111" s="55"/>
      <c r="E111" s="55"/>
      <c r="F111" s="55"/>
      <c r="G111" s="55"/>
      <c r="H111" s="55"/>
    </row>
  </sheetData>
  <sheetProtection password="ECFE" sheet="1" objects="1" scenarios="1"/>
  <mergeCells count="8">
    <mergeCell ref="D5:I5"/>
    <mergeCell ref="T9:AA9"/>
    <mergeCell ref="A66:A75"/>
    <mergeCell ref="A11:A29"/>
    <mergeCell ref="A30:A38"/>
    <mergeCell ref="A39:A47"/>
    <mergeCell ref="A48:A55"/>
    <mergeCell ref="I9:R9"/>
  </mergeCells>
  <conditionalFormatting sqref="AF7:AF8">
    <cfRule type="cellIs" dxfId="57" priority="285" stopIfTrue="1" operator="equal">
      <formula>$AF$7</formula>
    </cfRule>
  </conditionalFormatting>
  <conditionalFormatting sqref="I22:I55 I11:I20">
    <cfRule type="cellIs" dxfId="56" priority="20" stopIfTrue="1" operator="equal">
      <formula>"x"</formula>
    </cfRule>
  </conditionalFormatting>
  <conditionalFormatting sqref="J11:J18 J20 J22:J39 J41:J45 J47:J53 J55">
    <cfRule type="cellIs" dxfId="55" priority="19" operator="equal">
      <formula>"x"</formula>
    </cfRule>
  </conditionalFormatting>
  <conditionalFormatting sqref="K11:K15 K18 K20:K21 K23:K34 K36:K39 K41:K45 K47 K49:K55">
    <cfRule type="cellIs" dxfId="54" priority="18" operator="equal">
      <formula>"x"</formula>
    </cfRule>
  </conditionalFormatting>
  <conditionalFormatting sqref="L11:L13 L16 L18:L19 L21 L23:L34 L36:L44 L46:L54">
    <cfRule type="cellIs" dxfId="53" priority="17" stopIfTrue="1" operator="equal">
      <formula>"x"</formula>
    </cfRule>
  </conditionalFormatting>
  <conditionalFormatting sqref="M11:M36 M38:M54">
    <cfRule type="cellIs" dxfId="52" priority="16" operator="equal">
      <formula>"x"</formula>
    </cfRule>
  </conditionalFormatting>
  <conditionalFormatting sqref="N11:N31 N33:N55">
    <cfRule type="cellIs" dxfId="51" priority="14" stopIfTrue="1" operator="equal">
      <formula>$AF$8</formula>
    </cfRule>
    <cfRule type="cellIs" dxfId="50" priority="15" stopIfTrue="1" operator="equal">
      <formula>$AF$7</formula>
    </cfRule>
  </conditionalFormatting>
  <conditionalFormatting sqref="L14">
    <cfRule type="cellIs" dxfId="49" priority="13" stopIfTrue="1" operator="equal">
      <formula>"x"</formula>
    </cfRule>
  </conditionalFormatting>
  <conditionalFormatting sqref="K17">
    <cfRule type="cellIs" dxfId="48" priority="12" operator="equal">
      <formula>"x"</formula>
    </cfRule>
  </conditionalFormatting>
  <conditionalFormatting sqref="J19">
    <cfRule type="cellIs" dxfId="47" priority="11" stopIfTrue="1" operator="equal">
      <formula>"x"</formula>
    </cfRule>
  </conditionalFormatting>
  <conditionalFormatting sqref="I21">
    <cfRule type="cellIs" dxfId="46" priority="10" stopIfTrue="1" operator="equal">
      <formula>"x"</formula>
    </cfRule>
  </conditionalFormatting>
  <conditionalFormatting sqref="L22">
    <cfRule type="cellIs" dxfId="45" priority="9" operator="equal">
      <formula>"x"</formula>
    </cfRule>
  </conditionalFormatting>
  <conditionalFormatting sqref="L35">
    <cfRule type="cellIs" dxfId="44" priority="8" operator="equal">
      <formula>"x"</formula>
    </cfRule>
  </conditionalFormatting>
  <conditionalFormatting sqref="K35">
    <cfRule type="cellIs" dxfId="43" priority="7" operator="equal">
      <formula>"x"</formula>
    </cfRule>
  </conditionalFormatting>
  <conditionalFormatting sqref="M37">
    <cfRule type="cellIs" dxfId="42" priority="6" stopIfTrue="1" operator="equal">
      <formula>"x"</formula>
    </cfRule>
  </conditionalFormatting>
  <conditionalFormatting sqref="J40">
    <cfRule type="cellIs" dxfId="41" priority="5" operator="equal">
      <formula>"x"</formula>
    </cfRule>
  </conditionalFormatting>
  <conditionalFormatting sqref="J46">
    <cfRule type="cellIs" dxfId="40" priority="4" operator="equal">
      <formula>"x"</formula>
    </cfRule>
  </conditionalFormatting>
  <conditionalFormatting sqref="K48">
    <cfRule type="cellIs" dxfId="39" priority="3" operator="equal">
      <formula>"x"</formula>
    </cfRule>
  </conditionalFormatting>
  <conditionalFormatting sqref="J54">
    <cfRule type="cellIs" dxfId="38" priority="2" operator="equal">
      <formula>"x"</formula>
    </cfRule>
  </conditionalFormatting>
  <conditionalFormatting sqref="L55">
    <cfRule type="cellIs" dxfId="37" priority="1" operator="equal">
      <formula>"x"</formula>
    </cfRule>
  </conditionalFormatting>
  <dataValidations count="1">
    <dataValidation type="list" allowBlank="1" showInputMessage="1" showErrorMessage="1" sqref="N11:N55">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8.xml><?xml version="1.0" encoding="utf-8"?>
<worksheet xmlns="http://schemas.openxmlformats.org/spreadsheetml/2006/main" xmlns:r="http://schemas.openxmlformats.org/officeDocument/2006/relationships">
  <sheetPr codeName="Plan8"/>
  <dimension ref="A1:S34"/>
  <sheetViews>
    <sheetView showGridLines="0" topLeftCell="A7" zoomScale="80" zoomScaleNormal="80" zoomScalePageLayoutView="70" workbookViewId="0">
      <selection activeCell="E20" sqref="E20"/>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6"/>
      <c r="I1" s="16"/>
      <c r="J1" s="16"/>
      <c r="K1" s="16"/>
      <c r="L1" s="16"/>
      <c r="M1" s="16"/>
    </row>
    <row r="2" spans="1:19" s="4" customFormat="1" ht="4.1500000000000004" customHeight="1">
      <c r="H2" s="17"/>
      <c r="I2" s="17"/>
      <c r="J2" s="17"/>
      <c r="K2" s="17"/>
      <c r="L2" s="17"/>
      <c r="M2" s="17"/>
    </row>
    <row r="3" spans="1:19" s="5" customFormat="1" ht="15.75" thickBot="1">
      <c r="A3" s="313" t="str">
        <f>'Monitoria Anual 1'!A3</f>
        <v>PLANO DE AÇÃO NACIONAL PARA A CONSERVAÇÃO DO SOLDADINHO-DO-ARARIPE</v>
      </c>
      <c r="B3" s="313"/>
      <c r="C3" s="313"/>
      <c r="D3" s="313"/>
      <c r="E3" s="313"/>
      <c r="F3" s="313"/>
      <c r="G3" s="313"/>
      <c r="H3" s="313"/>
      <c r="I3" s="313"/>
      <c r="J3" s="313"/>
      <c r="K3" s="313"/>
      <c r="L3" s="313"/>
      <c r="M3" s="313"/>
      <c r="N3" s="313"/>
      <c r="O3" s="313"/>
      <c r="P3" s="313"/>
    </row>
    <row r="4" spans="1:19" s="1" customFormat="1" ht="15.75" thickTop="1">
      <c r="H4" s="18"/>
      <c r="I4" s="18"/>
      <c r="J4" s="18"/>
      <c r="K4" s="18"/>
      <c r="L4" s="18"/>
      <c r="M4" s="18"/>
    </row>
    <row r="5" spans="1:19" s="6" customFormat="1" ht="36" customHeight="1" thickBot="1">
      <c r="A5" s="7" t="s">
        <v>1</v>
      </c>
      <c r="B5" s="7"/>
      <c r="C5" s="330" t="s">
        <v>448</v>
      </c>
      <c r="D5" s="330"/>
      <c r="E5" s="330"/>
      <c r="F5" s="330"/>
      <c r="G5" s="330"/>
      <c r="H5" s="330"/>
      <c r="I5" s="330"/>
      <c r="J5" s="330"/>
      <c r="K5" s="330"/>
      <c r="L5" s="330"/>
      <c r="M5" s="330"/>
      <c r="N5" s="330"/>
      <c r="O5" s="330"/>
      <c r="P5" s="338"/>
    </row>
    <row r="6" spans="1:19" s="1" customFormat="1" ht="15.75" thickTop="1">
      <c r="H6" s="18"/>
      <c r="I6" s="18"/>
      <c r="J6" s="18"/>
      <c r="K6" s="18"/>
      <c r="L6" s="18"/>
      <c r="M6" s="18"/>
    </row>
    <row r="7" spans="1:19" s="1" customFormat="1" ht="15.75" thickBot="1">
      <c r="A7" s="7" t="s">
        <v>2</v>
      </c>
      <c r="B7" s="7"/>
      <c r="C7" s="289">
        <v>41890</v>
      </c>
      <c r="D7" s="9"/>
      <c r="E7" s="10"/>
      <c r="F7" s="10"/>
      <c r="G7" s="11"/>
      <c r="H7" s="18"/>
      <c r="I7" s="18"/>
      <c r="J7" s="18"/>
      <c r="K7" s="18"/>
      <c r="L7" s="18"/>
      <c r="M7" s="18"/>
    </row>
    <row r="8" spans="1:19" ht="15.75" thickTop="1"/>
    <row r="9" spans="1:19" ht="18.75">
      <c r="A9" s="52" t="s">
        <v>32</v>
      </c>
      <c r="B9" s="52"/>
      <c r="C9" s="52"/>
      <c r="D9" s="52"/>
      <c r="E9" s="52"/>
      <c r="F9" s="52"/>
      <c r="G9" s="52"/>
      <c r="H9" s="52"/>
      <c r="I9" s="52"/>
      <c r="J9" s="52"/>
      <c r="K9" s="52"/>
      <c r="L9" s="52"/>
      <c r="M9" s="52"/>
      <c r="N9" s="52"/>
      <c r="O9" s="52"/>
      <c r="P9" s="52"/>
      <c r="Q9" s="52"/>
      <c r="R9" s="52"/>
      <c r="S9" s="52"/>
    </row>
    <row r="11" spans="1:19">
      <c r="B11" s="29" t="s">
        <v>43</v>
      </c>
      <c r="C11" s="30"/>
      <c r="D11" s="30"/>
    </row>
    <row r="12" spans="1:19" ht="15.75" thickBot="1">
      <c r="E12" s="317" t="s">
        <v>82</v>
      </c>
      <c r="F12" s="318"/>
    </row>
    <row r="13" spans="1:19" ht="59.25" customHeight="1" thickTop="1" thickBot="1">
      <c r="B13" s="311" t="s">
        <v>34</v>
      </c>
      <c r="C13" s="312"/>
      <c r="D13" s="332"/>
      <c r="E13" s="315" t="s">
        <v>81</v>
      </c>
      <c r="F13" s="316"/>
    </row>
    <row r="14" spans="1:19" s="78" customFormat="1" ht="31.9" customHeight="1" thickTop="1" thickBot="1">
      <c r="B14" s="79" t="s">
        <v>40</v>
      </c>
      <c r="C14" s="81" t="s">
        <v>79</v>
      </c>
      <c r="D14" s="80" t="s">
        <v>41</v>
      </c>
      <c r="E14" s="81" t="s">
        <v>72</v>
      </c>
      <c r="F14" s="80" t="s">
        <v>41</v>
      </c>
    </row>
    <row r="15" spans="1:19" ht="16.5" thickTop="1">
      <c r="B15" s="53" t="s">
        <v>35</v>
      </c>
      <c r="C15" s="90"/>
      <c r="D15" s="91"/>
      <c r="E15" s="90">
        <f>COUNTA('Monitoria Anual 3'!N11:N55)</f>
        <v>1</v>
      </c>
      <c r="F15" s="91"/>
    </row>
    <row r="16" spans="1:19" ht="15.75">
      <c r="B16" s="38" t="s">
        <v>47</v>
      </c>
      <c r="C16" s="92">
        <f>COUNTA('Monitoria Anual 3'!I11:I55)</f>
        <v>0</v>
      </c>
      <c r="D16" s="93">
        <f>C16/C22</f>
        <v>0</v>
      </c>
      <c r="E16" s="92">
        <f>C16-0</f>
        <v>0</v>
      </c>
      <c r="F16" s="93">
        <f>E16/$E$22</f>
        <v>0</v>
      </c>
    </row>
    <row r="17" spans="2:17" ht="15.75">
      <c r="B17" s="31" t="s">
        <v>36</v>
      </c>
      <c r="C17" s="94">
        <f>COUNTA('Monitoria Anual 3'!J11:J55)</f>
        <v>3</v>
      </c>
      <c r="D17" s="95">
        <f>C17/C22</f>
        <v>6.6666666666666666E-2</v>
      </c>
      <c r="E17" s="94">
        <f>C17-0</f>
        <v>3</v>
      </c>
      <c r="F17" s="93">
        <f>E17/$E$22</f>
        <v>6.6666666666666666E-2</v>
      </c>
    </row>
    <row r="18" spans="2:17" ht="15.75">
      <c r="B18" s="32" t="s">
        <v>37</v>
      </c>
      <c r="C18" s="94">
        <f>COUNTA('Monitoria Anual 3'!K11:K55)</f>
        <v>9</v>
      </c>
      <c r="D18" s="95">
        <f>C18/C22</f>
        <v>0.2</v>
      </c>
      <c r="E18" s="94">
        <f>C18-0</f>
        <v>9</v>
      </c>
      <c r="F18" s="93">
        <f t="shared" ref="F18:F21" si="0">E18/$E$22</f>
        <v>0.2</v>
      </c>
    </row>
    <row r="19" spans="2:17" ht="15.75">
      <c r="B19" s="33" t="s">
        <v>38</v>
      </c>
      <c r="C19" s="94">
        <f>COUNTA('Monitoria Anual 3'!L11:L55)</f>
        <v>25</v>
      </c>
      <c r="D19" s="95">
        <f>C19/C22</f>
        <v>0.55555555555555558</v>
      </c>
      <c r="E19" s="94">
        <f>C19-1</f>
        <v>24</v>
      </c>
      <c r="F19" s="93">
        <f t="shared" si="0"/>
        <v>0.53333333333333333</v>
      </c>
    </row>
    <row r="20" spans="2:17" ht="16.5" thickBot="1">
      <c r="B20" s="34" t="s">
        <v>39</v>
      </c>
      <c r="C20" s="94">
        <f>COUNTA('Monitoria Anual 3'!M11:M55)</f>
        <v>8</v>
      </c>
      <c r="D20" s="95">
        <f>C20/C22</f>
        <v>0.17777777777777778</v>
      </c>
      <c r="E20" s="94">
        <f>C20-0</f>
        <v>8</v>
      </c>
      <c r="F20" s="93">
        <f t="shared" si="0"/>
        <v>0.17777777777777778</v>
      </c>
    </row>
    <row r="21" spans="2:17" ht="17.25" thickTop="1" thickBot="1">
      <c r="B21" s="87" t="s">
        <v>63</v>
      </c>
      <c r="C21" s="94"/>
      <c r="D21" s="95"/>
      <c r="E21" s="94">
        <f>'Monitoria Anual 3'!B61</f>
        <v>1</v>
      </c>
      <c r="F21" s="93">
        <f t="shared" si="0"/>
        <v>2.2222222222222223E-2</v>
      </c>
    </row>
    <row r="22" spans="2:17" ht="16.5" thickTop="1" thickBot="1">
      <c r="B22" s="97" t="s">
        <v>42</v>
      </c>
      <c r="C22" s="98">
        <v>45</v>
      </c>
      <c r="D22" s="99">
        <f>SUM(D15:D21)</f>
        <v>1</v>
      </c>
      <c r="E22" s="98">
        <f>SUM(E16:E21)</f>
        <v>45</v>
      </c>
      <c r="F22" s="96">
        <f>SUM(F16:F21)</f>
        <v>1</v>
      </c>
    </row>
    <row r="23" spans="2:17" ht="16.5" thickTop="1" thickBot="1">
      <c r="B23" s="314" t="s">
        <v>78</v>
      </c>
      <c r="C23" s="314"/>
      <c r="D23" s="314"/>
      <c r="E23" s="102">
        <f>COUNTIF('Monitoria Anual 3'!N11:N55,'Monitoria Anual 3'!AF7)</f>
        <v>0</v>
      </c>
      <c r="F23" s="100"/>
    </row>
    <row r="24" spans="2:17" ht="16.5" thickTop="1" thickBot="1">
      <c r="B24" s="314" t="s">
        <v>77</v>
      </c>
      <c r="C24" s="314"/>
      <c r="D24" s="314"/>
      <c r="E24" s="102">
        <f>COUNTIF('Monitoria Anual 3'!N11:N55,'Monitoria Anual 3'!AF8)</f>
        <v>1</v>
      </c>
      <c r="F24" s="101"/>
    </row>
    <row r="25" spans="2:17" ht="15.75" thickTop="1"/>
    <row r="26" spans="2:17">
      <c r="B26" s="29" t="s">
        <v>44</v>
      </c>
      <c r="C26" s="30"/>
      <c r="D26" s="30"/>
    </row>
    <row r="27" spans="2:17" ht="3" customHeight="1"/>
    <row r="28" spans="2:17" ht="36" customHeight="1">
      <c r="B28" s="51" t="s">
        <v>33</v>
      </c>
      <c r="C28" s="37">
        <v>4</v>
      </c>
      <c r="O28" t="s">
        <v>75</v>
      </c>
      <c r="Q28" t="s">
        <v>76</v>
      </c>
    </row>
    <row r="29" spans="2:17" ht="6.6" customHeight="1" thickBot="1"/>
    <row r="30" spans="2:17" ht="16.5" thickTop="1" thickBot="1">
      <c r="B30" s="35" t="s">
        <v>45</v>
      </c>
      <c r="C30" s="85" t="s">
        <v>46</v>
      </c>
      <c r="D30" s="39"/>
      <c r="E30" s="40"/>
      <c r="F30" s="41"/>
      <c r="G30" s="42"/>
      <c r="H30" s="43"/>
      <c r="I30" s="44"/>
    </row>
    <row r="31" spans="2:17" ht="15.75" thickTop="1">
      <c r="B31" s="45" t="s">
        <v>48</v>
      </c>
      <c r="C31" s="47">
        <f>COUNTA('Monitoria Anual 3'!B11:B29)</f>
        <v>19</v>
      </c>
      <c r="D31" s="50">
        <f>COUNTA('Monitoria Anual 3'!N11:N29)</f>
        <v>0</v>
      </c>
      <c r="E31" s="50">
        <f>COUNTA('Monitoria Anual 3'!I11:I29)</f>
        <v>0</v>
      </c>
      <c r="F31" s="50">
        <f>COUNTA('Monitoria Anual 3'!J11:J29)</f>
        <v>3</v>
      </c>
      <c r="G31" s="50">
        <f>COUNTA('Monitoria Anual 3'!K11:K29)</f>
        <v>4</v>
      </c>
      <c r="H31" s="50">
        <f>COUNTA('Monitoria Anual 3'!L11:L29)</f>
        <v>7</v>
      </c>
      <c r="I31" s="50">
        <f>COUNTA('Monitoria Anual 3'!M11:M29)</f>
        <v>5</v>
      </c>
    </row>
    <row r="32" spans="2:17">
      <c r="B32" s="46" t="s">
        <v>49</v>
      </c>
      <c r="C32" s="48">
        <f>COUNTA('Monitoria Anual 3'!B30:B38)</f>
        <v>9</v>
      </c>
      <c r="D32" s="48">
        <f>COUNTA('Monitoria Anual 3'!N30:N38)</f>
        <v>1</v>
      </c>
      <c r="E32" s="48">
        <f>COUNTA('Monitoria Anual 3'!I30:I38)</f>
        <v>0</v>
      </c>
      <c r="F32" s="48">
        <f>COUNTA('Monitoria Anual 3'!J30:J38)</f>
        <v>0</v>
      </c>
      <c r="G32" s="48">
        <f>COUNTA('Monitoria Anual 3'!K30:K38)</f>
        <v>3</v>
      </c>
      <c r="H32" s="48">
        <f>COUNTA('Monitoria Anual 3'!L30:L38)</f>
        <v>5</v>
      </c>
      <c r="I32" s="48">
        <f>COUNTA('Monitoria Anual 3'!M30:M38)</f>
        <v>1</v>
      </c>
    </row>
    <row r="33" spans="2:9">
      <c r="B33" s="46" t="s">
        <v>50</v>
      </c>
      <c r="C33" s="48">
        <f>COUNTA('Monitoria Anual 3'!B39:B47)</f>
        <v>9</v>
      </c>
      <c r="D33" s="48">
        <f>COUNTA('Monitoria Anual 3'!N39:N47)</f>
        <v>0</v>
      </c>
      <c r="E33" s="48">
        <f>COUNTA('Monitoria Anual 3'!I39:I47)</f>
        <v>0</v>
      </c>
      <c r="F33" s="48">
        <f>COUNTA('Monitoria Anual 3'!J39:J47)</f>
        <v>0</v>
      </c>
      <c r="G33" s="48">
        <f>COUNTA('Monitoria Anual 3'!K39:K47)</f>
        <v>2</v>
      </c>
      <c r="H33" s="48">
        <f>COUNTA('Monitoria Anual 3'!L39:L47)</f>
        <v>6</v>
      </c>
      <c r="I33" s="48">
        <f>COUNTA('Monitoria Anual 3'!M39:M47)</f>
        <v>1</v>
      </c>
    </row>
    <row r="34" spans="2:9">
      <c r="B34" s="46" t="s">
        <v>51</v>
      </c>
      <c r="C34" s="48">
        <f>COUNTA('Monitoria Anual 3'!B48:B55)</f>
        <v>8</v>
      </c>
      <c r="D34" s="48">
        <f>COUNTA('Monitoria Anual 3'!N48:N55)</f>
        <v>0</v>
      </c>
      <c r="E34" s="48">
        <f>COUNTA('Monitoria Anual 3'!I48:I55)</f>
        <v>0</v>
      </c>
      <c r="F34" s="48">
        <f>COUNTA('Monitoria Anual 3'!J48:J55)</f>
        <v>0</v>
      </c>
      <c r="G34" s="48">
        <f>COUNTA('Monitoria Anual 3'!K48:K55)</f>
        <v>0</v>
      </c>
      <c r="H34" s="48">
        <f>COUNTA('Monitoria Anual 3'!L48:L55)</f>
        <v>7</v>
      </c>
      <c r="I34" s="48">
        <f>COUNTA('Monitoria Anual 3'!M48:M55)</f>
        <v>1</v>
      </c>
    </row>
  </sheetData>
  <sheetProtection password="ECFE" sheet="1" objects="1" scenarios="1"/>
  <mergeCells count="7">
    <mergeCell ref="A3:P3"/>
    <mergeCell ref="B13:D13"/>
    <mergeCell ref="B23:D23"/>
    <mergeCell ref="B24:D24"/>
    <mergeCell ref="E12:F12"/>
    <mergeCell ref="E13:F13"/>
    <mergeCell ref="C5:P5"/>
  </mergeCells>
  <conditionalFormatting sqref="D31:I34">
    <cfRule type="cellIs" dxfId="36" priority="10" stopIfTrue="1" operator="equal">
      <formula>0</formula>
    </cfRule>
  </conditionalFormatting>
  <conditionalFormatting sqref="F31">
    <cfRule type="cellIs" dxfId="35" priority="9" operator="equal">
      <formula>0</formula>
    </cfRule>
  </conditionalFormatting>
  <conditionalFormatting sqref="G31">
    <cfRule type="cellIs" dxfId="34" priority="8" operator="equal">
      <formula>0</formula>
    </cfRule>
  </conditionalFormatting>
  <conditionalFormatting sqref="H31">
    <cfRule type="cellIs" dxfId="33" priority="7" operator="equal">
      <formula>0</formula>
    </cfRule>
  </conditionalFormatting>
  <conditionalFormatting sqref="I31">
    <cfRule type="cellIs" dxfId="32" priority="6" operator="equal">
      <formula>0</formula>
    </cfRule>
  </conditionalFormatting>
  <conditionalFormatting sqref="D31:E31 E32:E34 F31:I34">
    <cfRule type="cellIs" dxfId="31" priority="5" stopIfTrue="1" operator="equal">
      <formula>0</formula>
    </cfRule>
  </conditionalFormatting>
  <conditionalFormatting sqref="F31">
    <cfRule type="cellIs" dxfId="30" priority="4" operator="equal">
      <formula>0</formula>
    </cfRule>
  </conditionalFormatting>
  <conditionalFormatting sqref="G31">
    <cfRule type="cellIs" dxfId="29" priority="3" operator="equal">
      <formula>0</formula>
    </cfRule>
  </conditionalFormatting>
  <conditionalFormatting sqref="H31">
    <cfRule type="cellIs" dxfId="28" priority="2" operator="equal">
      <formula>0</formula>
    </cfRule>
  </conditionalFormatting>
  <conditionalFormatting sqref="I31">
    <cfRule type="cellIs" dxfId="27" priority="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9.xml><?xml version="1.0" encoding="utf-8"?>
<worksheet xmlns="http://schemas.openxmlformats.org/spreadsheetml/2006/main" xmlns:r="http://schemas.openxmlformats.org/officeDocument/2006/relationships">
  <sheetPr codeName="Plan9"/>
  <dimension ref="A1:AF112"/>
  <sheetViews>
    <sheetView showGridLines="0" zoomScale="70" zoomScaleNormal="70" workbookViewId="0">
      <selection activeCell="C11" sqref="C11"/>
    </sheetView>
  </sheetViews>
  <sheetFormatPr defaultColWidth="8.85546875" defaultRowHeight="15"/>
  <cols>
    <col min="1" max="1" width="24" style="1" customWidth="1"/>
    <col min="2" max="2" width="30.42578125" style="1" customWidth="1"/>
    <col min="3" max="3" width="18.7109375" style="1" customWidth="1"/>
    <col min="4" max="4" width="19.42578125" style="1" customWidth="1"/>
    <col min="5" max="5" width="25.7109375" style="1" customWidth="1"/>
    <col min="6" max="6" width="22.5703125" style="1" customWidth="1"/>
    <col min="7" max="7" width="25.140625" style="1" customWidth="1"/>
    <col min="8" max="8" width="27.7109375" style="1" bestFit="1" customWidth="1"/>
    <col min="9" max="14" width="26.7109375" style="18"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I1" s="16"/>
      <c r="J1" s="16"/>
      <c r="K1" s="16"/>
      <c r="L1" s="16"/>
      <c r="M1" s="16"/>
      <c r="N1" s="16"/>
    </row>
    <row r="2" spans="1:32" s="4" customFormat="1" ht="4.1500000000000004" customHeight="1">
      <c r="I2" s="17"/>
      <c r="J2" s="17"/>
      <c r="K2" s="17"/>
      <c r="L2" s="17"/>
      <c r="M2" s="17"/>
      <c r="N2" s="17"/>
    </row>
    <row r="3" spans="1:32" s="5" customFormat="1" ht="15.75" thickBot="1">
      <c r="A3" s="86" t="s">
        <v>83</v>
      </c>
      <c r="B3" s="86"/>
      <c r="C3" s="86"/>
      <c r="D3" s="86"/>
      <c r="E3" s="86"/>
      <c r="F3" s="86"/>
      <c r="G3" s="86"/>
      <c r="H3" s="86"/>
      <c r="I3" s="86"/>
      <c r="J3" s="86"/>
      <c r="K3" s="86"/>
      <c r="L3" s="86"/>
      <c r="M3" s="86"/>
      <c r="O3" s="86"/>
      <c r="P3" s="86"/>
      <c r="Q3" s="86"/>
    </row>
    <row r="4" spans="1:32" ht="15.75" thickTop="1"/>
    <row r="5" spans="1:32" s="6" customFormat="1" ht="51" customHeight="1" thickBot="1">
      <c r="A5" s="7" t="s">
        <v>1</v>
      </c>
      <c r="B5" s="7"/>
      <c r="C5" s="8"/>
      <c r="D5" s="329" t="s">
        <v>448</v>
      </c>
      <c r="E5" s="330"/>
      <c r="F5" s="330"/>
      <c r="G5" s="12"/>
      <c r="H5" s="12"/>
      <c r="I5" s="330"/>
      <c r="J5" s="330"/>
      <c r="K5" s="330"/>
      <c r="L5" s="330"/>
      <c r="M5" s="338"/>
    </row>
    <row r="6" spans="1:32" ht="15.75" thickTop="1"/>
    <row r="7" spans="1:32" ht="15.75" thickBot="1">
      <c r="A7" s="7" t="s">
        <v>2</v>
      </c>
      <c r="B7" s="7"/>
      <c r="C7" s="8"/>
      <c r="D7" s="240">
        <v>42296</v>
      </c>
      <c r="E7" s="10"/>
      <c r="F7" s="10"/>
      <c r="G7" s="11"/>
      <c r="H7" s="18"/>
      <c r="I7" s="291"/>
      <c r="AF7" s="1" t="s">
        <v>73</v>
      </c>
    </row>
    <row r="8" spans="1:32" ht="15.75" thickTop="1">
      <c r="AF8" s="82" t="s">
        <v>74</v>
      </c>
    </row>
    <row r="9" spans="1:32" ht="16.5" thickBot="1">
      <c r="A9" s="69" t="s">
        <v>11</v>
      </c>
      <c r="B9" s="70"/>
      <c r="C9" s="70"/>
      <c r="D9" s="70"/>
      <c r="E9" s="70"/>
      <c r="F9" s="70"/>
      <c r="G9" s="70"/>
      <c r="H9" s="71"/>
      <c r="I9" s="296" t="s">
        <v>68</v>
      </c>
      <c r="J9" s="297"/>
      <c r="K9" s="297"/>
      <c r="L9" s="297"/>
      <c r="M9" s="297"/>
      <c r="N9" s="297"/>
      <c r="O9" s="297"/>
      <c r="P9" s="297"/>
      <c r="Q9" s="297"/>
      <c r="R9" s="298"/>
      <c r="S9" s="84"/>
      <c r="T9" s="299" t="s">
        <v>30</v>
      </c>
      <c r="U9" s="300"/>
      <c r="V9" s="300"/>
      <c r="W9" s="300"/>
      <c r="X9" s="300"/>
      <c r="Y9" s="300"/>
      <c r="Z9" s="300"/>
      <c r="AA9" s="301"/>
    </row>
    <row r="10" spans="1:32" ht="64.5" thickTop="1" thickBot="1">
      <c r="A10" s="24" t="s">
        <v>3</v>
      </c>
      <c r="B10" s="24" t="s">
        <v>4</v>
      </c>
      <c r="C10" s="24" t="s">
        <v>5</v>
      </c>
      <c r="D10" s="24" t="s">
        <v>9</v>
      </c>
      <c r="E10" s="24" t="s">
        <v>10</v>
      </c>
      <c r="F10" s="24" t="s">
        <v>6</v>
      </c>
      <c r="G10" s="24" t="s">
        <v>8</v>
      </c>
      <c r="H10" s="24" t="s">
        <v>71</v>
      </c>
      <c r="I10" s="19" t="s">
        <v>12</v>
      </c>
      <c r="J10" s="20" t="s">
        <v>13</v>
      </c>
      <c r="K10" s="21" t="s">
        <v>14</v>
      </c>
      <c r="L10" s="22" t="s">
        <v>15</v>
      </c>
      <c r="M10" s="23" t="s">
        <v>16</v>
      </c>
      <c r="N10" s="76" t="s">
        <v>17</v>
      </c>
      <c r="O10" s="25" t="s">
        <v>18</v>
      </c>
      <c r="P10" s="25" t="s">
        <v>19</v>
      </c>
      <c r="Q10" s="25" t="s">
        <v>20</v>
      </c>
      <c r="R10" s="25" t="s">
        <v>21</v>
      </c>
      <c r="S10" s="25" t="s">
        <v>69</v>
      </c>
      <c r="T10" s="26" t="s">
        <v>22</v>
      </c>
      <c r="U10" s="27" t="s">
        <v>23</v>
      </c>
      <c r="V10" s="27" t="s">
        <v>24</v>
      </c>
      <c r="W10" s="27" t="s">
        <v>25</v>
      </c>
      <c r="X10" s="27" t="s">
        <v>26</v>
      </c>
      <c r="Y10" s="27" t="s">
        <v>27</v>
      </c>
      <c r="Z10" s="27" t="s">
        <v>28</v>
      </c>
      <c r="AA10" s="27" t="s">
        <v>29</v>
      </c>
    </row>
    <row r="11" spans="1:32" ht="235.5" customHeight="1" thickTop="1">
      <c r="A11" s="331" t="s">
        <v>670</v>
      </c>
      <c r="B11" s="179" t="s">
        <v>89</v>
      </c>
      <c r="C11" s="209" t="s">
        <v>90</v>
      </c>
      <c r="D11" s="243">
        <v>40391</v>
      </c>
      <c r="E11" s="244">
        <v>40878</v>
      </c>
      <c r="F11" s="245" t="s">
        <v>171</v>
      </c>
      <c r="G11" s="245"/>
      <c r="H11" s="256" t="s">
        <v>237</v>
      </c>
      <c r="I11" s="15"/>
      <c r="J11" s="15"/>
      <c r="K11" s="15"/>
      <c r="L11" s="15"/>
      <c r="M11" s="260" t="s">
        <v>70</v>
      </c>
      <c r="N11" s="28"/>
      <c r="O11" s="15"/>
      <c r="P11" s="15"/>
      <c r="Q11" s="15"/>
      <c r="R11" s="68"/>
      <c r="S11" s="209"/>
      <c r="T11" s="219"/>
      <c r="U11" s="245"/>
      <c r="V11" s="292"/>
      <c r="W11" s="292"/>
      <c r="X11" s="292"/>
      <c r="Y11" s="293"/>
      <c r="Z11" s="293"/>
      <c r="AA11" s="293"/>
    </row>
    <row r="12" spans="1:32" ht="247.5" customHeight="1">
      <c r="A12" s="321"/>
      <c r="B12" s="186" t="s">
        <v>671</v>
      </c>
      <c r="C12" s="245" t="s">
        <v>335</v>
      </c>
      <c r="D12" s="168">
        <v>41091</v>
      </c>
      <c r="E12" s="287">
        <v>42339</v>
      </c>
      <c r="F12" s="245" t="s">
        <v>259</v>
      </c>
      <c r="G12" s="252" t="s">
        <v>672</v>
      </c>
      <c r="H12" s="288">
        <v>10000</v>
      </c>
      <c r="I12" s="241"/>
      <c r="J12" s="241" t="s">
        <v>70</v>
      </c>
      <c r="K12" s="15"/>
      <c r="L12" s="241"/>
      <c r="M12" s="241"/>
      <c r="N12" s="262"/>
      <c r="O12" s="186" t="s">
        <v>831</v>
      </c>
      <c r="P12" s="263"/>
      <c r="Q12" s="263"/>
      <c r="R12" s="182" t="s">
        <v>773</v>
      </c>
      <c r="S12" s="186" t="s">
        <v>832</v>
      </c>
      <c r="T12" s="274"/>
      <c r="U12" s="263"/>
      <c r="V12" s="263"/>
      <c r="W12" s="236"/>
      <c r="X12" s="263"/>
      <c r="Y12" s="263"/>
      <c r="Z12" s="186"/>
      <c r="AA12" s="186"/>
    </row>
    <row r="13" spans="1:32" ht="105">
      <c r="A13" s="321"/>
      <c r="B13" s="246" t="s">
        <v>673</v>
      </c>
      <c r="C13" s="245" t="s">
        <v>338</v>
      </c>
      <c r="D13" s="243">
        <v>42005</v>
      </c>
      <c r="E13" s="244">
        <v>42309</v>
      </c>
      <c r="F13" s="247" t="s">
        <v>171</v>
      </c>
      <c r="G13" s="246" t="s">
        <v>821</v>
      </c>
      <c r="H13" s="248">
        <v>5000</v>
      </c>
      <c r="I13" s="15"/>
      <c r="J13" s="265" t="s">
        <v>70</v>
      </c>
      <c r="K13" s="15"/>
      <c r="L13" s="15"/>
      <c r="M13" s="15"/>
      <c r="N13" s="28"/>
      <c r="O13" s="266" t="s">
        <v>833</v>
      </c>
      <c r="P13" s="14"/>
      <c r="Q13" s="14"/>
      <c r="R13" s="182" t="s">
        <v>773</v>
      </c>
      <c r="S13" s="14"/>
      <c r="T13" s="274"/>
      <c r="U13" s="14"/>
      <c r="V13" s="275"/>
      <c r="W13" s="275"/>
      <c r="X13" s="14"/>
      <c r="Y13" s="14"/>
      <c r="Z13" s="186"/>
      <c r="AA13" s="186"/>
    </row>
    <row r="14" spans="1:32" ht="69.75" customHeight="1">
      <c r="A14" s="321"/>
      <c r="B14" s="246" t="s">
        <v>674</v>
      </c>
      <c r="C14" s="245" t="s">
        <v>260</v>
      </c>
      <c r="D14" s="243">
        <v>40391</v>
      </c>
      <c r="E14" s="244">
        <v>40391</v>
      </c>
      <c r="F14" s="245" t="s">
        <v>177</v>
      </c>
      <c r="G14" s="246" t="s">
        <v>454</v>
      </c>
      <c r="H14" s="186" t="s">
        <v>375</v>
      </c>
      <c r="I14" s="15"/>
      <c r="J14" s="15"/>
      <c r="K14" s="15"/>
      <c r="L14" s="15"/>
      <c r="M14" s="260" t="s">
        <v>70</v>
      </c>
      <c r="N14" s="28"/>
      <c r="O14" s="14"/>
      <c r="P14" s="14"/>
      <c r="Q14" s="14"/>
      <c r="R14" s="14"/>
      <c r="S14" s="14"/>
      <c r="T14" s="274"/>
      <c r="U14" s="14"/>
      <c r="V14" s="14"/>
      <c r="W14" s="14"/>
      <c r="X14" s="14"/>
      <c r="Y14" s="14"/>
      <c r="Z14" s="14"/>
      <c r="AA14" s="14"/>
    </row>
    <row r="15" spans="1:32" ht="60">
      <c r="A15" s="321"/>
      <c r="B15" s="249" t="s">
        <v>675</v>
      </c>
      <c r="C15" s="247" t="s">
        <v>593</v>
      </c>
      <c r="D15" s="243">
        <v>41579</v>
      </c>
      <c r="E15" s="243">
        <v>42339</v>
      </c>
      <c r="F15" s="247" t="s">
        <v>259</v>
      </c>
      <c r="G15" s="250" t="s">
        <v>228</v>
      </c>
      <c r="H15" s="186" t="s">
        <v>375</v>
      </c>
      <c r="I15" s="15"/>
      <c r="J15" s="15" t="s">
        <v>70</v>
      </c>
      <c r="K15" s="15"/>
      <c r="L15" s="15"/>
      <c r="M15" s="15"/>
      <c r="N15" s="28"/>
      <c r="O15" s="257" t="s">
        <v>811</v>
      </c>
      <c r="P15" s="14"/>
      <c r="Q15" s="14"/>
      <c r="R15" s="182" t="s">
        <v>773</v>
      </c>
      <c r="S15" s="14"/>
      <c r="T15" s="274"/>
      <c r="U15" s="14"/>
      <c r="V15" s="14"/>
      <c r="W15" s="14"/>
      <c r="X15" s="14"/>
      <c r="Y15" s="14"/>
      <c r="Z15" s="14"/>
      <c r="AA15" s="14"/>
    </row>
    <row r="16" spans="1:32" ht="270">
      <c r="A16" s="321"/>
      <c r="B16" s="250" t="s">
        <v>676</v>
      </c>
      <c r="C16" s="247" t="s">
        <v>360</v>
      </c>
      <c r="D16" s="243">
        <v>41153</v>
      </c>
      <c r="E16" s="243">
        <v>42339</v>
      </c>
      <c r="F16" s="247" t="s">
        <v>274</v>
      </c>
      <c r="G16" s="250" t="s">
        <v>822</v>
      </c>
      <c r="H16" s="248">
        <v>500000</v>
      </c>
      <c r="I16" s="15"/>
      <c r="J16" s="15" t="s">
        <v>70</v>
      </c>
      <c r="K16" s="15"/>
      <c r="L16" s="15"/>
      <c r="M16" s="15"/>
      <c r="N16" s="28"/>
      <c r="O16" s="186" t="s">
        <v>834</v>
      </c>
      <c r="P16" s="14"/>
      <c r="Q16" s="14"/>
      <c r="R16" s="182" t="s">
        <v>179</v>
      </c>
      <c r="S16" s="266"/>
      <c r="T16" s="274"/>
      <c r="U16" s="14"/>
      <c r="V16" s="14"/>
      <c r="W16" s="14"/>
      <c r="X16" s="14"/>
      <c r="Y16" s="14"/>
      <c r="Z16" s="186"/>
      <c r="AA16" s="186"/>
    </row>
    <row r="17" spans="1:27" ht="75">
      <c r="A17" s="321"/>
      <c r="B17" s="250" t="s">
        <v>778</v>
      </c>
      <c r="C17" s="247" t="s">
        <v>594</v>
      </c>
      <c r="D17" s="243">
        <v>41640</v>
      </c>
      <c r="E17" s="243">
        <v>41974</v>
      </c>
      <c r="F17" s="247" t="s">
        <v>259</v>
      </c>
      <c r="G17" s="247" t="s">
        <v>595</v>
      </c>
      <c r="H17" s="251">
        <v>5000</v>
      </c>
      <c r="I17" s="15"/>
      <c r="J17" s="15"/>
      <c r="K17" s="15"/>
      <c r="L17" s="15"/>
      <c r="M17" s="15" t="s">
        <v>70</v>
      </c>
      <c r="N17" s="28"/>
      <c r="O17" s="186" t="s">
        <v>835</v>
      </c>
      <c r="P17" s="14"/>
      <c r="Q17" s="182"/>
      <c r="R17" s="14"/>
      <c r="S17" s="186"/>
      <c r="T17" s="276"/>
      <c r="U17" s="182"/>
      <c r="V17" s="185"/>
      <c r="W17" s="275"/>
      <c r="X17" s="185"/>
      <c r="Y17" s="185"/>
      <c r="Z17" s="185"/>
      <c r="AA17" s="14"/>
    </row>
    <row r="18" spans="1:27" ht="162" customHeight="1">
      <c r="A18" s="321"/>
      <c r="B18" s="250" t="s">
        <v>678</v>
      </c>
      <c r="C18" s="247" t="s">
        <v>288</v>
      </c>
      <c r="D18" s="243">
        <v>40391</v>
      </c>
      <c r="E18" s="243">
        <v>40878</v>
      </c>
      <c r="F18" s="247" t="s">
        <v>196</v>
      </c>
      <c r="G18" s="258"/>
      <c r="H18" s="257"/>
      <c r="I18" s="15"/>
      <c r="J18" s="15"/>
      <c r="K18" s="15"/>
      <c r="L18" s="15"/>
      <c r="M18" s="267" t="s">
        <v>70</v>
      </c>
      <c r="N18" s="28"/>
      <c r="O18" s="186" t="s">
        <v>836</v>
      </c>
      <c r="P18" s="14"/>
      <c r="Q18" s="14"/>
      <c r="R18" s="14"/>
      <c r="S18" s="186" t="s">
        <v>729</v>
      </c>
      <c r="T18" s="274"/>
      <c r="U18" s="14"/>
      <c r="V18" s="14"/>
      <c r="W18" s="14"/>
      <c r="X18" s="14"/>
      <c r="Y18" s="14"/>
      <c r="Z18" s="14"/>
      <c r="AA18" s="264"/>
    </row>
    <row r="19" spans="1:27" ht="140.25" customHeight="1">
      <c r="A19" s="321"/>
      <c r="B19" s="250" t="s">
        <v>679</v>
      </c>
      <c r="C19" s="247" t="s">
        <v>363</v>
      </c>
      <c r="D19" s="243">
        <v>41153</v>
      </c>
      <c r="E19" s="243">
        <v>41974</v>
      </c>
      <c r="F19" s="247" t="s">
        <v>451</v>
      </c>
      <c r="G19" s="250" t="s">
        <v>458</v>
      </c>
      <c r="H19" s="248">
        <v>1000000</v>
      </c>
      <c r="I19" s="15"/>
      <c r="J19" s="15" t="s">
        <v>70</v>
      </c>
      <c r="K19" s="15"/>
      <c r="L19" s="15"/>
      <c r="M19" s="15"/>
      <c r="N19" s="28"/>
      <c r="O19" s="14"/>
      <c r="P19" s="14"/>
      <c r="Q19" s="14"/>
      <c r="R19" s="14"/>
      <c r="S19" s="247" t="s">
        <v>546</v>
      </c>
      <c r="T19" s="274"/>
      <c r="U19" s="14"/>
      <c r="V19" s="14"/>
      <c r="W19" s="14"/>
      <c r="X19" s="14"/>
      <c r="Y19" s="14"/>
      <c r="Z19" s="14"/>
      <c r="AA19" s="186"/>
    </row>
    <row r="20" spans="1:27" ht="57.75" customHeight="1">
      <c r="A20" s="321"/>
      <c r="B20" s="250" t="s">
        <v>680</v>
      </c>
      <c r="C20" s="247" t="s">
        <v>586</v>
      </c>
      <c r="D20" s="243">
        <v>41579</v>
      </c>
      <c r="E20" s="243">
        <v>42339</v>
      </c>
      <c r="F20" s="247" t="s">
        <v>171</v>
      </c>
      <c r="G20" s="247" t="s">
        <v>780</v>
      </c>
      <c r="H20" s="257" t="s">
        <v>375</v>
      </c>
      <c r="I20" s="15"/>
      <c r="J20" s="15" t="s">
        <v>70</v>
      </c>
      <c r="K20" s="15"/>
      <c r="L20" s="15"/>
      <c r="M20" s="15"/>
      <c r="N20" s="28"/>
      <c r="O20" s="186"/>
      <c r="P20" s="14"/>
      <c r="Q20" s="14"/>
      <c r="R20" s="14"/>
      <c r="S20" s="247"/>
      <c r="T20" s="274"/>
      <c r="U20" s="14"/>
      <c r="V20" s="14"/>
      <c r="W20" s="14"/>
      <c r="X20" s="14"/>
      <c r="Y20" s="14"/>
      <c r="Z20" s="186"/>
      <c r="AA20" s="14"/>
    </row>
    <row r="21" spans="1:27" ht="86.25" customHeight="1" thickBot="1">
      <c r="A21" s="321"/>
      <c r="B21" s="250" t="s">
        <v>681</v>
      </c>
      <c r="C21" s="250" t="s">
        <v>582</v>
      </c>
      <c r="D21" s="243">
        <v>41548</v>
      </c>
      <c r="E21" s="243">
        <v>42339</v>
      </c>
      <c r="F21" s="247" t="s">
        <v>782</v>
      </c>
      <c r="G21" s="247" t="s">
        <v>584</v>
      </c>
      <c r="H21" s="257" t="s">
        <v>583</v>
      </c>
      <c r="I21" s="15"/>
      <c r="J21" s="20" t="s">
        <v>70</v>
      </c>
      <c r="K21" s="15"/>
      <c r="L21" s="15"/>
      <c r="M21" s="15"/>
      <c r="N21" s="28"/>
      <c r="O21" s="182" t="s">
        <v>837</v>
      </c>
      <c r="P21" s="14"/>
      <c r="Q21" s="14"/>
      <c r="R21" s="14"/>
      <c r="S21" s="14"/>
      <c r="T21" s="274"/>
      <c r="U21" s="14"/>
      <c r="V21" s="14"/>
      <c r="W21" s="294"/>
      <c r="X21" s="186"/>
      <c r="Y21" s="14"/>
      <c r="Z21" s="14"/>
      <c r="AA21" s="264"/>
    </row>
    <row r="22" spans="1:27" ht="126.75" customHeight="1" thickTop="1">
      <c r="A22" s="321"/>
      <c r="B22" s="250" t="s">
        <v>682</v>
      </c>
      <c r="C22" s="247" t="s">
        <v>124</v>
      </c>
      <c r="D22" s="243">
        <v>41153</v>
      </c>
      <c r="E22" s="243">
        <v>42339</v>
      </c>
      <c r="F22" s="247" t="s">
        <v>345</v>
      </c>
      <c r="G22" s="250" t="s">
        <v>459</v>
      </c>
      <c r="H22" s="248">
        <v>50000</v>
      </c>
      <c r="I22" s="15"/>
      <c r="J22" s="15" t="s">
        <v>70</v>
      </c>
      <c r="K22" s="15"/>
      <c r="L22" s="15"/>
      <c r="M22" s="15"/>
      <c r="N22" s="28"/>
      <c r="O22" s="186" t="s">
        <v>838</v>
      </c>
      <c r="P22" s="14"/>
      <c r="Q22" s="14"/>
      <c r="R22" s="220" t="s">
        <v>853</v>
      </c>
      <c r="S22" s="186"/>
      <c r="T22" s="274"/>
      <c r="U22" s="14"/>
      <c r="V22" s="14"/>
      <c r="W22" s="14"/>
      <c r="X22" s="14"/>
      <c r="Y22" s="14"/>
      <c r="Z22" s="14"/>
      <c r="AA22" s="186"/>
    </row>
    <row r="23" spans="1:27" ht="60.75" customHeight="1">
      <c r="A23" s="321"/>
      <c r="B23" s="250" t="s">
        <v>683</v>
      </c>
      <c r="C23" s="247" t="s">
        <v>126</v>
      </c>
      <c r="D23" s="243">
        <v>41122</v>
      </c>
      <c r="E23" s="243">
        <v>42339</v>
      </c>
      <c r="F23" s="247" t="s">
        <v>259</v>
      </c>
      <c r="G23" s="250" t="s">
        <v>200</v>
      </c>
      <c r="H23" s="248">
        <v>300000</v>
      </c>
      <c r="I23" s="15"/>
      <c r="J23" s="15"/>
      <c r="K23" s="15"/>
      <c r="L23" s="15"/>
      <c r="M23" s="15" t="s">
        <v>70</v>
      </c>
      <c r="N23" s="28"/>
      <c r="O23" s="186"/>
      <c r="P23" s="14"/>
      <c r="Q23" s="14"/>
      <c r="R23" s="186"/>
      <c r="S23" s="14"/>
      <c r="T23" s="274"/>
      <c r="U23" s="14"/>
      <c r="V23" s="14"/>
      <c r="W23" s="14"/>
      <c r="X23" s="14"/>
      <c r="Y23" s="14"/>
      <c r="Z23" s="14"/>
      <c r="AA23" s="186"/>
    </row>
    <row r="24" spans="1:27" ht="111" customHeight="1">
      <c r="A24" s="321"/>
      <c r="B24" s="250" t="s">
        <v>684</v>
      </c>
      <c r="C24" s="247" t="s">
        <v>128</v>
      </c>
      <c r="D24" s="243">
        <v>40391</v>
      </c>
      <c r="E24" s="243">
        <v>40391</v>
      </c>
      <c r="F24" s="247" t="s">
        <v>300</v>
      </c>
      <c r="G24" s="250" t="s">
        <v>460</v>
      </c>
      <c r="H24" s="247" t="s">
        <v>248</v>
      </c>
      <c r="I24" s="15"/>
      <c r="J24" s="15"/>
      <c r="K24" s="15"/>
      <c r="L24" s="15"/>
      <c r="M24" s="260" t="s">
        <v>70</v>
      </c>
      <c r="N24" s="28"/>
      <c r="O24" s="14"/>
      <c r="P24" s="14"/>
      <c r="Q24" s="14"/>
      <c r="R24" s="14"/>
      <c r="S24" s="14"/>
      <c r="T24" s="274"/>
      <c r="U24" s="14"/>
      <c r="V24" s="14"/>
      <c r="W24" s="14"/>
      <c r="X24" s="14"/>
      <c r="Y24" s="14"/>
      <c r="Z24" s="14"/>
      <c r="AA24" s="14"/>
    </row>
    <row r="25" spans="1:27" ht="60" customHeight="1">
      <c r="A25" s="321"/>
      <c r="B25" s="250" t="s">
        <v>685</v>
      </c>
      <c r="C25" s="247" t="s">
        <v>130</v>
      </c>
      <c r="D25" s="243">
        <v>40391</v>
      </c>
      <c r="E25" s="243">
        <v>40513</v>
      </c>
      <c r="F25" s="247" t="s">
        <v>300</v>
      </c>
      <c r="G25" s="250" t="s">
        <v>461</v>
      </c>
      <c r="H25" s="248">
        <v>2000</v>
      </c>
      <c r="I25" s="15"/>
      <c r="J25" s="15"/>
      <c r="K25" s="15"/>
      <c r="L25" s="15"/>
      <c r="M25" s="260" t="s">
        <v>70</v>
      </c>
      <c r="N25" s="28"/>
      <c r="O25" s="14"/>
      <c r="P25" s="14"/>
      <c r="Q25" s="14"/>
      <c r="R25" s="14"/>
      <c r="S25" s="14"/>
      <c r="T25" s="274"/>
      <c r="U25" s="14"/>
      <c r="V25" s="14"/>
      <c r="W25" s="14"/>
      <c r="X25" s="14"/>
      <c r="Y25" s="14"/>
      <c r="Z25" s="14"/>
      <c r="AA25" s="14"/>
    </row>
    <row r="26" spans="1:27" ht="120">
      <c r="A26" s="321"/>
      <c r="B26" s="250" t="s">
        <v>686</v>
      </c>
      <c r="C26" s="247" t="s">
        <v>366</v>
      </c>
      <c r="D26" s="243">
        <v>41153</v>
      </c>
      <c r="E26" s="243">
        <v>42339</v>
      </c>
      <c r="F26" s="247" t="s">
        <v>785</v>
      </c>
      <c r="G26" s="250" t="s">
        <v>823</v>
      </c>
      <c r="H26" s="248">
        <v>15000</v>
      </c>
      <c r="I26" s="15"/>
      <c r="J26" s="15"/>
      <c r="K26" s="15"/>
      <c r="L26" s="15"/>
      <c r="M26" s="15" t="s">
        <v>70</v>
      </c>
      <c r="N26" s="28"/>
      <c r="O26" s="186" t="s">
        <v>839</v>
      </c>
      <c r="P26" s="14"/>
      <c r="Q26" s="14"/>
      <c r="R26" s="14" t="s">
        <v>786</v>
      </c>
      <c r="S26" s="14"/>
      <c r="T26" s="274"/>
      <c r="U26" s="14"/>
      <c r="V26" s="14"/>
      <c r="W26" s="14"/>
      <c r="X26" s="186"/>
      <c r="Y26" s="14"/>
      <c r="Z26" s="186"/>
      <c r="AA26" s="264"/>
    </row>
    <row r="27" spans="1:27" ht="129" customHeight="1" thickBot="1">
      <c r="A27" s="321"/>
      <c r="B27" s="250" t="s">
        <v>687</v>
      </c>
      <c r="C27" s="247" t="s">
        <v>368</v>
      </c>
      <c r="D27" s="243">
        <v>41153</v>
      </c>
      <c r="E27" s="243">
        <v>42339</v>
      </c>
      <c r="F27" s="247" t="s">
        <v>786</v>
      </c>
      <c r="G27" s="250" t="s">
        <v>824</v>
      </c>
      <c r="H27" s="248">
        <v>50000</v>
      </c>
      <c r="I27" s="15"/>
      <c r="J27" s="15"/>
      <c r="K27" s="15"/>
      <c r="L27" s="15"/>
      <c r="M27" s="15" t="s">
        <v>70</v>
      </c>
      <c r="N27" s="28"/>
      <c r="O27" s="186"/>
      <c r="P27" s="14"/>
      <c r="Q27" s="14"/>
      <c r="R27" s="14"/>
      <c r="S27" s="14"/>
      <c r="T27" s="274"/>
      <c r="U27" s="14"/>
      <c r="V27" s="14"/>
      <c r="W27" s="14"/>
      <c r="X27" s="277"/>
      <c r="Y27" s="14"/>
      <c r="Z27" s="277"/>
      <c r="AA27" s="14"/>
    </row>
    <row r="28" spans="1:27" ht="165.75" thickTop="1">
      <c r="A28" s="321"/>
      <c r="B28" s="250" t="s">
        <v>688</v>
      </c>
      <c r="C28" s="247" t="s">
        <v>450</v>
      </c>
      <c r="D28" s="243">
        <v>40391</v>
      </c>
      <c r="E28" s="243">
        <v>42339</v>
      </c>
      <c r="F28" s="247" t="s">
        <v>259</v>
      </c>
      <c r="G28" s="250" t="s">
        <v>462</v>
      </c>
      <c r="H28" s="248">
        <v>100000</v>
      </c>
      <c r="I28" s="15"/>
      <c r="J28" s="15"/>
      <c r="K28" s="15"/>
      <c r="L28" s="15"/>
      <c r="M28" s="15" t="s">
        <v>70</v>
      </c>
      <c r="N28" s="28"/>
      <c r="O28" s="186" t="s">
        <v>854</v>
      </c>
      <c r="P28" s="14"/>
      <c r="Q28" s="14"/>
      <c r="R28" s="186" t="s">
        <v>259</v>
      </c>
      <c r="S28" s="247"/>
      <c r="T28" s="274"/>
      <c r="U28" s="14"/>
      <c r="V28" s="14"/>
      <c r="W28" s="14"/>
      <c r="X28" s="14"/>
      <c r="Y28" s="14"/>
      <c r="Z28" s="14"/>
      <c r="AA28" s="14"/>
    </row>
    <row r="29" spans="1:27" ht="120">
      <c r="A29" s="321"/>
      <c r="B29" s="246" t="s">
        <v>689</v>
      </c>
      <c r="C29" s="245" t="s">
        <v>348</v>
      </c>
      <c r="D29" s="244">
        <v>41334</v>
      </c>
      <c r="E29" s="244">
        <v>42339</v>
      </c>
      <c r="F29" s="245" t="s">
        <v>345</v>
      </c>
      <c r="G29" s="246" t="s">
        <v>463</v>
      </c>
      <c r="H29" s="252">
        <v>2500</v>
      </c>
      <c r="I29" s="15"/>
      <c r="J29" s="265" t="s">
        <v>70</v>
      </c>
      <c r="K29" s="15"/>
      <c r="L29" s="15"/>
      <c r="M29" s="15"/>
      <c r="N29" s="28"/>
      <c r="O29" s="186" t="s">
        <v>840</v>
      </c>
      <c r="P29" s="14"/>
      <c r="Q29" s="186"/>
      <c r="R29" s="182" t="s">
        <v>853</v>
      </c>
      <c r="S29" s="186"/>
      <c r="T29" s="274"/>
      <c r="U29" s="14"/>
      <c r="V29" s="14"/>
      <c r="W29" s="14"/>
      <c r="X29" s="14"/>
      <c r="Y29" s="14"/>
      <c r="Z29" s="14"/>
      <c r="AA29" s="186"/>
    </row>
    <row r="30" spans="1:27" ht="115.5" customHeight="1">
      <c r="A30" s="320" t="s">
        <v>722</v>
      </c>
      <c r="B30" s="253" t="s">
        <v>690</v>
      </c>
      <c r="C30" s="245" t="s">
        <v>342</v>
      </c>
      <c r="D30" s="244">
        <v>41153</v>
      </c>
      <c r="E30" s="244">
        <v>42339</v>
      </c>
      <c r="F30" s="245" t="s">
        <v>179</v>
      </c>
      <c r="G30" s="253" t="s">
        <v>481</v>
      </c>
      <c r="H30" s="252">
        <v>4000</v>
      </c>
      <c r="I30" s="15"/>
      <c r="J30" s="15" t="s">
        <v>70</v>
      </c>
      <c r="K30" s="15"/>
      <c r="L30" s="15"/>
      <c r="M30" s="15"/>
      <c r="N30" s="28"/>
      <c r="O30" s="186" t="s">
        <v>841</v>
      </c>
      <c r="P30" s="14"/>
      <c r="Q30" s="14"/>
      <c r="R30" s="216" t="s">
        <v>179</v>
      </c>
      <c r="S30" s="186"/>
      <c r="T30" s="274"/>
      <c r="U30" s="14"/>
      <c r="V30" s="14"/>
      <c r="W30" s="14"/>
      <c r="X30" s="14"/>
      <c r="Y30" s="14"/>
      <c r="Z30" s="14"/>
      <c r="AA30" s="14"/>
    </row>
    <row r="31" spans="1:27" ht="75">
      <c r="A31" s="321"/>
      <c r="B31" s="253" t="s">
        <v>691</v>
      </c>
      <c r="C31" s="245" t="s">
        <v>265</v>
      </c>
      <c r="D31" s="243">
        <v>40391</v>
      </c>
      <c r="E31" s="244">
        <v>40513</v>
      </c>
      <c r="F31" s="245" t="s">
        <v>181</v>
      </c>
      <c r="G31" s="253" t="s">
        <v>482</v>
      </c>
      <c r="H31" s="245" t="s">
        <v>241</v>
      </c>
      <c r="I31" s="15"/>
      <c r="J31" s="15"/>
      <c r="K31" s="15"/>
      <c r="L31" s="15"/>
      <c r="M31" s="260" t="s">
        <v>70</v>
      </c>
      <c r="N31" s="28"/>
      <c r="O31" s="14"/>
      <c r="P31" s="14"/>
      <c r="Q31" s="14"/>
      <c r="R31" s="14"/>
      <c r="S31" s="14"/>
      <c r="T31" s="274"/>
      <c r="U31" s="14"/>
      <c r="V31" s="14"/>
      <c r="W31" s="14"/>
      <c r="X31" s="14"/>
      <c r="Y31" s="14"/>
      <c r="Z31" s="14"/>
      <c r="AA31" s="14"/>
    </row>
    <row r="32" spans="1:27" ht="90">
      <c r="A32" s="321"/>
      <c r="B32" s="254" t="s">
        <v>692</v>
      </c>
      <c r="C32" s="247" t="s">
        <v>370</v>
      </c>
      <c r="D32" s="243">
        <v>41153</v>
      </c>
      <c r="E32" s="243">
        <v>42339</v>
      </c>
      <c r="F32" s="247" t="s">
        <v>179</v>
      </c>
      <c r="G32" s="249" t="s">
        <v>483</v>
      </c>
      <c r="H32" s="248">
        <v>100000</v>
      </c>
      <c r="I32" s="15"/>
      <c r="J32" s="15"/>
      <c r="K32" s="15"/>
      <c r="L32" s="15"/>
      <c r="M32" s="15" t="s">
        <v>70</v>
      </c>
      <c r="N32" s="15"/>
      <c r="O32" s="209" t="s">
        <v>842</v>
      </c>
      <c r="P32" s="15"/>
      <c r="Q32" s="15"/>
      <c r="R32" s="68" t="s">
        <v>179</v>
      </c>
      <c r="S32" s="209"/>
      <c r="T32" s="223"/>
      <c r="U32" s="15"/>
      <c r="V32" s="15"/>
      <c r="W32" s="15"/>
      <c r="X32" s="15"/>
      <c r="Y32" s="15"/>
      <c r="Z32" s="15"/>
      <c r="AA32" s="15"/>
    </row>
    <row r="33" spans="1:27" ht="45">
      <c r="A33" s="321"/>
      <c r="B33" s="249" t="s">
        <v>693</v>
      </c>
      <c r="C33" s="247" t="s">
        <v>592</v>
      </c>
      <c r="D33" s="243">
        <v>41821</v>
      </c>
      <c r="E33" s="243">
        <v>42339</v>
      </c>
      <c r="F33" s="247" t="s">
        <v>179</v>
      </c>
      <c r="G33" s="247" t="s">
        <v>598</v>
      </c>
      <c r="H33" s="248">
        <v>200000</v>
      </c>
      <c r="I33" s="15"/>
      <c r="J33" s="15"/>
      <c r="K33" s="15"/>
      <c r="L33" s="15"/>
      <c r="M33" s="15" t="s">
        <v>70</v>
      </c>
      <c r="N33" s="28"/>
      <c r="O33" s="209" t="s">
        <v>843</v>
      </c>
      <c r="P33" s="15"/>
      <c r="Q33" s="15"/>
      <c r="R33" s="68" t="s">
        <v>179</v>
      </c>
      <c r="S33" s="209"/>
      <c r="T33" s="223"/>
      <c r="U33" s="15"/>
      <c r="V33" s="15"/>
      <c r="W33" s="15"/>
      <c r="X33" s="15"/>
      <c r="Y33" s="15"/>
      <c r="Z33" s="15"/>
      <c r="AA33" s="15"/>
    </row>
    <row r="34" spans="1:27" ht="90">
      <c r="A34" s="321"/>
      <c r="B34" s="253" t="s">
        <v>694</v>
      </c>
      <c r="C34" s="245" t="s">
        <v>343</v>
      </c>
      <c r="D34" s="244">
        <v>41153</v>
      </c>
      <c r="E34" s="244">
        <v>42339</v>
      </c>
      <c r="F34" s="245" t="s">
        <v>788</v>
      </c>
      <c r="G34" s="253" t="s">
        <v>825</v>
      </c>
      <c r="H34" s="252">
        <v>50000</v>
      </c>
      <c r="I34" s="15"/>
      <c r="J34" s="15" t="s">
        <v>70</v>
      </c>
      <c r="K34" s="15"/>
      <c r="L34" s="15"/>
      <c r="M34" s="15"/>
      <c r="N34" s="28"/>
      <c r="O34" s="209"/>
      <c r="P34" s="15"/>
      <c r="Q34" s="209"/>
      <c r="R34" s="15"/>
      <c r="S34" s="209"/>
      <c r="T34" s="223"/>
      <c r="U34" s="15"/>
      <c r="V34" s="15"/>
      <c r="W34" s="15"/>
      <c r="X34" s="209"/>
      <c r="Y34" s="15"/>
      <c r="Z34" s="209"/>
      <c r="AA34" s="209"/>
    </row>
    <row r="35" spans="1:27" ht="125.25" customHeight="1">
      <c r="A35" s="321"/>
      <c r="B35" s="254" t="s">
        <v>744</v>
      </c>
      <c r="C35" s="247" t="s">
        <v>372</v>
      </c>
      <c r="D35" s="243">
        <v>41153</v>
      </c>
      <c r="E35" s="243">
        <v>42339</v>
      </c>
      <c r="F35" s="247" t="s">
        <v>179</v>
      </c>
      <c r="G35" s="249" t="s">
        <v>485</v>
      </c>
      <c r="H35" s="248">
        <v>1500000</v>
      </c>
      <c r="I35" s="15"/>
      <c r="J35" s="15" t="s">
        <v>70</v>
      </c>
      <c r="K35" s="15"/>
      <c r="L35" s="15"/>
      <c r="M35" s="15"/>
      <c r="N35" s="28"/>
      <c r="O35" s="209"/>
      <c r="Q35" s="68"/>
      <c r="R35" s="15"/>
      <c r="S35" s="254"/>
      <c r="T35" s="278"/>
      <c r="U35" s="247"/>
      <c r="V35" s="15"/>
      <c r="W35" s="15"/>
      <c r="X35" s="15"/>
      <c r="Y35" s="15"/>
      <c r="Z35" s="15"/>
      <c r="AA35" s="209"/>
    </row>
    <row r="36" spans="1:27" ht="90.75" customHeight="1">
      <c r="A36" s="321"/>
      <c r="B36" s="249" t="s">
        <v>696</v>
      </c>
      <c r="C36" s="247" t="s">
        <v>116</v>
      </c>
      <c r="D36" s="243">
        <v>41153</v>
      </c>
      <c r="E36" s="243">
        <v>42339</v>
      </c>
      <c r="F36" s="247" t="s">
        <v>179</v>
      </c>
      <c r="G36" s="249" t="s">
        <v>486</v>
      </c>
      <c r="H36" s="247" t="s">
        <v>244</v>
      </c>
      <c r="I36" s="15"/>
      <c r="J36" s="15" t="s">
        <v>70</v>
      </c>
      <c r="K36" s="15"/>
      <c r="L36" s="15"/>
      <c r="M36" s="15"/>
      <c r="N36" s="28"/>
      <c r="O36" s="209"/>
      <c r="P36" s="264"/>
      <c r="Q36" s="15"/>
      <c r="R36" s="15"/>
      <c r="S36" s="209"/>
      <c r="T36" s="283"/>
      <c r="U36" s="15"/>
      <c r="V36" s="15"/>
      <c r="W36" s="15"/>
      <c r="X36" s="15"/>
      <c r="Y36" s="15"/>
      <c r="Z36" s="15"/>
      <c r="AA36" s="209"/>
    </row>
    <row r="37" spans="1:27" ht="119.25" customHeight="1">
      <c r="A37" s="321"/>
      <c r="B37" s="249" t="s">
        <v>697</v>
      </c>
      <c r="C37" s="247" t="s">
        <v>480</v>
      </c>
      <c r="D37" s="243">
        <v>40391</v>
      </c>
      <c r="E37" s="243">
        <v>40878</v>
      </c>
      <c r="F37" s="247" t="s">
        <v>274</v>
      </c>
      <c r="G37" s="249" t="s">
        <v>698</v>
      </c>
      <c r="H37" s="248">
        <v>15000</v>
      </c>
      <c r="I37" s="15"/>
      <c r="J37" s="15"/>
      <c r="K37" s="15"/>
      <c r="L37" s="15"/>
      <c r="M37" s="290"/>
      <c r="N37" s="28" t="s">
        <v>74</v>
      </c>
      <c r="O37" s="14"/>
      <c r="P37" s="15"/>
      <c r="Q37" s="15"/>
      <c r="R37" s="15"/>
      <c r="S37" s="15"/>
      <c r="T37" s="283"/>
      <c r="U37" s="15"/>
      <c r="V37" s="15"/>
      <c r="W37" s="15"/>
      <c r="X37" s="15"/>
      <c r="Y37" s="15"/>
      <c r="Z37" s="15"/>
      <c r="AA37" s="242"/>
    </row>
    <row r="38" spans="1:27" ht="126.75" customHeight="1">
      <c r="A38" s="321"/>
      <c r="B38" s="249" t="s">
        <v>699</v>
      </c>
      <c r="C38" s="247" t="s">
        <v>147</v>
      </c>
      <c r="D38" s="243">
        <v>40391</v>
      </c>
      <c r="E38" s="243">
        <v>42248</v>
      </c>
      <c r="F38" s="247" t="s">
        <v>177</v>
      </c>
      <c r="G38" s="249" t="s">
        <v>700</v>
      </c>
      <c r="H38" s="248">
        <v>200000</v>
      </c>
      <c r="I38" s="15"/>
      <c r="J38" s="15"/>
      <c r="K38" s="15"/>
      <c r="L38" s="15"/>
      <c r="M38" s="15" t="s">
        <v>70</v>
      </c>
      <c r="N38" s="28"/>
      <c r="O38" s="209"/>
      <c r="P38" s="15"/>
      <c r="Q38" s="15"/>
      <c r="R38" s="15"/>
      <c r="S38" s="15"/>
      <c r="T38" s="284"/>
      <c r="U38" s="15"/>
      <c r="V38" s="15"/>
      <c r="W38" s="15"/>
      <c r="X38" s="15"/>
      <c r="Y38" s="15"/>
      <c r="Z38" s="15"/>
      <c r="AA38" s="15"/>
    </row>
    <row r="39" spans="1:27" ht="126.75" customHeight="1">
      <c r="A39" s="322"/>
      <c r="B39" s="220" t="s">
        <v>855</v>
      </c>
      <c r="C39" s="214" t="s">
        <v>794</v>
      </c>
      <c r="D39" s="275">
        <v>41913</v>
      </c>
      <c r="E39" s="275">
        <v>42339</v>
      </c>
      <c r="F39" s="186" t="s">
        <v>773</v>
      </c>
      <c r="G39" s="186" t="s">
        <v>485</v>
      </c>
      <c r="H39" s="248"/>
      <c r="I39" s="15"/>
      <c r="J39" s="15"/>
      <c r="K39" s="15"/>
      <c r="L39" s="15"/>
      <c r="M39" s="15" t="s">
        <v>70</v>
      </c>
      <c r="N39" s="28"/>
      <c r="O39" s="209"/>
      <c r="P39" s="15"/>
      <c r="Q39" s="15"/>
      <c r="R39" s="15"/>
      <c r="S39" s="15"/>
      <c r="T39" s="284"/>
      <c r="U39" s="15"/>
      <c r="V39" s="15"/>
      <c r="W39" s="15"/>
      <c r="X39" s="15"/>
      <c r="Y39" s="15"/>
      <c r="Z39" s="15"/>
      <c r="AA39" s="15"/>
    </row>
    <row r="40" spans="1:27" ht="119.25" customHeight="1">
      <c r="A40" s="321" t="s">
        <v>723</v>
      </c>
      <c r="B40" s="106" t="s">
        <v>701</v>
      </c>
      <c r="C40" s="115" t="s">
        <v>141</v>
      </c>
      <c r="D40" s="114">
        <v>40391</v>
      </c>
      <c r="E40" s="114">
        <v>41487</v>
      </c>
      <c r="F40" s="115" t="s">
        <v>211</v>
      </c>
      <c r="G40" s="106" t="s">
        <v>495</v>
      </c>
      <c r="H40" s="172">
        <v>10000</v>
      </c>
      <c r="I40" s="15"/>
      <c r="J40" s="15"/>
      <c r="K40" s="15"/>
      <c r="L40" s="15"/>
      <c r="M40" s="260" t="s">
        <v>70</v>
      </c>
      <c r="N40" s="28"/>
      <c r="O40" s="264"/>
      <c r="P40" s="14"/>
      <c r="Q40" s="14"/>
      <c r="R40" s="14"/>
      <c r="S40" s="216"/>
      <c r="T40" s="286"/>
      <c r="U40" s="14"/>
      <c r="V40" s="14"/>
      <c r="W40" s="14"/>
      <c r="X40" s="14"/>
      <c r="Y40" s="14"/>
      <c r="Z40" s="14"/>
      <c r="AA40" s="14"/>
    </row>
    <row r="41" spans="1:27" ht="93.75" customHeight="1">
      <c r="A41" s="321"/>
      <c r="B41" s="106" t="s">
        <v>702</v>
      </c>
      <c r="C41" s="115" t="s">
        <v>351</v>
      </c>
      <c r="D41" s="114">
        <v>41214</v>
      </c>
      <c r="E41" s="114">
        <v>41791</v>
      </c>
      <c r="F41" s="115" t="s">
        <v>788</v>
      </c>
      <c r="G41" s="106" t="s">
        <v>826</v>
      </c>
      <c r="H41" s="172">
        <v>150000</v>
      </c>
      <c r="I41" s="15"/>
      <c r="J41" s="15" t="s">
        <v>70</v>
      </c>
      <c r="K41" s="15"/>
      <c r="L41" s="15"/>
      <c r="M41" s="15"/>
      <c r="N41" s="28"/>
      <c r="O41" s="186"/>
      <c r="P41" s="185"/>
      <c r="Q41" s="14"/>
      <c r="R41" s="185"/>
      <c r="S41" s="214"/>
      <c r="T41" s="286"/>
      <c r="U41" s="14"/>
      <c r="V41" s="216"/>
      <c r="W41" s="275"/>
      <c r="X41" s="186"/>
      <c r="Y41" s="216"/>
      <c r="Z41" s="14"/>
      <c r="AA41" s="14"/>
    </row>
    <row r="42" spans="1:27" ht="115.5" customHeight="1">
      <c r="A42" s="321"/>
      <c r="B42" s="113" t="s">
        <v>703</v>
      </c>
      <c r="C42" s="115" t="s">
        <v>374</v>
      </c>
      <c r="D42" s="114">
        <v>41548</v>
      </c>
      <c r="E42" s="114">
        <v>41974</v>
      </c>
      <c r="F42" s="115" t="s">
        <v>211</v>
      </c>
      <c r="G42" s="106" t="s">
        <v>587</v>
      </c>
      <c r="H42" s="186" t="s">
        <v>704</v>
      </c>
      <c r="I42" s="15"/>
      <c r="J42" s="15" t="s">
        <v>70</v>
      </c>
      <c r="K42" s="15"/>
      <c r="L42" s="15"/>
      <c r="M42" s="15"/>
      <c r="N42" s="28"/>
      <c r="O42" s="264" t="s">
        <v>844</v>
      </c>
      <c r="P42" s="14"/>
      <c r="Q42" s="14"/>
      <c r="R42" s="185" t="s">
        <v>786</v>
      </c>
      <c r="S42" s="14"/>
      <c r="T42" s="286"/>
      <c r="U42" s="14"/>
      <c r="V42" s="14"/>
      <c r="W42" s="14"/>
      <c r="X42" s="14"/>
      <c r="Y42" s="14"/>
      <c r="Z42" s="14"/>
      <c r="AA42" s="186"/>
    </row>
    <row r="43" spans="1:27" ht="60">
      <c r="A43" s="321"/>
      <c r="B43" s="106" t="s">
        <v>705</v>
      </c>
      <c r="C43" s="115" t="s">
        <v>147</v>
      </c>
      <c r="D43" s="114">
        <v>40391</v>
      </c>
      <c r="E43" s="114">
        <v>42156</v>
      </c>
      <c r="F43" s="115" t="s">
        <v>217</v>
      </c>
      <c r="G43" s="106" t="s">
        <v>497</v>
      </c>
      <c r="H43" s="172">
        <v>100000</v>
      </c>
      <c r="I43" s="15"/>
      <c r="J43" s="15" t="s">
        <v>70</v>
      </c>
      <c r="K43" s="15"/>
      <c r="L43" s="15"/>
      <c r="M43" s="15"/>
      <c r="N43" s="28"/>
      <c r="O43" s="209" t="s">
        <v>845</v>
      </c>
      <c r="P43" s="179"/>
      <c r="Q43" s="15"/>
      <c r="R43" s="218" t="s">
        <v>217</v>
      </c>
      <c r="S43" s="115"/>
      <c r="T43" s="283"/>
      <c r="U43" s="15"/>
      <c r="V43" s="15"/>
      <c r="W43" s="15"/>
      <c r="X43" s="15"/>
      <c r="Y43" s="15"/>
      <c r="Z43" s="15"/>
      <c r="AA43" s="15"/>
    </row>
    <row r="44" spans="1:27" ht="89.25" customHeight="1">
      <c r="A44" s="321"/>
      <c r="B44" s="106" t="s">
        <v>706</v>
      </c>
      <c r="C44" s="115" t="s">
        <v>352</v>
      </c>
      <c r="D44" s="114">
        <v>41122</v>
      </c>
      <c r="E44" s="114">
        <v>42278</v>
      </c>
      <c r="F44" s="169" t="s">
        <v>564</v>
      </c>
      <c r="G44" s="106" t="s">
        <v>707</v>
      </c>
      <c r="H44" s="172">
        <v>550000</v>
      </c>
      <c r="I44" s="15"/>
      <c r="J44" s="15"/>
      <c r="K44" s="15"/>
      <c r="L44" s="15"/>
      <c r="M44" s="15" t="s">
        <v>70</v>
      </c>
      <c r="N44" s="28"/>
      <c r="O44" s="209" t="s">
        <v>847</v>
      </c>
      <c r="P44" s="15"/>
      <c r="Q44" s="15"/>
      <c r="R44" s="218" t="s">
        <v>217</v>
      </c>
      <c r="S44" s="209"/>
      <c r="T44" s="283"/>
      <c r="U44" s="15"/>
      <c r="V44" s="15"/>
      <c r="W44" s="15"/>
      <c r="X44" s="15"/>
      <c r="Y44" s="15"/>
      <c r="Z44" s="15"/>
      <c r="AA44" s="15"/>
    </row>
    <row r="45" spans="1:27" ht="64.5" customHeight="1">
      <c r="A45" s="321"/>
      <c r="B45" s="106" t="s">
        <v>708</v>
      </c>
      <c r="C45" s="115" t="s">
        <v>354</v>
      </c>
      <c r="D45" s="114">
        <v>41153</v>
      </c>
      <c r="E45" s="114">
        <v>42278</v>
      </c>
      <c r="F45" s="115" t="s">
        <v>171</v>
      </c>
      <c r="G45" s="106" t="s">
        <v>827</v>
      </c>
      <c r="H45" s="115" t="s">
        <v>250</v>
      </c>
      <c r="I45" s="15"/>
      <c r="J45" s="15"/>
      <c r="K45" s="15"/>
      <c r="L45" s="15"/>
      <c r="M45" s="15" t="s">
        <v>70</v>
      </c>
      <c r="N45" s="28"/>
      <c r="O45" s="209" t="s">
        <v>846</v>
      </c>
      <c r="P45" s="15"/>
      <c r="Q45" s="15"/>
      <c r="R45" s="218" t="s">
        <v>171</v>
      </c>
      <c r="S45" s="209"/>
      <c r="T45" s="283"/>
      <c r="U45" s="15"/>
      <c r="V45" s="15"/>
      <c r="W45" s="15"/>
      <c r="X45" s="15"/>
      <c r="Y45" s="15"/>
      <c r="Z45" s="209"/>
      <c r="AA45" s="209"/>
    </row>
    <row r="46" spans="1:27" ht="75.75" customHeight="1">
      <c r="A46" s="321"/>
      <c r="B46" s="106" t="s">
        <v>710</v>
      </c>
      <c r="C46" s="115" t="s">
        <v>374</v>
      </c>
      <c r="D46" s="114">
        <v>41153</v>
      </c>
      <c r="E46" s="114">
        <v>42278</v>
      </c>
      <c r="F46" s="115" t="s">
        <v>171</v>
      </c>
      <c r="G46" s="255"/>
      <c r="H46" s="259" t="s">
        <v>375</v>
      </c>
      <c r="I46" s="15"/>
      <c r="J46" s="15" t="s">
        <v>70</v>
      </c>
      <c r="K46" s="15"/>
      <c r="L46" s="15"/>
      <c r="M46" s="15"/>
      <c r="N46" s="28"/>
      <c r="O46" s="14"/>
      <c r="P46" s="15"/>
      <c r="Q46" s="15"/>
      <c r="R46" s="15"/>
      <c r="S46" s="209"/>
      <c r="T46" s="283"/>
      <c r="U46" s="15"/>
      <c r="V46" s="15"/>
      <c r="W46" s="15"/>
      <c r="X46" s="15"/>
      <c r="Y46" s="15"/>
      <c r="Z46" s="68"/>
      <c r="AA46" s="209"/>
    </row>
    <row r="47" spans="1:27" ht="78" customHeight="1">
      <c r="A47" s="321"/>
      <c r="B47" s="105" t="s">
        <v>711</v>
      </c>
      <c r="C47" s="169" t="s">
        <v>355</v>
      </c>
      <c r="D47" s="168">
        <v>41183</v>
      </c>
      <c r="E47" s="114">
        <v>42005</v>
      </c>
      <c r="F47" s="169" t="s">
        <v>171</v>
      </c>
      <c r="G47" s="105" t="s">
        <v>828</v>
      </c>
      <c r="H47" s="169" t="s">
        <v>251</v>
      </c>
      <c r="I47" s="15"/>
      <c r="J47" s="15" t="s">
        <v>70</v>
      </c>
      <c r="K47" s="15"/>
      <c r="L47" s="15"/>
      <c r="M47" s="15"/>
      <c r="N47" s="28"/>
      <c r="O47" s="209" t="s">
        <v>848</v>
      </c>
      <c r="P47" s="15"/>
      <c r="Q47" s="15"/>
      <c r="R47" s="218" t="s">
        <v>171</v>
      </c>
      <c r="S47" s="209"/>
      <c r="T47" s="283"/>
      <c r="U47" s="15"/>
      <c r="V47" s="285"/>
      <c r="W47" s="285"/>
      <c r="X47" s="209"/>
      <c r="Y47" s="15"/>
      <c r="Z47" s="209"/>
      <c r="AA47" s="15"/>
    </row>
    <row r="48" spans="1:27" ht="90">
      <c r="A48" s="321"/>
      <c r="B48" s="105" t="s">
        <v>712</v>
      </c>
      <c r="C48" s="115" t="s">
        <v>376</v>
      </c>
      <c r="D48" s="114">
        <v>41487</v>
      </c>
      <c r="E48" s="114">
        <v>42278</v>
      </c>
      <c r="F48" s="115" t="s">
        <v>171</v>
      </c>
      <c r="G48" s="106" t="s">
        <v>500</v>
      </c>
      <c r="H48" s="172">
        <v>10000</v>
      </c>
      <c r="I48" s="15"/>
      <c r="J48" s="15" t="s">
        <v>70</v>
      </c>
      <c r="K48" s="15"/>
      <c r="L48" s="15"/>
      <c r="M48" s="15"/>
      <c r="N48" s="28"/>
      <c r="O48" s="209" t="s">
        <v>849</v>
      </c>
      <c r="P48" s="15"/>
      <c r="Q48" s="15"/>
      <c r="R48" s="218" t="s">
        <v>171</v>
      </c>
      <c r="S48" s="15"/>
      <c r="T48" s="283"/>
      <c r="U48" s="15"/>
      <c r="V48" s="15"/>
      <c r="W48" s="15"/>
      <c r="X48" s="15"/>
      <c r="Y48" s="15"/>
      <c r="Z48" s="15"/>
      <c r="AA48" s="15"/>
    </row>
    <row r="49" spans="1:27" ht="87" customHeight="1">
      <c r="A49" s="321" t="s">
        <v>520</v>
      </c>
      <c r="B49" s="113" t="s">
        <v>713</v>
      </c>
      <c r="C49" s="115" t="s">
        <v>150</v>
      </c>
      <c r="D49" s="114">
        <v>41183</v>
      </c>
      <c r="E49" s="114">
        <v>41913</v>
      </c>
      <c r="F49" s="115" t="s">
        <v>579</v>
      </c>
      <c r="G49" s="106" t="s">
        <v>714</v>
      </c>
      <c r="H49" s="172">
        <v>10000</v>
      </c>
      <c r="I49" s="15"/>
      <c r="J49" s="15" t="s">
        <v>70</v>
      </c>
      <c r="K49" s="15"/>
      <c r="L49" s="15"/>
      <c r="M49" s="15"/>
      <c r="N49" s="28"/>
      <c r="O49" s="186" t="s">
        <v>850</v>
      </c>
      <c r="P49" s="14"/>
      <c r="Q49" s="14"/>
      <c r="R49" s="186" t="s">
        <v>579</v>
      </c>
      <c r="S49" s="186"/>
      <c r="T49" s="286"/>
      <c r="U49" s="14"/>
      <c r="V49" s="14"/>
      <c r="W49" s="14"/>
      <c r="X49" s="14"/>
      <c r="Y49" s="14"/>
      <c r="Z49" s="14"/>
      <c r="AA49" s="264"/>
    </row>
    <row r="50" spans="1:27" ht="194.25" customHeight="1">
      <c r="A50" s="321"/>
      <c r="B50" s="113" t="s">
        <v>715</v>
      </c>
      <c r="C50" s="115" t="s">
        <v>160</v>
      </c>
      <c r="D50" s="114">
        <v>40391</v>
      </c>
      <c r="E50" s="114">
        <v>42278</v>
      </c>
      <c r="F50" s="115" t="s">
        <v>782</v>
      </c>
      <c r="G50" s="106" t="s">
        <v>829</v>
      </c>
      <c r="H50" s="172">
        <v>750000</v>
      </c>
      <c r="I50" s="15"/>
      <c r="J50" s="15" t="s">
        <v>70</v>
      </c>
      <c r="K50" s="15"/>
      <c r="L50" s="15"/>
      <c r="M50" s="15"/>
      <c r="N50" s="28"/>
      <c r="O50" s="186" t="s">
        <v>851</v>
      </c>
      <c r="P50" s="14"/>
      <c r="Q50" s="14"/>
      <c r="R50" s="14"/>
      <c r="S50" s="14"/>
      <c r="T50" s="286"/>
      <c r="U50" s="14"/>
      <c r="V50" s="14"/>
      <c r="W50" s="14"/>
      <c r="X50" s="186"/>
      <c r="Y50" s="14"/>
      <c r="Z50" s="186"/>
      <c r="AA50" s="186"/>
    </row>
    <row r="51" spans="1:27" ht="210.75" customHeight="1">
      <c r="A51" s="321"/>
      <c r="B51" s="113" t="s">
        <v>716</v>
      </c>
      <c r="C51" s="115" t="s">
        <v>508</v>
      </c>
      <c r="D51" s="114">
        <v>40391</v>
      </c>
      <c r="E51" s="114">
        <v>42217</v>
      </c>
      <c r="F51" s="115" t="s">
        <v>782</v>
      </c>
      <c r="G51" s="106" t="s">
        <v>830</v>
      </c>
      <c r="H51" s="172">
        <v>10000</v>
      </c>
      <c r="I51" s="15"/>
      <c r="J51" s="15"/>
      <c r="K51" s="15"/>
      <c r="L51" s="15"/>
      <c r="M51" s="15" t="s">
        <v>70</v>
      </c>
      <c r="N51" s="28"/>
      <c r="O51" s="264"/>
      <c r="P51" s="14"/>
      <c r="Q51" s="14"/>
      <c r="R51" s="14"/>
      <c r="S51" s="14"/>
      <c r="T51" s="286"/>
      <c r="U51" s="14"/>
      <c r="V51" s="14"/>
      <c r="W51" s="14"/>
      <c r="X51" s="186"/>
      <c r="Y51" s="14"/>
      <c r="Z51" s="186"/>
      <c r="AA51" s="186"/>
    </row>
    <row r="52" spans="1:27" ht="84.75" customHeight="1">
      <c r="A52" s="321"/>
      <c r="B52" s="113" t="s">
        <v>717</v>
      </c>
      <c r="C52" s="115" t="s">
        <v>588</v>
      </c>
      <c r="D52" s="114">
        <v>41579</v>
      </c>
      <c r="E52" s="114">
        <v>42278</v>
      </c>
      <c r="F52" s="115" t="s">
        <v>590</v>
      </c>
      <c r="G52" s="115" t="s">
        <v>589</v>
      </c>
      <c r="H52" s="172">
        <v>300000</v>
      </c>
      <c r="I52" s="15"/>
      <c r="J52" s="15"/>
      <c r="K52" s="15"/>
      <c r="L52" s="15"/>
      <c r="M52" s="15" t="s">
        <v>70</v>
      </c>
      <c r="N52" s="28"/>
      <c r="O52" s="186" t="s">
        <v>852</v>
      </c>
      <c r="P52" s="14"/>
      <c r="Q52" s="14"/>
      <c r="R52" s="186" t="s">
        <v>590</v>
      </c>
      <c r="S52" s="14"/>
      <c r="T52" s="286"/>
      <c r="U52" s="14"/>
      <c r="V52" s="14"/>
      <c r="W52" s="14"/>
      <c r="X52" s="14"/>
      <c r="Y52" s="14"/>
      <c r="Z52" s="14"/>
      <c r="AA52" s="14"/>
    </row>
    <row r="53" spans="1:27" ht="99" customHeight="1">
      <c r="A53" s="321"/>
      <c r="B53" s="113" t="s">
        <v>718</v>
      </c>
      <c r="C53" s="115" t="s">
        <v>164</v>
      </c>
      <c r="D53" s="114">
        <v>40391</v>
      </c>
      <c r="E53" s="114">
        <v>42217</v>
      </c>
      <c r="F53" s="115" t="s">
        <v>171</v>
      </c>
      <c r="G53" s="106" t="s">
        <v>515</v>
      </c>
      <c r="H53" s="172">
        <v>50000</v>
      </c>
      <c r="I53" s="15"/>
      <c r="J53" s="15"/>
      <c r="K53" s="15"/>
      <c r="L53" s="15"/>
      <c r="M53" s="15" t="s">
        <v>70</v>
      </c>
      <c r="N53" s="28"/>
      <c r="O53" s="185" t="s">
        <v>769</v>
      </c>
      <c r="P53" s="14"/>
      <c r="Q53" s="14"/>
      <c r="R53" s="14"/>
      <c r="S53" s="186"/>
      <c r="T53" s="286"/>
      <c r="U53" s="14"/>
      <c r="V53" s="14"/>
      <c r="W53" s="275"/>
      <c r="X53" s="14"/>
      <c r="Y53" s="14"/>
      <c r="Z53" s="14"/>
      <c r="AA53" s="14"/>
    </row>
    <row r="54" spans="1:27" ht="99" customHeight="1">
      <c r="A54" s="321"/>
      <c r="B54" s="113" t="s">
        <v>719</v>
      </c>
      <c r="C54" s="115" t="s">
        <v>168</v>
      </c>
      <c r="D54" s="114">
        <v>40391</v>
      </c>
      <c r="E54" s="114">
        <v>42278</v>
      </c>
      <c r="F54" s="115" t="s">
        <v>345</v>
      </c>
      <c r="G54" s="106" t="s">
        <v>234</v>
      </c>
      <c r="H54" s="172">
        <v>10000</v>
      </c>
      <c r="I54" s="15"/>
      <c r="J54" s="15"/>
      <c r="K54" s="15"/>
      <c r="L54" s="15"/>
      <c r="M54" s="15" t="s">
        <v>70</v>
      </c>
      <c r="N54" s="28"/>
      <c r="O54" s="273"/>
      <c r="P54" s="14"/>
      <c r="Q54" s="14"/>
      <c r="R54" s="14"/>
      <c r="S54" s="14"/>
      <c r="T54" s="286"/>
      <c r="U54" s="14"/>
      <c r="V54" s="14"/>
      <c r="W54" s="14"/>
      <c r="X54" s="14"/>
      <c r="Y54" s="14"/>
      <c r="Z54" s="14"/>
      <c r="AA54" s="14"/>
    </row>
    <row r="55" spans="1:27" ht="63.75" customHeight="1">
      <c r="A55" s="321"/>
      <c r="B55" s="113" t="s">
        <v>720</v>
      </c>
      <c r="C55" s="115" t="s">
        <v>170</v>
      </c>
      <c r="D55" s="114">
        <v>40391</v>
      </c>
      <c r="E55" s="114">
        <v>42278</v>
      </c>
      <c r="F55" s="115" t="s">
        <v>669</v>
      </c>
      <c r="G55" s="106" t="s">
        <v>516</v>
      </c>
      <c r="H55" s="115" t="s">
        <v>252</v>
      </c>
      <c r="I55" s="15"/>
      <c r="J55" s="15"/>
      <c r="K55" s="15"/>
      <c r="L55" s="15"/>
      <c r="M55" s="15" t="s">
        <v>70</v>
      </c>
      <c r="N55" s="28"/>
      <c r="O55" s="264" t="s">
        <v>769</v>
      </c>
      <c r="P55" s="14"/>
      <c r="Q55" s="14"/>
      <c r="R55" s="14"/>
      <c r="S55" s="14"/>
      <c r="T55" s="286"/>
      <c r="U55" s="14"/>
      <c r="V55" s="14"/>
      <c r="W55" s="275"/>
      <c r="X55" s="14"/>
      <c r="Y55" s="14"/>
      <c r="Z55" s="14"/>
      <c r="AA55" s="14"/>
    </row>
    <row r="56" spans="1:27" ht="46.5" customHeight="1" thickBot="1">
      <c r="A56" s="322"/>
      <c r="B56" s="113" t="s">
        <v>721</v>
      </c>
      <c r="C56" s="115" t="s">
        <v>592</v>
      </c>
      <c r="D56" s="114">
        <v>41548</v>
      </c>
      <c r="E56" s="114">
        <v>42278</v>
      </c>
      <c r="F56" s="115" t="s">
        <v>171</v>
      </c>
      <c r="G56" s="115" t="s">
        <v>591</v>
      </c>
      <c r="H56" s="172">
        <v>200000</v>
      </c>
      <c r="I56" s="15"/>
      <c r="J56" s="15"/>
      <c r="K56" s="15"/>
      <c r="L56" s="15"/>
      <c r="M56" s="23" t="s">
        <v>70</v>
      </c>
      <c r="N56" s="28"/>
      <c r="O56" s="186"/>
      <c r="P56" s="14"/>
      <c r="Q56" s="14"/>
      <c r="R56" s="216"/>
      <c r="S56" s="14"/>
      <c r="T56" s="286"/>
      <c r="U56" s="14"/>
      <c r="V56" s="14"/>
      <c r="W56" s="14"/>
      <c r="X56" s="14"/>
      <c r="Y56" s="14"/>
      <c r="Z56" s="264"/>
      <c r="AA56" s="186" t="s">
        <v>772</v>
      </c>
    </row>
    <row r="57" spans="1:27" ht="15.75" thickTop="1"/>
    <row r="61" spans="1:27" ht="15.75" thickBot="1"/>
    <row r="62" spans="1:27" ht="43.5" customHeight="1" thickTop="1" thickBot="1">
      <c r="A62" s="88" t="s">
        <v>58</v>
      </c>
      <c r="B62" s="56">
        <v>0</v>
      </c>
    </row>
    <row r="63" spans="1:27" ht="15.75" thickTop="1"/>
    <row r="65" spans="1:8" ht="15.75" thickBot="1"/>
    <row r="66" spans="1:8" ht="17.25" thickTop="1" thickBot="1">
      <c r="A66" s="88" t="s">
        <v>62</v>
      </c>
      <c r="B66" s="88" t="s">
        <v>61</v>
      </c>
      <c r="C66" s="89" t="s">
        <v>5</v>
      </c>
      <c r="D66" s="89" t="s">
        <v>9</v>
      </c>
      <c r="E66" s="89" t="s">
        <v>10</v>
      </c>
      <c r="F66" s="89" t="s">
        <v>7</v>
      </c>
      <c r="G66" s="89" t="s">
        <v>6</v>
      </c>
      <c r="H66" s="89" t="s">
        <v>8</v>
      </c>
    </row>
    <row r="67" spans="1:8" ht="15.75" thickTop="1">
      <c r="A67" s="75" t="s">
        <v>59</v>
      </c>
      <c r="B67" s="55" t="s">
        <v>60</v>
      </c>
      <c r="C67" s="55"/>
      <c r="D67" s="55"/>
      <c r="E67" s="55"/>
      <c r="F67" s="55"/>
      <c r="G67" s="55"/>
      <c r="H67" s="55"/>
    </row>
    <row r="68" spans="1:8">
      <c r="A68" s="72"/>
      <c r="B68" s="55"/>
      <c r="C68" s="55"/>
      <c r="D68" s="55"/>
      <c r="E68" s="55"/>
      <c r="F68" s="55"/>
      <c r="G68" s="55"/>
      <c r="H68" s="55"/>
    </row>
    <row r="69" spans="1:8">
      <c r="A69" s="72"/>
      <c r="B69" s="55"/>
      <c r="C69" s="55"/>
      <c r="D69" s="55"/>
      <c r="E69" s="55"/>
      <c r="F69" s="55"/>
      <c r="G69" s="55"/>
      <c r="H69" s="55"/>
    </row>
    <row r="70" spans="1:8">
      <c r="A70" s="72"/>
      <c r="B70" s="55"/>
      <c r="C70" s="55"/>
      <c r="D70" s="55"/>
      <c r="E70" s="55"/>
      <c r="F70" s="55"/>
      <c r="G70" s="55"/>
      <c r="H70" s="55"/>
    </row>
    <row r="71" spans="1:8">
      <c r="A71" s="72"/>
      <c r="B71" s="55"/>
      <c r="C71" s="55"/>
      <c r="D71" s="55"/>
      <c r="E71" s="55"/>
      <c r="F71" s="55"/>
      <c r="G71" s="55"/>
      <c r="H71" s="55"/>
    </row>
    <row r="72" spans="1:8">
      <c r="A72" s="72"/>
      <c r="B72" s="55"/>
      <c r="C72" s="55"/>
      <c r="D72" s="55"/>
      <c r="E72" s="55"/>
      <c r="F72" s="55"/>
      <c r="G72" s="55"/>
      <c r="H72" s="55"/>
    </row>
    <row r="73" spans="1:8">
      <c r="A73" s="72"/>
      <c r="B73" s="55"/>
      <c r="C73" s="55"/>
      <c r="D73" s="55"/>
      <c r="E73" s="55"/>
      <c r="F73" s="55"/>
      <c r="G73" s="55"/>
      <c r="H73" s="55"/>
    </row>
    <row r="74" spans="1:8">
      <c r="A74" s="72"/>
      <c r="B74" s="55"/>
      <c r="C74" s="55"/>
      <c r="D74" s="55"/>
      <c r="E74" s="55"/>
      <c r="F74" s="55"/>
      <c r="G74" s="55"/>
      <c r="H74" s="55"/>
    </row>
    <row r="75" spans="1:8">
      <c r="A75" s="72"/>
      <c r="B75" s="55"/>
      <c r="C75" s="55"/>
      <c r="D75" s="55"/>
      <c r="E75" s="55"/>
      <c r="F75" s="55"/>
      <c r="G75" s="55"/>
      <c r="H75" s="55"/>
    </row>
    <row r="76" spans="1:8">
      <c r="A76" s="73"/>
      <c r="B76" s="55"/>
      <c r="C76" s="55"/>
      <c r="D76" s="55"/>
      <c r="E76" s="55"/>
      <c r="F76" s="55"/>
      <c r="G76" s="55"/>
      <c r="H76" s="55"/>
    </row>
    <row r="77" spans="1:8" ht="15.75" thickBot="1"/>
    <row r="78" spans="1:8" ht="17.25" thickTop="1" thickBot="1">
      <c r="A78" s="88" t="s">
        <v>62</v>
      </c>
      <c r="B78" s="88" t="s">
        <v>61</v>
      </c>
      <c r="C78" s="88" t="s">
        <v>5</v>
      </c>
      <c r="D78" s="88" t="s">
        <v>9</v>
      </c>
      <c r="E78" s="88" t="s">
        <v>10</v>
      </c>
      <c r="F78" s="88" t="s">
        <v>7</v>
      </c>
      <c r="G78" s="88" t="s">
        <v>6</v>
      </c>
      <c r="H78" s="88" t="s">
        <v>8</v>
      </c>
    </row>
    <row r="79" spans="1:8" ht="15.75" thickTop="1">
      <c r="A79" s="75" t="s">
        <v>59</v>
      </c>
      <c r="B79" s="55" t="s">
        <v>60</v>
      </c>
      <c r="C79" s="55"/>
      <c r="D79" s="55"/>
      <c r="E79" s="55"/>
      <c r="F79" s="55"/>
      <c r="G79" s="55"/>
      <c r="H79" s="55"/>
    </row>
    <row r="80" spans="1:8">
      <c r="A80" s="72"/>
      <c r="B80" s="55"/>
      <c r="C80" s="55"/>
      <c r="D80" s="55"/>
      <c r="E80" s="55"/>
      <c r="F80" s="55"/>
      <c r="G80" s="55"/>
      <c r="H80" s="55"/>
    </row>
    <row r="81" spans="1:8">
      <c r="A81" s="72"/>
      <c r="B81" s="55"/>
      <c r="C81" s="55"/>
      <c r="D81" s="55"/>
      <c r="E81" s="55"/>
      <c r="F81" s="55"/>
      <c r="G81" s="55"/>
      <c r="H81" s="55"/>
    </row>
    <row r="82" spans="1:8">
      <c r="A82" s="72"/>
      <c r="B82" s="55"/>
      <c r="C82" s="55"/>
      <c r="D82" s="55"/>
      <c r="E82" s="55"/>
      <c r="F82" s="55"/>
      <c r="G82" s="55"/>
      <c r="H82" s="55"/>
    </row>
    <row r="83" spans="1:8">
      <c r="A83" s="72"/>
      <c r="B83" s="55"/>
      <c r="C83" s="55"/>
      <c r="D83" s="55"/>
      <c r="E83" s="55"/>
      <c r="F83" s="55"/>
      <c r="G83" s="55"/>
      <c r="H83" s="55"/>
    </row>
    <row r="84" spans="1:8">
      <c r="A84" s="72"/>
      <c r="B84" s="55"/>
      <c r="C84" s="55"/>
      <c r="D84" s="55"/>
      <c r="E84" s="55"/>
      <c r="F84" s="55"/>
      <c r="G84" s="55"/>
      <c r="H84" s="55"/>
    </row>
    <row r="85" spans="1:8">
      <c r="A85" s="72"/>
      <c r="B85" s="55"/>
      <c r="C85" s="55"/>
      <c r="D85" s="55"/>
      <c r="E85" s="55"/>
      <c r="F85" s="55"/>
      <c r="G85" s="55"/>
      <c r="H85" s="55"/>
    </row>
    <row r="86" spans="1:8">
      <c r="A86" s="72"/>
      <c r="B86" s="55"/>
      <c r="C86" s="55"/>
      <c r="D86" s="55"/>
      <c r="E86" s="55"/>
      <c r="F86" s="55"/>
      <c r="G86" s="55"/>
      <c r="H86" s="55"/>
    </row>
    <row r="87" spans="1:8">
      <c r="A87" s="72"/>
      <c r="B87" s="55"/>
      <c r="C87" s="55"/>
      <c r="D87" s="55"/>
      <c r="E87" s="55"/>
      <c r="F87" s="55"/>
      <c r="G87" s="55"/>
      <c r="H87" s="55"/>
    </row>
    <row r="88" spans="1:8">
      <c r="A88" s="73"/>
      <c r="B88" s="55"/>
      <c r="C88" s="55"/>
      <c r="D88" s="55"/>
      <c r="E88" s="55"/>
      <c r="F88" s="55"/>
      <c r="G88" s="55"/>
      <c r="H88" s="55"/>
    </row>
    <row r="89" spans="1:8" ht="15.75" thickBot="1"/>
    <row r="90" spans="1:8" ht="17.25" thickTop="1" thickBot="1">
      <c r="A90" s="88" t="s">
        <v>62</v>
      </c>
      <c r="B90" s="88" t="s">
        <v>61</v>
      </c>
      <c r="C90" s="88" t="s">
        <v>5</v>
      </c>
      <c r="D90" s="88" t="s">
        <v>9</v>
      </c>
      <c r="E90" s="88" t="s">
        <v>10</v>
      </c>
      <c r="F90" s="88" t="s">
        <v>7</v>
      </c>
      <c r="G90" s="88" t="s">
        <v>6</v>
      </c>
      <c r="H90" s="88" t="s">
        <v>8</v>
      </c>
    </row>
    <row r="91" spans="1:8" ht="15.75" thickTop="1">
      <c r="A91" s="75" t="s">
        <v>59</v>
      </c>
      <c r="B91" s="55"/>
      <c r="C91" s="55"/>
      <c r="D91" s="55"/>
      <c r="E91" s="55"/>
      <c r="F91" s="55"/>
      <c r="G91" s="55"/>
      <c r="H91" s="55"/>
    </row>
    <row r="92" spans="1:8">
      <c r="A92" s="72"/>
      <c r="B92" s="55"/>
      <c r="C92" s="55"/>
      <c r="D92" s="55"/>
      <c r="E92" s="55"/>
      <c r="F92" s="55"/>
      <c r="G92" s="55"/>
      <c r="H92" s="55"/>
    </row>
    <row r="93" spans="1:8">
      <c r="A93" s="72"/>
      <c r="B93" s="55"/>
      <c r="C93" s="55"/>
      <c r="D93" s="55"/>
      <c r="E93" s="55"/>
      <c r="F93" s="55"/>
      <c r="G93" s="55"/>
      <c r="H93" s="55"/>
    </row>
    <row r="94" spans="1:8">
      <c r="A94" s="72"/>
      <c r="B94" s="55"/>
      <c r="C94" s="55"/>
      <c r="D94" s="55"/>
      <c r="E94" s="55"/>
      <c r="F94" s="55"/>
      <c r="G94" s="55"/>
      <c r="H94" s="55"/>
    </row>
    <row r="95" spans="1:8">
      <c r="A95" s="72"/>
      <c r="B95" s="55"/>
      <c r="C95" s="55"/>
      <c r="D95" s="55"/>
      <c r="E95" s="55"/>
      <c r="F95" s="55"/>
      <c r="G95" s="55"/>
      <c r="H95" s="55"/>
    </row>
    <row r="96" spans="1:8">
      <c r="A96" s="72"/>
      <c r="B96" s="55"/>
      <c r="C96" s="55"/>
      <c r="D96" s="55"/>
      <c r="E96" s="55"/>
      <c r="F96" s="55"/>
      <c r="G96" s="55"/>
      <c r="H96" s="55"/>
    </row>
    <row r="97" spans="1:8">
      <c r="A97" s="72"/>
      <c r="B97" s="55"/>
      <c r="C97" s="55"/>
      <c r="D97" s="55"/>
      <c r="E97" s="55"/>
      <c r="F97" s="55"/>
      <c r="G97" s="55"/>
      <c r="H97" s="55"/>
    </row>
    <row r="98" spans="1:8">
      <c r="A98" s="72"/>
      <c r="B98" s="55"/>
      <c r="C98" s="55"/>
      <c r="D98" s="55"/>
      <c r="E98" s="55"/>
      <c r="F98" s="55"/>
      <c r="G98" s="55"/>
      <c r="H98" s="55"/>
    </row>
    <row r="99" spans="1:8">
      <c r="A99" s="72"/>
      <c r="B99" s="55"/>
      <c r="C99" s="55"/>
      <c r="D99" s="55"/>
      <c r="E99" s="55"/>
      <c r="F99" s="55"/>
      <c r="G99" s="55"/>
      <c r="H99" s="55"/>
    </row>
    <row r="100" spans="1:8">
      <c r="A100" s="73"/>
      <c r="B100" s="55"/>
      <c r="C100" s="55"/>
      <c r="D100" s="55"/>
      <c r="E100" s="55"/>
      <c r="F100" s="55"/>
      <c r="G100" s="55"/>
      <c r="H100" s="55"/>
    </row>
    <row r="101" spans="1:8" ht="15.75" thickBot="1"/>
    <row r="102" spans="1:8" ht="17.25" thickTop="1" thickBot="1">
      <c r="A102" s="88" t="s">
        <v>62</v>
      </c>
      <c r="B102" s="88" t="s">
        <v>61</v>
      </c>
      <c r="C102" s="88" t="s">
        <v>5</v>
      </c>
      <c r="D102" s="88" t="s">
        <v>9</v>
      </c>
      <c r="E102" s="88" t="s">
        <v>10</v>
      </c>
      <c r="F102" s="88" t="s">
        <v>7</v>
      </c>
      <c r="G102" s="88" t="s">
        <v>6</v>
      </c>
      <c r="H102" s="88" t="s">
        <v>8</v>
      </c>
    </row>
    <row r="103" spans="1:8" ht="15.75" thickTop="1">
      <c r="A103" s="75" t="s">
        <v>59</v>
      </c>
      <c r="B103" s="55"/>
      <c r="C103" s="55"/>
      <c r="D103" s="55"/>
      <c r="E103" s="55"/>
      <c r="F103" s="55"/>
      <c r="G103" s="55"/>
      <c r="H103" s="55"/>
    </row>
    <row r="104" spans="1:8">
      <c r="A104" s="72"/>
      <c r="B104" s="55"/>
      <c r="C104" s="55"/>
      <c r="D104" s="55"/>
      <c r="E104" s="55"/>
      <c r="F104" s="55"/>
      <c r="G104" s="55"/>
      <c r="H104" s="55"/>
    </row>
    <row r="105" spans="1:8">
      <c r="A105" s="72"/>
      <c r="B105" s="55"/>
      <c r="C105" s="55"/>
      <c r="D105" s="55"/>
      <c r="E105" s="55"/>
      <c r="F105" s="55"/>
      <c r="G105" s="55"/>
      <c r="H105" s="55"/>
    </row>
    <row r="106" spans="1:8">
      <c r="A106" s="72"/>
      <c r="B106" s="55"/>
      <c r="C106" s="55"/>
      <c r="D106" s="55"/>
      <c r="E106" s="55"/>
      <c r="F106" s="55"/>
      <c r="G106" s="55"/>
      <c r="H106" s="55"/>
    </row>
    <row r="107" spans="1:8">
      <c r="A107" s="72"/>
      <c r="B107" s="55"/>
      <c r="C107" s="55"/>
      <c r="D107" s="55"/>
      <c r="E107" s="55"/>
      <c r="F107" s="55"/>
      <c r="G107" s="55"/>
      <c r="H107" s="55"/>
    </row>
    <row r="108" spans="1:8">
      <c r="A108" s="72"/>
      <c r="B108" s="55"/>
      <c r="C108" s="55"/>
      <c r="D108" s="55"/>
      <c r="E108" s="55"/>
      <c r="F108" s="55"/>
      <c r="G108" s="55"/>
      <c r="H108" s="55"/>
    </row>
    <row r="109" spans="1:8">
      <c r="A109" s="72"/>
      <c r="B109" s="55"/>
      <c r="C109" s="55"/>
      <c r="D109" s="55"/>
      <c r="E109" s="55"/>
      <c r="F109" s="55"/>
      <c r="G109" s="55"/>
      <c r="H109" s="55"/>
    </row>
    <row r="110" spans="1:8">
      <c r="A110" s="72"/>
      <c r="B110" s="55"/>
      <c r="C110" s="55"/>
      <c r="D110" s="55"/>
      <c r="E110" s="55"/>
      <c r="F110" s="55"/>
      <c r="G110" s="55"/>
      <c r="H110" s="55"/>
    </row>
    <row r="111" spans="1:8">
      <c r="A111" s="72"/>
      <c r="B111" s="55"/>
      <c r="C111" s="55"/>
      <c r="D111" s="55"/>
      <c r="E111" s="55"/>
      <c r="F111" s="55"/>
      <c r="G111" s="55"/>
      <c r="H111" s="55"/>
    </row>
    <row r="112" spans="1:8">
      <c r="A112" s="73"/>
      <c r="B112" s="55"/>
      <c r="C112" s="55"/>
      <c r="D112" s="55"/>
      <c r="E112" s="55"/>
      <c r="F112" s="55"/>
      <c r="G112" s="55"/>
      <c r="H112" s="55"/>
    </row>
  </sheetData>
  <sheetProtection password="ECFE" sheet="1" objects="1" scenarios="1"/>
  <mergeCells count="8">
    <mergeCell ref="A49:A56"/>
    <mergeCell ref="I5:M5"/>
    <mergeCell ref="D5:F5"/>
    <mergeCell ref="I9:R9"/>
    <mergeCell ref="T9:AA9"/>
    <mergeCell ref="A11:A29"/>
    <mergeCell ref="A40:A48"/>
    <mergeCell ref="A30:A39"/>
  </mergeCells>
  <conditionalFormatting sqref="AF7:AF8">
    <cfRule type="cellIs" dxfId="26" priority="285" stopIfTrue="1" operator="equal">
      <formula>$AF$7</formula>
    </cfRule>
  </conditionalFormatting>
  <conditionalFormatting sqref="I11:I20 I22:I56">
    <cfRule type="cellIs" dxfId="25" priority="20" stopIfTrue="1" operator="equal">
      <formula>"x"</formula>
    </cfRule>
  </conditionalFormatting>
  <conditionalFormatting sqref="J56 J11:J20 J22:J54">
    <cfRule type="cellIs" dxfId="24" priority="19" operator="equal">
      <formula>"x"</formula>
    </cfRule>
  </conditionalFormatting>
  <conditionalFormatting sqref="K50:K56 K11:K16 K18:K48">
    <cfRule type="cellIs" dxfId="23" priority="18" operator="equal">
      <formula>"x"</formula>
    </cfRule>
  </conditionalFormatting>
  <conditionalFormatting sqref="L11:L13 L16:L21 L24:L34 L36:L55">
    <cfRule type="cellIs" dxfId="22" priority="17" stopIfTrue="1" operator="equal">
      <formula>"x"</formula>
    </cfRule>
  </conditionalFormatting>
  <conditionalFormatting sqref="M11:M36 M38:M55">
    <cfRule type="cellIs" dxfId="21" priority="16" operator="equal">
      <formula>"x"</formula>
    </cfRule>
  </conditionalFormatting>
  <conditionalFormatting sqref="N11:N31 N33:N56">
    <cfRule type="cellIs" dxfId="20" priority="14" stopIfTrue="1" operator="equal">
      <formula>$AF$8</formula>
    </cfRule>
    <cfRule type="cellIs" dxfId="19" priority="15" stopIfTrue="1" operator="equal">
      <formula>$AF$7</formula>
    </cfRule>
  </conditionalFormatting>
  <conditionalFormatting sqref="L14:L15">
    <cfRule type="cellIs" dxfId="18" priority="13" stopIfTrue="1" operator="equal">
      <formula>"x"</formula>
    </cfRule>
  </conditionalFormatting>
  <conditionalFormatting sqref="K17">
    <cfRule type="cellIs" dxfId="17" priority="12" operator="equal">
      <formula>"x"</formula>
    </cfRule>
  </conditionalFormatting>
  <conditionalFormatting sqref="I21">
    <cfRule type="cellIs" dxfId="16" priority="10" stopIfTrue="1" operator="equal">
      <formula>"x"</formula>
    </cfRule>
  </conditionalFormatting>
  <conditionalFormatting sqref="L22:L23">
    <cfRule type="cellIs" dxfId="15" priority="9" operator="equal">
      <formula>"x"</formula>
    </cfRule>
  </conditionalFormatting>
  <conditionalFormatting sqref="L35">
    <cfRule type="cellIs" dxfId="14" priority="8" operator="equal">
      <formula>"x"</formula>
    </cfRule>
  </conditionalFormatting>
  <conditionalFormatting sqref="M37">
    <cfRule type="cellIs" dxfId="13" priority="6" stopIfTrue="1" operator="equal">
      <formula>"x"</formula>
    </cfRule>
  </conditionalFormatting>
  <conditionalFormatting sqref="K49">
    <cfRule type="cellIs" dxfId="12" priority="3" operator="equal">
      <formula>"x"</formula>
    </cfRule>
  </conditionalFormatting>
  <conditionalFormatting sqref="J55">
    <cfRule type="cellIs" dxfId="11" priority="2" operator="equal">
      <formula>"x"</formula>
    </cfRule>
  </conditionalFormatting>
  <conditionalFormatting sqref="L56">
    <cfRule type="cellIs" dxfId="10" priority="1" operator="equal">
      <formula>"x"</formula>
    </cfRule>
  </conditionalFormatting>
  <dataValidations count="1">
    <dataValidation type="list" allowBlank="1" showInputMessage="1" showErrorMessage="1" sqref="N11:N56">
      <formula1>$AF$7:$AF$8</formula1>
    </dataValidation>
  </dataValidations>
  <pageMargins left="0.511811024" right="0.511811024" top="0.78740157499999996" bottom="0.78740157499999996" header="0.31496062000000002" footer="0.31496062000000002"/>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5</vt:i4>
      </vt:variant>
    </vt:vector>
  </HeadingPairs>
  <TitlesOfParts>
    <vt:vector size="15" baseType="lpstr">
      <vt:lpstr>SUMÁRIO</vt:lpstr>
      <vt:lpstr>TUTORIAL</vt:lpstr>
      <vt:lpstr>Monitoria Anual 1</vt:lpstr>
      <vt:lpstr>Painel de Gestão - 1</vt:lpstr>
      <vt:lpstr>Monitoria Anual 2</vt:lpstr>
      <vt:lpstr>Painel de Gestão - 2</vt:lpstr>
      <vt:lpstr>Monitoria Anual 3</vt:lpstr>
      <vt:lpstr>Painel de Gestão - 3</vt:lpstr>
      <vt:lpstr>Monitoria Anual 4</vt:lpstr>
      <vt:lpstr>Painel de Gestão - 4</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2017-03-06T12:27:46Z</dcterms:modified>
</cp:coreProperties>
</file>